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5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6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7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8.xml" ContentType="application/vnd.openxmlformats-officedocument.drawing+xml"/>
  <Override PartName="/xl/charts/chart3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40" yWindow="40" windowWidth="58320" windowHeight="40580" tabRatio="594" activeTab="4"/>
  </bookViews>
  <sheets>
    <sheet name="Koodit" sheetId="1" r:id="rId1"/>
    <sheet name="Koodit haastatteluittain" sheetId="7" r:id="rId2"/>
    <sheet name="Koodien määrät kategorioissa" sheetId="2" r:id="rId3"/>
    <sheet name="Koodit Havainnot &gt;1" sheetId="11" r:id="rId4"/>
    <sheet name="Kategoria-Maataloustuotanto" sheetId="14" r:id="rId5"/>
    <sheet name="Kategoria-Tekniikka" sheetId="15" r:id="rId6"/>
    <sheet name="Kategoria-Toimintaympäristö" sheetId="16" r:id="rId7"/>
    <sheet name="Kategoriat per Haastattelu" sheetId="17" r:id="rId8"/>
    <sheet name="Sanamäärät" sheetId="3" r:id="rId9"/>
    <sheet name="Koodien nimien yhdistäminen" sheetId="8" r:id="rId10"/>
    <sheet name="Koodit teksteinä" sheetId="9" r:id="rId11"/>
    <sheet name="Koodit 35 yhteistä" sheetId="10" r:id="rId12"/>
  </sheets>
  <definedNames>
    <definedName name="_xlnm._FilterDatabase" localSheetId="0" hidden="1">Koodit!$H$1:$H$181</definedName>
    <definedName name="_xlnm._FilterDatabase" localSheetId="8" hidden="1">Sanamäärät!$E:$F</definedName>
    <definedName name="_xlnm.Criteria" localSheetId="2">'Koodien määrät kategorioissa'!#REF!</definedName>
    <definedName name="_xlnm.Criteria" localSheetId="8">Sanamäärät!$E:$F</definedName>
    <definedName name="_xlnm.Extract" localSheetId="2">'Koodien määrät kategorioissa'!#REF!</definedName>
    <definedName name="_xlnm.Extract" localSheetId="8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10" l="1"/>
  <c r="D39" i="10"/>
  <c r="F39" i="10"/>
  <c r="H39" i="10"/>
  <c r="J39" i="10"/>
  <c r="J41" i="10"/>
  <c r="AH42" i="7"/>
  <c r="AA42" i="7"/>
  <c r="T42" i="7"/>
  <c r="M42" i="7"/>
  <c r="F42" i="7"/>
  <c r="AA28" i="7"/>
  <c r="AH29" i="7"/>
  <c r="T28" i="7"/>
  <c r="M28" i="7"/>
  <c r="F29" i="7"/>
  <c r="E16" i="2"/>
  <c r="A53" i="16"/>
  <c r="B53" i="16"/>
  <c r="C53" i="16"/>
  <c r="D53" i="16"/>
  <c r="E53" i="16"/>
  <c r="B93" i="15"/>
  <c r="C93" i="15"/>
  <c r="D93" i="15"/>
  <c r="E93" i="15"/>
  <c r="A93" i="15"/>
  <c r="B43" i="14"/>
  <c r="C43" i="14"/>
  <c r="D43" i="14"/>
  <c r="E43" i="14"/>
  <c r="A43" i="14"/>
  <c r="P2" i="11"/>
  <c r="P3" i="11"/>
  <c r="P4" i="11"/>
  <c r="P6" i="11"/>
  <c r="P5" i="11"/>
  <c r="Q6" i="11"/>
  <c r="Q3" i="11"/>
  <c r="Q2" i="11"/>
  <c r="Q4" i="11"/>
  <c r="Q5" i="11"/>
  <c r="N6" i="11"/>
  <c r="N3" i="11"/>
  <c r="N4" i="11"/>
  <c r="N2" i="11"/>
  <c r="N5" i="11"/>
  <c r="M5" i="11"/>
  <c r="M6" i="11"/>
  <c r="M3" i="11"/>
  <c r="M4" i="11"/>
  <c r="M2" i="11"/>
  <c r="AN3" i="17"/>
  <c r="AM3" i="17"/>
  <c r="AL3" i="17"/>
  <c r="AE3" i="17"/>
  <c r="AD3" i="17"/>
  <c r="AC3" i="17"/>
  <c r="W3" i="17"/>
  <c r="V3" i="17"/>
  <c r="U3" i="17"/>
  <c r="O3" i="17"/>
  <c r="N3" i="17"/>
  <c r="M3" i="17"/>
  <c r="G3" i="17"/>
  <c r="F3" i="17"/>
  <c r="E3" i="17"/>
  <c r="H41" i="10"/>
  <c r="F41" i="10"/>
  <c r="D41" i="10"/>
  <c r="B41" i="10"/>
  <c r="E40" i="2"/>
  <c r="E2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8" i="2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D30" i="10"/>
  <c r="D29" i="10"/>
  <c r="J42" i="1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AO12" i="7"/>
  <c r="AO11" i="7"/>
  <c r="AO10" i="7"/>
  <c r="AO9" i="7"/>
  <c r="AO8" i="7"/>
  <c r="AO7" i="7"/>
  <c r="AO6" i="7"/>
  <c r="AO5" i="7"/>
  <c r="AO4" i="7"/>
  <c r="AO3" i="7"/>
  <c r="AO2" i="7"/>
  <c r="AH12" i="7"/>
  <c r="AH11" i="7"/>
  <c r="AH10" i="7"/>
  <c r="AH9" i="7"/>
  <c r="AH8" i="7"/>
  <c r="AH7" i="7"/>
  <c r="AH6" i="7"/>
  <c r="AH5" i="7"/>
  <c r="AH4" i="7"/>
  <c r="AH3" i="7"/>
  <c r="AH2" i="7"/>
  <c r="AA12" i="7"/>
  <c r="AA11" i="7"/>
  <c r="AA10" i="7"/>
  <c r="AA9" i="7"/>
  <c r="AA8" i="7"/>
  <c r="AA7" i="7"/>
  <c r="AA6" i="7"/>
  <c r="AA5" i="7"/>
  <c r="AA4" i="7"/>
  <c r="AA3" i="7"/>
  <c r="AA2" i="7"/>
  <c r="T12" i="7"/>
  <c r="T11" i="7"/>
  <c r="T10" i="7"/>
  <c r="T9" i="7"/>
  <c r="T8" i="7"/>
  <c r="T7" i="7"/>
  <c r="T6" i="7"/>
  <c r="T5" i="7"/>
  <c r="T4" i="7"/>
  <c r="T3" i="7"/>
  <c r="T2" i="7"/>
  <c r="M12" i="7"/>
  <c r="M11" i="7"/>
  <c r="M10" i="7"/>
  <c r="M9" i="7"/>
  <c r="M8" i="7"/>
  <c r="M7" i="7"/>
  <c r="M6" i="7"/>
  <c r="M5" i="7"/>
  <c r="M4" i="7"/>
  <c r="M3" i="7"/>
  <c r="M2" i="7"/>
  <c r="F11" i="7"/>
  <c r="F10" i="7"/>
  <c r="F9" i="7"/>
  <c r="F8" i="7"/>
  <c r="F7" i="7"/>
  <c r="F6" i="7"/>
  <c r="F5" i="7"/>
  <c r="F4" i="7"/>
  <c r="F3" i="7"/>
  <c r="F2" i="7"/>
  <c r="F1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B2" i="2"/>
  <c r="B3" i="2"/>
  <c r="B4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<sst xmlns="http://schemas.openxmlformats.org/spreadsheetml/2006/main" count="35878" uniqueCount="13077">
  <si>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</si>
  <si>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</si>
  <si>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</si>
  <si>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</si>
  <si>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</si>
  <si>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</si>
  <si>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</si>
  <si>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</si>
  <si>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</si>
  <si>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</si>
  <si>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</si>
  <si>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</si>
  <si>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</si>
  <si>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</si>
  <si>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</si>
  <si>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</si>
  <si>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</si>
  <si>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</si>
  <si>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</si>
  <si>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</si>
  <si>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</si>
  <si>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</si>
  <si>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</si>
  <si>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</si>
  <si>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</si>
  <si>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</si>
  <si>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</si>
  <si>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</si>
  <si>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</si>
  <si>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</si>
  <si>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</si>
  <si>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</si>
  <si>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</si>
  <si>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</si>
  <si>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</si>
  <si>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</si>
  <si>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</si>
  <si>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</si>
  <si>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</si>
  <si>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</si>
  <si>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</si>
  <si>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</si>
  <si>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</si>
  <si>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</si>
  <si>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</si>
  <si>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</si>
  <si>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</si>
  <si>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</si>
  <si>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</si>
  <si>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</si>
  <si>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</si>
  <si>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</si>
  <si>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</si>
  <si>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</si>
  <si>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</si>
  <si>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</si>
  <si>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</si>
  <si>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</si>
  <si>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</si>
  <si>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</si>
  <si>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</si>
  <si>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</si>
  <si>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</si>
  <si>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</si>
  <si>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</si>
  <si>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</si>
  <si>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</si>
  <si>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</si>
  <si>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</si>
  <si>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</si>
  <si>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</si>
  <si>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</si>
  <si>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</si>
  <si>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</si>
  <si>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</si>
  <si>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</si>
  <si>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</si>
  <si>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</si>
  <si>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</si>
  <si>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</si>
  <si>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</si>
  <si>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</si>
  <si>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</si>
  <si>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</si>
  <si>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</si>
  <si>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</si>
  <si>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</si>
  <si>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</si>
  <si>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</si>
  <si>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</si>
  <si>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</si>
  <si>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</si>
  <si>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</si>
  <si>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</si>
  <si>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</si>
  <si>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</si>
  <si>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</si>
  <si>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</si>
  <si>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</si>
  <si>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</si>
  <si>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</si>
  <si>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</si>
  <si>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</si>
  <si>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</si>
  <si>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</si>
  <si>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</si>
  <si>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</si>
  <si>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</si>
  <si>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</si>
  <si>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</si>
  <si>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</si>
  <si>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</si>
  <si>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</si>
  <si>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</si>
  <si>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</si>
  <si>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</si>
  <si>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</si>
  <si>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</si>
  <si>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</si>
  <si>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</si>
  <si>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</si>
  <si>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</si>
  <si>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</si>
  <si>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</si>
  <si>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</si>
  <si>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</si>
  <si>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</si>
  <si>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</si>
  <si>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</si>
  <si>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</si>
  <si>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</si>
  <si>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</si>
  <si>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</si>
  <si>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</si>
  <si>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</si>
  <si>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</si>
  <si>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</si>
  <si>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</si>
  <si>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</si>
  <si>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</si>
  <si>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</si>
  <si>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</si>
  <si>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</si>
  <si>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</si>
  <si>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</si>
  <si>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</si>
  <si>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</si>
  <si>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</si>
  <si>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</si>
  <si>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</si>
  <si>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</si>
  <si>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</si>
  <si>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</si>
  <si>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</si>
  <si>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</si>
  <si>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</si>
  <si>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</si>
  <si>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</si>
  <si>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</si>
  <si>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</si>
  <si>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</si>
  <si>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</si>
  <si>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</si>
  <si>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</si>
  <si>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</si>
  <si>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</si>
  <si>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</si>
  <si>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</si>
  <si>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</si>
  <si>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</si>
  <si>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</si>
  <si>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</si>
  <si>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</si>
  <si>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</si>
  <si>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</si>
  <si>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</si>
  <si>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</si>
  <si>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</si>
  <si>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</si>
  <si>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</si>
  <si>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</si>
  <si>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</si>
  <si>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</si>
  <si>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</si>
  <si>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</si>
  <si>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</si>
  <si>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</si>
  <si>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</si>
  <si>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</si>
  <si>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</si>
  <si>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</si>
  <si>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</si>
  <si>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</si>
  <si>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</si>
  <si>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</si>
  <si>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</si>
  <si>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</si>
  <si>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</si>
  <si>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</si>
  <si>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</si>
  <si>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</si>
  <si>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</si>
  <si>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</si>
  <si>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</si>
  <si>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</si>
  <si>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</si>
  <si>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</si>
  <si>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</si>
  <si>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</si>
  <si>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</si>
  <si>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</si>
  <si>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</si>
  <si>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</si>
  <si>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</si>
  <si>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</si>
  <si>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</si>
  <si>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</si>
  <si>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</si>
  <si>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</si>
  <si>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</si>
  <si>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</si>
  <si>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</si>
  <si>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</si>
  <si>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</si>
  <si>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</si>
  <si>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</si>
  <si>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</si>
  <si>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</si>
  <si>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</si>
  <si>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</si>
  <si>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</si>
  <si>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</si>
  <si>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</si>
  <si>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</si>
  <si>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</si>
  <si>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</si>
  <si>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</si>
  <si>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</si>
  <si>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</si>
  <si>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</si>
  <si>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</si>
  <si>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</si>
  <si>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</si>
  <si>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</si>
  <si>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</si>
  <si>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</si>
  <si>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</si>
  <si>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</si>
  <si>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</si>
  <si>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</si>
  <si>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</si>
  <si>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</si>
  <si>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</si>
  <si>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</si>
  <si>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</si>
  <si>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</si>
  <si>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</si>
  <si>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</si>
  <si>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</si>
  <si>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</si>
  <si>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</si>
  <si>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</si>
  <si>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</si>
  <si>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</si>
  <si>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</si>
  <si>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</si>
  <si>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</si>
  <si>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</si>
  <si>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</si>
  <si>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</si>
  <si>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</si>
  <si>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</si>
  <si>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</si>
  <si>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</si>
  <si>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</si>
  <si>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</si>
  <si>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</si>
  <si>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</si>
  <si>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</si>
  <si>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</si>
  <si>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</si>
  <si>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</si>
  <si>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</si>
  <si>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</si>
  <si>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</si>
  <si>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</si>
  <si>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</si>
  <si>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</si>
  <si>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</si>
  <si>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</si>
  <si>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</si>
  <si>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</si>
  <si>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</si>
  <si>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</si>
  <si>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</si>
  <si>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</si>
  <si>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</si>
  <si>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</si>
  <si>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</si>
  <si>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</si>
  <si>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</si>
  <si>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</si>
  <si>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</si>
  <si>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</si>
  <si>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</si>
  <si>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</si>
  <si>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</si>
  <si>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</si>
  <si>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</si>
  <si>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</si>
  <si>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</si>
  <si>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</si>
  <si>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</si>
  <si>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</si>
  <si>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</si>
  <si>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</si>
  <si>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</si>
  <si>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</si>
  <si>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</si>
  <si>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</si>
  <si>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</si>
  <si>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</si>
  <si>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</si>
  <si>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</si>
  <si>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</si>
  <si>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</si>
  <si>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</si>
  <si>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</si>
  <si>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</si>
  <si>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</si>
  <si>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</si>
  <si>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</si>
  <si>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</si>
  <si>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</si>
  <si>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</si>
  <si>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</si>
  <si>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</si>
  <si>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</si>
  <si>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</si>
  <si>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</si>
  <si>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</si>
  <si>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</si>
  <si>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</si>
  <si>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</si>
  <si>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</si>
  <si>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</si>
  <si>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</si>
  <si>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</si>
  <si>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</si>
  <si>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</si>
  <si>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</si>
  <si>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</si>
  <si>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</si>
  <si>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</si>
  <si>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</si>
  <si>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</si>
  <si>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</si>
  <si>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</si>
  <si>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</si>
  <si>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</si>
  <si>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</si>
  <si>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</si>
  <si>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</si>
  <si>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</si>
  <si>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</si>
  <si>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</si>
  <si>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</si>
  <si>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</si>
  <si>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</si>
  <si>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</si>
  <si>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</si>
  <si>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</si>
  <si>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</si>
  <si>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</si>
  <si>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</si>
  <si>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</si>
  <si>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</si>
  <si>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</si>
  <si>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</si>
  <si>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</si>
  <si>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</si>
  <si>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</si>
  <si>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</si>
  <si>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</si>
  <si>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</si>
  <si>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</si>
  <si>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</si>
  <si>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</si>
  <si>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</si>
  <si>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</si>
  <si>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</si>
  <si>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</si>
  <si>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</si>
  <si>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</si>
  <si>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</si>
  <si>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</si>
  <si>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</si>
  <si>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</si>
  <si>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</si>
  <si>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</si>
  <si>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</si>
  <si>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</si>
  <si>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</si>
  <si>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</si>
  <si>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</si>
  <si>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</si>
  <si>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</si>
  <si>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</si>
  <si>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</si>
  <si>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</si>
  <si>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</si>
  <si>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</si>
  <si>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</si>
  <si>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</si>
  <si>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</si>
  <si>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</si>
  <si>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</si>
  <si>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</si>
  <si>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</si>
  <si>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</si>
  <si>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</si>
  <si>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</si>
  <si>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</si>
  <si>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</si>
  <si>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</si>
  <si>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</si>
  <si>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</si>
  <si>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</si>
  <si>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</si>
  <si>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</si>
  <si>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</si>
  <si>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</si>
  <si>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</si>
  <si>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</si>
  <si>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</si>
  <si>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</si>
  <si>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</si>
  <si>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</si>
  <si>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</si>
  <si>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</si>
  <si>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</si>
  <si>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</si>
  <si>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</si>
  <si>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</si>
  <si>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</si>
  <si>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</si>
  <si>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</si>
  <si>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</si>
  <si>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</si>
  <si>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</si>
  <si>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</si>
  <si>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</si>
  <si>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</si>
  <si>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</si>
  <si>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</si>
  <si>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</si>
  <si>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</si>
  <si>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</si>
  <si>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</si>
  <si>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</si>
  <si>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</si>
  <si>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</si>
  <si>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</si>
  <si>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</si>
  <si>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</si>
  <si>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</si>
  <si>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</si>
  <si>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</si>
  <si>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</si>
  <si>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</si>
  <si>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</si>
  <si>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</si>
  <si>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</si>
  <si>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</si>
  <si>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</si>
  <si>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</si>
  <si>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</si>
  <si>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</si>
  <si>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</si>
  <si>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</si>
  <si>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</si>
  <si>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</si>
  <si>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</si>
  <si>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</si>
  <si>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</si>
  <si>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</si>
  <si>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</si>
  <si>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</si>
  <si>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</si>
  <si>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</si>
  <si>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</si>
  <si>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</si>
  <si>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</si>
  <si>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</si>
  <si>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</si>
  <si>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</si>
  <si>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</si>
  <si>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</si>
  <si>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</si>
  <si>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</si>
  <si>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</si>
  <si>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</si>
  <si>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</si>
  <si>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</si>
  <si>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</si>
  <si>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</si>
  <si>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</si>
  <si>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</si>
  <si>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</si>
  <si>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</si>
  <si>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</si>
  <si>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</si>
  <si>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</si>
  <si>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</si>
  <si>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</si>
  <si>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</si>
  <si>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</si>
  <si>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</si>
  <si>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</si>
  <si>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</si>
  <si>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</si>
  <si>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</si>
  <si>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</si>
  <si>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</si>
  <si>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</si>
  <si>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</si>
  <si>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</si>
  <si>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</si>
  <si>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</si>
  <si>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</si>
  <si>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</si>
  <si>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</si>
  <si>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</si>
  <si>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</si>
  <si>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</si>
  <si>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</si>
  <si>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</si>
  <si>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</si>
  <si>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</si>
  <si>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</si>
  <si>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</si>
  <si>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</si>
  <si>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</si>
  <si>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</si>
  <si>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</si>
  <si>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</si>
  <si>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</si>
  <si>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</si>
  <si>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</si>
  <si>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</si>
  <si>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</si>
  <si>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</si>
  <si>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</si>
  <si>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</si>
  <si>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</si>
  <si>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</si>
  <si>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</si>
  <si>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</si>
  <si>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</si>
  <si>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</si>
  <si>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</si>
  <si>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</si>
  <si>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</si>
  <si>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</si>
  <si>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</si>
  <si>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</si>
  <si>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</si>
  <si>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</si>
  <si>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</si>
  <si>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</si>
  <si>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</si>
  <si>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</si>
  <si>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</si>
  <si>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</si>
  <si>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</si>
  <si>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</si>
  <si>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</si>
  <si>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</si>
  <si>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</si>
  <si>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</si>
  <si>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</si>
  <si>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</si>
  <si>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</si>
  <si>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</si>
  <si>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</si>
  <si>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</si>
  <si>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</si>
  <si>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</si>
  <si>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</si>
  <si>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</si>
  <si>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</si>
  <si>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</si>
  <si>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</si>
  <si>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</si>
  <si>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</si>
  <si>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</si>
  <si>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</si>
  <si>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</si>
  <si>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</si>
  <si>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</si>
  <si>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</si>
  <si>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</si>
  <si>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</si>
  <si>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</si>
  <si>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</si>
  <si>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</si>
  <si>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</si>
  <si>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</si>
  <si>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</si>
  <si>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</si>
  <si>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</si>
  <si>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</si>
  <si>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</si>
  <si>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</si>
  <si>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</si>
  <si>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</si>
  <si>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</si>
  <si>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</si>
  <si>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</si>
  <si>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</si>
  <si>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</si>
  <si>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</si>
  <si>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</si>
  <si>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</si>
  <si>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</si>
  <si>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</si>
  <si>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</si>
  <si>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</si>
  <si>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</si>
  <si>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</si>
  <si>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</si>
  <si>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</si>
  <si>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</si>
  <si>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</si>
  <si>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</si>
  <si>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</si>
  <si>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</si>
  <si>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</si>
  <si>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</si>
  <si>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</si>
  <si>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</si>
  <si>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</si>
  <si>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</si>
  <si>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</si>
  <si>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</si>
  <si>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</si>
  <si>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</si>
  <si>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</si>
  <si>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</si>
  <si>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</si>
  <si>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</si>
  <si>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</si>
  <si>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</si>
  <si>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</si>
  <si>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</si>
  <si>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</si>
  <si>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</si>
  <si>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</si>
  <si>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</si>
  <si>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</si>
  <si>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</si>
  <si>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</si>
  <si>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</si>
  <si>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</si>
  <si>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</si>
  <si>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</si>
  <si>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</si>
  <si>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</si>
  <si>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</si>
  <si>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</si>
  <si>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</si>
  <si>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</si>
  <si>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</si>
  <si>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</si>
  <si>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</si>
  <si>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</si>
  <si>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</si>
  <si>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</si>
  <si>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</si>
  <si>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</si>
  <si>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</si>
  <si>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</si>
  <si>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</si>
  <si>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</si>
  <si>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</si>
  <si>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</si>
  <si>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</si>
  <si>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</si>
  <si>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</si>
  <si>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</si>
  <si>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</si>
  <si>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</si>
  <si>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</si>
  <si>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</si>
  <si>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</si>
  <si>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</si>
  <si>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</si>
  <si>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</si>
  <si>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</si>
  <si>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</si>
  <si>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</si>
  <si>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</si>
  <si>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</si>
  <si>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</si>
  <si>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</si>
  <si>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</si>
  <si>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</si>
  <si>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</si>
  <si>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</si>
  <si>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</si>
  <si>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</si>
  <si>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</si>
  <si>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</si>
  <si>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</si>
  <si>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</si>
  <si>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</si>
  <si>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</si>
  <si>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</si>
  <si>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</si>
  <si>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</si>
  <si>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</si>
  <si>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</si>
  <si>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</si>
  <si>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</si>
  <si>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</si>
  <si>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</si>
  <si>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</si>
  <si>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</si>
  <si>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</si>
  <si>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</si>
  <si>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</si>
  <si>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</si>
  <si>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</si>
  <si>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</si>
  <si>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</si>
  <si>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</si>
  <si>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</si>
  <si>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</si>
  <si>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</si>
  <si>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</si>
  <si>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</si>
  <si>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</si>
  <si>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</si>
  <si>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</si>
  <si>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</si>
  <si>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</si>
  <si>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</si>
  <si>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</si>
  <si>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</si>
  <si>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</si>
  <si>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</si>
  <si>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</si>
  <si>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</si>
  <si>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</si>
  <si>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</si>
  <si>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</si>
  <si>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</si>
  <si>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</si>
  <si>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</si>
  <si>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</si>
  <si>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</si>
  <si>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</si>
  <si>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</si>
  <si>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</si>
  <si>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</si>
  <si>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</si>
  <si>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</si>
  <si>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</si>
  <si>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</si>
  <si>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</si>
  <si>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</si>
  <si>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</si>
  <si>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</si>
  <si>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</si>
  <si>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</si>
  <si>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</si>
  <si>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</si>
  <si>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</si>
  <si>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</si>
  <si>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</si>
  <si>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</si>
  <si>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</si>
  <si>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</si>
  <si>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</si>
  <si>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</si>
  <si>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</si>
  <si>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</si>
  <si>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</si>
  <si>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</si>
  <si>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</si>
  <si>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</si>
  <si>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</si>
  <si>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</si>
  <si>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</si>
  <si>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</si>
  <si>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</si>
  <si>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</si>
  <si>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</si>
  <si>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</si>
  <si>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</si>
  <si>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</si>
  <si>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</si>
  <si>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</si>
  <si>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</si>
  <si>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</si>
  <si>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</si>
  <si>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</si>
  <si>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</si>
  <si>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</si>
  <si>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</si>
  <si>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</si>
  <si>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</si>
  <si>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</si>
  <si>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</si>
  <si>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</si>
  <si>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</si>
  <si>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</si>
  <si>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</si>
  <si>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</si>
  <si>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</si>
  <si>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</si>
  <si>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</si>
  <si>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</si>
  <si>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</si>
  <si>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</si>
  <si>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</si>
  <si>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</si>
  <si>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</si>
  <si>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</si>
  <si>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</si>
  <si>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</si>
  <si>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</si>
  <si>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</si>
  <si>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</si>
  <si>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</si>
  <si>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</si>
  <si>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</si>
  <si>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</si>
  <si>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</si>
  <si>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</si>
  <si>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</si>
  <si>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</si>
  <si>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</si>
  <si>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</si>
  <si>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</si>
  <si>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</si>
  <si>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</si>
  <si>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</si>
  <si>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</si>
  <si>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</si>
  <si>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</si>
  <si>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</si>
  <si>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</si>
  <si>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</si>
  <si>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</si>
  <si>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</si>
  <si>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</si>
  <si>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</si>
  <si>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</si>
  <si>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</si>
  <si>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</si>
  <si>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</si>
  <si>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</si>
  <si>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</si>
  <si>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</si>
  <si>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</si>
  <si>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</si>
  <si>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</si>
  <si>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</si>
  <si>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</si>
  <si>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</si>
  <si>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</si>
  <si>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</si>
  <si>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</si>
  <si>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</si>
  <si>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</si>
  <si>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</si>
  <si>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</si>
  <si>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</si>
  <si>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</si>
  <si>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</si>
  <si>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</si>
  <si>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</si>
  <si>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</si>
  <si>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</si>
  <si>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</si>
  <si>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</si>
  <si>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</si>
  <si>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</si>
  <si>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</si>
  <si>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</si>
  <si>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</si>
  <si>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</si>
  <si>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</si>
  <si>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</si>
  <si>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</si>
  <si>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</si>
  <si>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</si>
  <si>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</si>
  <si>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</si>
  <si>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</si>
  <si>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</si>
  <si>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</si>
  <si>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</si>
  <si>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</si>
  <si>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</si>
  <si>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</si>
  <si>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</si>
  <si>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</si>
  <si>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</si>
  <si>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</si>
  <si>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</si>
  <si>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</si>
  <si>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</si>
  <si>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</si>
  <si>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</si>
  <si>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</si>
  <si>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</si>
  <si>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</si>
  <si>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</si>
  <si>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</si>
  <si>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</si>
  <si>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</si>
  <si>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</si>
  <si>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</si>
  <si>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</si>
  <si>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</si>
  <si>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</si>
  <si>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</si>
  <si>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</si>
  <si>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</si>
  <si>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</si>
  <si>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</si>
  <si>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</si>
  <si>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</si>
  <si>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</si>
  <si>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</si>
  <si>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</si>
  <si>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</si>
  <si>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</si>
  <si>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</si>
  <si>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</si>
  <si>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</si>
  <si>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</si>
  <si>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</si>
  <si>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</si>
  <si>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</si>
  <si>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</si>
  <si>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</si>
  <si>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</si>
  <si>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</si>
  <si>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</si>
  <si>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</si>
  <si>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</si>
  <si>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</si>
  <si>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</si>
  <si>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</si>
  <si>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</si>
  <si>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</si>
  <si>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</si>
  <si>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</si>
  <si>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</si>
  <si>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</si>
  <si>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</si>
  <si>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</si>
  <si>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</si>
  <si>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</si>
  <si>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</si>
  <si>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</si>
  <si>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</si>
  <si>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</si>
  <si>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</si>
  <si>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</si>
  <si>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</si>
  <si>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</si>
  <si>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</si>
  <si>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</si>
  <si>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</si>
  <si>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</si>
  <si>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</si>
  <si>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</si>
  <si>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</si>
  <si>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</si>
  <si>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</si>
  <si>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</si>
  <si>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</si>
  <si>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</si>
  <si>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</si>
  <si>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</si>
  <si>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</si>
  <si>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</si>
  <si>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</si>
  <si>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</si>
  <si>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</si>
  <si>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</si>
  <si>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</si>
  <si>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</si>
  <si>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</si>
  <si>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</si>
  <si>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</si>
  <si>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</si>
  <si>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</si>
  <si>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</si>
  <si>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</si>
  <si>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</si>
  <si>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</si>
  <si>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</si>
  <si>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</si>
  <si>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</si>
  <si>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</si>
  <si>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</si>
  <si>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</si>
  <si>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</si>
  <si>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</si>
  <si>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</si>
  <si>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</si>
  <si>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</si>
  <si>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</si>
  <si>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</si>
  <si>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</si>
  <si>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</si>
  <si>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</si>
  <si>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</si>
  <si>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</si>
  <si>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</si>
  <si>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</si>
  <si>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</si>
  <si>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</si>
  <si>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</si>
  <si>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</si>
  <si>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</si>
  <si>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</si>
  <si>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</si>
  <si>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</si>
  <si>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</si>
  <si>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</si>
  <si>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</si>
  <si>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</si>
  <si>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</si>
  <si>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</si>
  <si>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</si>
  <si>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</si>
  <si>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</si>
  <si>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</si>
  <si>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</si>
  <si>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</si>
  <si>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</si>
  <si>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</si>
  <si>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</si>
  <si>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</si>
  <si>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</si>
  <si>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</si>
  <si>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</si>
  <si>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</si>
  <si>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</si>
  <si>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</si>
  <si>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</si>
  <si>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</si>
  <si>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</si>
  <si>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</si>
  <si>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</si>
  <si>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</si>
  <si>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</si>
  <si>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</si>
  <si>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</si>
  <si>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</si>
  <si>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</si>
  <si>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</si>
  <si>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</si>
  <si>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</si>
  <si>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</si>
  <si>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</si>
  <si>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</si>
  <si>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</si>
  <si>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</si>
  <si>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</si>
  <si>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</si>
  <si>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</si>
  <si>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</si>
  <si>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</si>
  <si>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</si>
  <si>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</si>
  <si>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</si>
  <si>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</si>
  <si>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</si>
  <si>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</si>
  <si>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</si>
  <si>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</si>
  <si>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</si>
  <si>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</si>
  <si>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</si>
  <si>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</si>
  <si>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</si>
  <si>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</si>
  <si>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</si>
  <si>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</si>
  <si>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</si>
  <si>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</si>
  <si>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</si>
  <si>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</si>
  <si>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</si>
  <si>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</si>
  <si>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</si>
  <si>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</si>
  <si>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</si>
  <si>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</si>
  <si>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</si>
  <si>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</si>
  <si>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</si>
  <si>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</si>
  <si>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</si>
  <si>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</si>
  <si>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</si>
  <si>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</si>
  <si>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</si>
  <si>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</si>
  <si>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</si>
  <si>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</si>
  <si>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</si>
  <si>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</si>
  <si>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</si>
  <si>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</si>
  <si>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</si>
  <si>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</si>
  <si>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</si>
  <si>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</si>
  <si>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</si>
  <si>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</si>
  <si>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</si>
  <si>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</si>
  <si>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</si>
  <si>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</si>
  <si>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</si>
  <si>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</si>
  <si>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</si>
  <si>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</si>
  <si>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</si>
  <si>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</si>
  <si>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</si>
  <si>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</si>
  <si>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</si>
  <si>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</si>
  <si>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</si>
  <si>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</si>
  <si>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</si>
  <si>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</si>
  <si>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</si>
  <si>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</si>
  <si>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</si>
  <si>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</si>
  <si>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</si>
  <si>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</si>
  <si>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</si>
  <si>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</si>
  <si>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</si>
  <si>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</si>
  <si>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</si>
  <si>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</si>
  <si>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</si>
  <si>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</si>
  <si>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</si>
  <si>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</si>
  <si>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</si>
  <si>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</si>
  <si>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</si>
  <si>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</si>
  <si>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</si>
  <si>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</si>
  <si>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</si>
  <si>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</si>
  <si>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</si>
  <si>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</si>
  <si>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</si>
  <si>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</si>
  <si>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</si>
  <si>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</si>
  <si>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</si>
  <si>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</si>
  <si>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</si>
  <si>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</si>
  <si>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</si>
  <si>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</si>
  <si>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</si>
  <si>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</si>
  <si>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</si>
  <si>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</si>
  <si>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</si>
  <si>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</si>
  <si>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</si>
  <si>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</si>
  <si>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</si>
  <si>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</si>
  <si>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</si>
  <si>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</si>
  <si>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</si>
  <si>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</si>
  <si>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</si>
  <si>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</si>
  <si>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</si>
  <si>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</si>
  <si>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</si>
  <si>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</si>
  <si>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</si>
  <si>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</si>
  <si>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</si>
  <si>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</si>
  <si>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</si>
  <si>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</si>
  <si>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</si>
  <si>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</si>
  <si>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</si>
  <si>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</si>
  <si>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</si>
  <si>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</si>
  <si>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</si>
  <si>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</si>
  <si>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</si>
  <si>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</si>
  <si>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</si>
  <si>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</si>
  <si>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</si>
  <si>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</si>
  <si>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</si>
  <si>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</si>
  <si>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</si>
  <si>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</si>
  <si>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</si>
  <si>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</si>
  <si>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</si>
  <si>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</si>
  <si>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</si>
  <si>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</si>
  <si>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</si>
  <si>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</si>
  <si>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</si>
  <si>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</si>
  <si>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</si>
  <si>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</si>
  <si>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</si>
  <si>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</si>
  <si>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</si>
  <si>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</si>
  <si>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</si>
  <si>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</si>
  <si>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</si>
  <si>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</si>
  <si>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</si>
  <si>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</si>
  <si>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</si>
  <si>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</si>
  <si>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</si>
  <si>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</si>
  <si>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</si>
  <si>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</si>
  <si>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</si>
  <si>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</si>
  <si>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</si>
  <si>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</si>
  <si>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</si>
  <si>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</si>
  <si>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</si>
  <si>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</si>
  <si>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</si>
  <si>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</si>
  <si>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</si>
  <si>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</si>
  <si>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</si>
  <si>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</si>
  <si>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</si>
  <si>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</si>
  <si>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</si>
  <si>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</si>
  <si>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</si>
  <si>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</si>
  <si>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</si>
  <si>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</si>
  <si>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</si>
  <si>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</si>
  <si>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</si>
  <si>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</si>
  <si>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</si>
  <si>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</si>
  <si>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</si>
  <si>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</si>
  <si>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</si>
  <si>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</si>
  <si>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</si>
  <si>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</si>
  <si>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</si>
  <si>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</si>
  <si>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</si>
  <si>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</si>
  <si>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</si>
  <si>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</si>
  <si>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</si>
  <si>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</si>
  <si>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</si>
  <si>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</si>
  <si>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</si>
  <si>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</si>
  <si>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</si>
  <si>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</si>
  <si>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</si>
  <si>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</si>
  <si>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</si>
  <si>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</si>
  <si>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</si>
  <si>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</si>
  <si>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</si>
  <si>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</si>
  <si>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</si>
  <si>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</si>
  <si>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</si>
  <si>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</si>
  <si>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</si>
  <si>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</si>
  <si>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</si>
  <si>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</si>
  <si>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</si>
  <si>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</si>
  <si>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</si>
  <si>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</si>
  <si>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</si>
  <si>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</si>
  <si>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</si>
  <si>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</si>
  <si>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</si>
  <si>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</si>
  <si>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</si>
  <si>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</si>
  <si>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</si>
  <si>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</si>
  <si>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</si>
  <si>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</si>
  <si>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</si>
  <si>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</si>
  <si>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</si>
  <si>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</si>
  <si>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</si>
  <si>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</si>
  <si>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</si>
  <si>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</si>
  <si>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</si>
  <si>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</si>
  <si>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</si>
  <si>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</si>
  <si>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</si>
  <si>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</si>
  <si>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</si>
  <si>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</si>
  <si>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</si>
  <si>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</si>
  <si>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</si>
  <si>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</si>
  <si>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</si>
  <si>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</si>
  <si>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</si>
  <si>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</si>
  <si>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</si>
  <si>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</si>
  <si>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</si>
  <si>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</si>
  <si>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</si>
  <si>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</si>
  <si>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</si>
  <si>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</si>
  <si>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</si>
  <si>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</si>
  <si>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</si>
  <si>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</si>
  <si>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</si>
  <si>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</si>
  <si>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</si>
  <si>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</si>
  <si>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</si>
  <si>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</si>
  <si>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</si>
  <si>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</si>
  <si>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</si>
  <si>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</si>
  <si>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</si>
  <si>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</si>
  <si>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</si>
  <si>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</si>
  <si>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</si>
  <si>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</si>
  <si>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</si>
  <si>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</si>
  <si>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</si>
  <si>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</si>
  <si>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</si>
  <si>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</si>
  <si>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</si>
  <si>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</si>
  <si>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</si>
  <si>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</si>
  <si>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</si>
  <si>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</si>
  <si>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</si>
  <si>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</si>
  <si>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</si>
  <si>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</si>
  <si>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</si>
  <si>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</si>
  <si>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</si>
  <si>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</si>
  <si>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</si>
  <si>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</si>
  <si>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</si>
  <si>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</si>
  <si>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</si>
  <si>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</si>
  <si>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</si>
  <si>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</si>
  <si>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</si>
  <si>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</si>
  <si>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</si>
  <si>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</si>
  <si>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</si>
  <si>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</si>
  <si>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</si>
  <si>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</si>
  <si>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</si>
  <si>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</si>
  <si>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</si>
  <si>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</si>
  <si>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</si>
  <si>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</si>
  <si>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</si>
  <si>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</si>
  <si>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</si>
  <si>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</si>
  <si>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</si>
  <si>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</si>
  <si>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</si>
  <si>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</si>
  <si>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</si>
  <si>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</si>
  <si>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</si>
  <si>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</si>
  <si>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</si>
  <si>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</si>
  <si>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</si>
  <si>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</si>
  <si>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</si>
  <si>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</si>
  <si>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</si>
  <si>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</si>
  <si>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</si>
  <si>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</si>
  <si>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</si>
  <si>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</si>
  <si>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</si>
  <si>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</si>
  <si>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</si>
  <si>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</si>
  <si>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</si>
  <si>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</si>
  <si>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</si>
  <si>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</si>
  <si>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</si>
  <si>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</si>
  <si>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</si>
  <si>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</si>
  <si>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</si>
  <si>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</si>
  <si>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</si>
  <si>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</si>
  <si>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</si>
  <si>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</si>
  <si>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</si>
  <si>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</si>
  <si>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</si>
  <si>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</si>
  <si>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</si>
  <si>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</si>
  <si>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</si>
  <si>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</si>
  <si>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</si>
  <si>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</si>
  <si>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</si>
  <si>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</si>
  <si>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</si>
  <si>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</si>
  <si>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</si>
  <si>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</si>
  <si>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</si>
  <si>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</si>
  <si>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</si>
  <si>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</si>
  <si>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</si>
  <si>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</si>
  <si>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</si>
  <si>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</si>
  <si>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</si>
  <si>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</si>
  <si>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</si>
  <si>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</si>
  <si>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</si>
  <si>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</si>
  <si>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</si>
  <si>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</si>
  <si>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</si>
  <si>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</si>
  <si>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</si>
  <si>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</si>
  <si>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</si>
  <si>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</si>
  <si>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</si>
  <si>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</si>
  <si>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</si>
  <si>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</si>
  <si>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</si>
  <si>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</si>
  <si>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</si>
  <si>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</si>
  <si>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</si>
  <si>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</si>
  <si>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</si>
  <si>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</si>
  <si>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</si>
  <si>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</si>
  <si>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</si>
  <si>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</si>
  <si>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</si>
  <si>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</si>
  <si>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</si>
  <si>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</si>
  <si>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</si>
  <si>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</si>
  <si>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</si>
  <si>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</si>
  <si>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</si>
  <si>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</si>
  <si>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</si>
  <si>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</si>
  <si>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</si>
  <si>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</si>
  <si>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</si>
  <si>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</si>
  <si>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</si>
  <si>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</si>
  <si>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</si>
  <si>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</si>
  <si>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</si>
  <si>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</si>
  <si>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</si>
  <si>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</si>
  <si>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</si>
  <si>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</si>
  <si>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</si>
  <si>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</si>
  <si>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</si>
  <si>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</si>
  <si>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</si>
  <si>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</si>
  <si>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</si>
  <si>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</si>
  <si>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</si>
  <si>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</si>
  <si>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</si>
  <si>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</si>
  <si>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</si>
  <si>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</si>
  <si>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</si>
  <si>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</si>
  <si>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</si>
  <si>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</si>
  <si>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</si>
  <si>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</si>
  <si>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</si>
  <si>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</si>
  <si>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</si>
  <si>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</si>
  <si>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</si>
  <si>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</si>
  <si>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</si>
  <si>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</si>
  <si>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</si>
  <si>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</si>
  <si>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</si>
  <si>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</si>
  <si>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</si>
  <si>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</si>
  <si>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</si>
  <si>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</si>
  <si>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</si>
  <si>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</si>
  <si>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</si>
  <si>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</si>
  <si>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</si>
  <si>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</si>
  <si>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</si>
  <si>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</si>
  <si>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</si>
  <si>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</si>
  <si>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</si>
  <si>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</si>
  <si>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</si>
  <si>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</si>
  <si>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</si>
  <si>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</si>
  <si>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</si>
  <si>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</si>
  <si>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</si>
  <si>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</si>
  <si>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</si>
  <si>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</si>
  <si>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</si>
  <si>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</si>
  <si>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</si>
  <si>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</si>
  <si>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</si>
  <si>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</si>
  <si>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</si>
  <si>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</si>
  <si>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</si>
  <si>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</si>
  <si>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</si>
  <si>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</si>
  <si>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</si>
  <si>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</si>
  <si>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</si>
  <si>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</si>
  <si>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</si>
  <si>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</si>
  <si>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</si>
  <si>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</si>
  <si>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</si>
  <si>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</si>
  <si>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</si>
  <si>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</si>
  <si>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</si>
  <si>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</si>
  <si>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</si>
  <si>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</si>
  <si>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</si>
  <si>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</si>
  <si>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</si>
  <si>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</si>
  <si>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</si>
  <si>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</si>
  <si>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</si>
  <si>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</si>
  <si>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</si>
  <si>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</si>
  <si>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</si>
  <si>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</si>
  <si>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</si>
  <si>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</si>
  <si>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</si>
  <si>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</si>
  <si>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</si>
  <si>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</si>
  <si>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</si>
  <si>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</si>
  <si>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</si>
  <si>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</si>
  <si>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</si>
  <si>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</si>
  <si>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</si>
  <si>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</si>
  <si>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</si>
  <si>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</si>
  <si>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</si>
  <si>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</si>
  <si>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</si>
  <si>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</si>
  <si>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</si>
  <si>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</si>
  <si>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</si>
  <si>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</si>
  <si>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</si>
  <si>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</si>
  <si>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</si>
  <si>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</si>
  <si>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</si>
  <si>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</si>
  <si>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</si>
  <si>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</si>
  <si>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</si>
  <si>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</si>
  <si>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</si>
  <si>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</si>
  <si>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</si>
  <si>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</si>
  <si>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</si>
  <si>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</si>
  <si>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</si>
  <si>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</si>
  <si>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</si>
  <si>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</si>
  <si>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</si>
  <si>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</si>
  <si>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</si>
  <si>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</si>
  <si>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</si>
  <si>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</si>
  <si>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</si>
  <si>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</si>
  <si>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</si>
  <si>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</si>
  <si>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</si>
  <si>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</si>
  <si>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</si>
  <si>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</si>
  <si>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</si>
  <si>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</si>
  <si>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</si>
  <si>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</si>
  <si>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</si>
  <si>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</si>
  <si>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</si>
  <si>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</si>
  <si>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</si>
  <si>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</si>
  <si>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</si>
  <si>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</si>
  <si>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</si>
  <si>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</si>
  <si>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</si>
  <si>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</si>
  <si>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</si>
  <si>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</si>
  <si>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</si>
  <si>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</si>
  <si>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</si>
  <si>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</si>
  <si>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</si>
  <si>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</si>
  <si>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</si>
  <si>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</si>
  <si>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</si>
  <si>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</si>
  <si>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</si>
  <si>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</si>
  <si>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</si>
  <si>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</si>
  <si>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</si>
  <si>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</si>
  <si>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</si>
  <si>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</si>
  <si>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</si>
  <si>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</si>
  <si>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</si>
  <si>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</si>
  <si>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</si>
  <si>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</si>
  <si>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</si>
  <si>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</si>
  <si>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</si>
  <si>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</si>
  <si>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</si>
  <si>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</si>
  <si>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</si>
  <si>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</si>
  <si>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</si>
  <si>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</si>
  <si>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</si>
  <si>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</si>
  <si>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</si>
  <si>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</si>
  <si>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</si>
  <si>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</si>
  <si>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</si>
  <si>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</si>
  <si>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</si>
  <si>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</si>
  <si>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</si>
  <si>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</si>
  <si>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</si>
  <si>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</si>
  <si>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</si>
  <si>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</si>
  <si>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</si>
  <si>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</si>
  <si>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</si>
  <si>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</si>
  <si>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</si>
  <si>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</si>
  <si>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</si>
  <si>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</si>
  <si>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</si>
  <si>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</si>
  <si>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</si>
  <si>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</si>
  <si>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</si>
  <si>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</si>
  <si>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</si>
  <si>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</si>
  <si>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</si>
  <si>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</si>
  <si>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</si>
  <si>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</si>
  <si>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</si>
  <si>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</si>
  <si>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</si>
  <si>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</si>
  <si>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</si>
  <si>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</si>
  <si>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</si>
  <si>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</si>
  <si>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</si>
  <si>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</si>
  <si>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</si>
  <si>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</si>
  <si>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</si>
  <si>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</si>
  <si>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</si>
  <si>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</si>
  <si>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</si>
  <si>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</si>
  <si>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</si>
  <si>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</si>
  <si>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</si>
  <si>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</si>
  <si>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</si>
  <si>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</si>
  <si>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</si>
  <si>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</si>
  <si>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</si>
  <si>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</si>
  <si>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</si>
  <si>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</si>
  <si>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</si>
  <si>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</si>
  <si>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</si>
  <si>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</si>
  <si>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</si>
  <si>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</si>
  <si>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</si>
  <si>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</si>
  <si>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</si>
  <si>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</si>
  <si>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</si>
  <si>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</si>
  <si>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</si>
  <si>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</si>
  <si>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</si>
  <si>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</si>
  <si>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</si>
  <si>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</si>
  <si>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</si>
  <si>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</si>
  <si>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</si>
  <si>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</si>
  <si>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</si>
  <si>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</si>
  <si>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</si>
  <si>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</si>
  <si>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</si>
  <si>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</si>
  <si>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</si>
  <si>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</si>
  <si>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</si>
  <si>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</si>
  <si>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</si>
  <si>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</si>
  <si>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</si>
  <si>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</si>
  <si>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</si>
  <si>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</si>
  <si>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</si>
  <si>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</si>
  <si>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</si>
  <si>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</si>
  <si>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</si>
  <si>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</si>
  <si>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</si>
  <si>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</si>
  <si>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</si>
  <si>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</si>
  <si>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</si>
  <si>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</si>
  <si>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</si>
  <si>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</si>
  <si>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</si>
  <si>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</si>
  <si>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</si>
  <si>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</si>
  <si>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</si>
  <si>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</si>
  <si>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</si>
  <si>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</si>
  <si>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</si>
  <si>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</si>
  <si>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</si>
  <si>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</si>
  <si>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</si>
  <si>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</si>
  <si>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</si>
  <si>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</si>
  <si>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</si>
  <si>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</si>
  <si>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</si>
  <si>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</si>
  <si>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</si>
  <si>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</si>
  <si>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</si>
  <si>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</si>
  <si>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</si>
  <si>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</si>
  <si>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</si>
  <si>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</si>
  <si>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</si>
  <si>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</si>
  <si>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</si>
  <si>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</si>
  <si>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</si>
  <si>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</si>
  <si>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</si>
  <si>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</si>
  <si>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</si>
  <si>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</si>
  <si>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</si>
  <si>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</si>
  <si>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</si>
  <si>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</si>
  <si>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</si>
  <si>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</si>
  <si>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</si>
  <si>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</si>
  <si>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</si>
  <si>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</si>
  <si>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</si>
  <si>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</si>
  <si>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</si>
  <si>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</si>
  <si>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</si>
  <si>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</si>
  <si>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</si>
  <si>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</si>
  <si>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</si>
  <si>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</si>
  <si>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</si>
  <si>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</si>
  <si>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</si>
  <si>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</si>
  <si>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</si>
  <si>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</si>
  <si>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</si>
  <si>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</si>
  <si>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</si>
  <si>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</si>
  <si>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</si>
  <si>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</si>
  <si>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</si>
  <si>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</si>
  <si>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</si>
  <si>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</si>
  <si>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</si>
  <si>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</si>
  <si>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</si>
  <si>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</si>
  <si>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</si>
  <si>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</si>
  <si>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</si>
  <si>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</si>
  <si>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</si>
  <si>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</si>
  <si>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</si>
  <si>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</si>
  <si>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</si>
  <si>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</si>
  <si>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</si>
  <si>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</si>
  <si>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</si>
  <si>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</si>
  <si>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</si>
  <si>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</si>
  <si>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</si>
  <si>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</si>
  <si>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</si>
  <si>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</si>
  <si>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</si>
  <si>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</si>
  <si>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</si>
  <si>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</si>
  <si>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</si>
  <si>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</si>
  <si>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</si>
  <si>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</si>
  <si>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</si>
  <si>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</si>
  <si>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</si>
  <si>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</si>
  <si>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</si>
  <si>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</si>
  <si>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</si>
  <si>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</si>
  <si>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</si>
  <si>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</si>
  <si>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</si>
  <si>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</si>
  <si>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</si>
  <si>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</si>
  <si>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</si>
  <si>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</si>
  <si>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</si>
  <si>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</si>
  <si>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</si>
  <si>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</si>
  <si>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</si>
  <si>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</si>
  <si>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</si>
  <si>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</si>
  <si>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</si>
  <si>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</si>
  <si>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</si>
  <si>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</si>
  <si>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</si>
  <si>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</si>
  <si>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</si>
  <si>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</si>
  <si>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</si>
  <si>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</si>
  <si>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</si>
  <si>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</si>
  <si>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</si>
  <si>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</si>
  <si>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</si>
  <si>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</si>
  <si>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</si>
  <si>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</si>
  <si>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</si>
  <si>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</si>
  <si>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</si>
  <si>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</si>
  <si>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</si>
  <si>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</si>
  <si>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</si>
  <si>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</si>
  <si>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</si>
  <si>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</si>
  <si>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</si>
  <si>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</si>
  <si>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</si>
  <si>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</si>
  <si>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</si>
  <si>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</si>
  <si>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</si>
  <si>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</si>
  <si>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</si>
  <si>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</si>
  <si>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</si>
  <si>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</si>
  <si>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</si>
  <si>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</si>
  <si>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</si>
  <si>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</si>
  <si>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</si>
  <si>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</si>
  <si>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</si>
  <si>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</si>
  <si>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</si>
  <si>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</si>
  <si>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</si>
  <si>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</si>
  <si>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</si>
  <si>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</si>
  <si>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</si>
  <si>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</si>
  <si>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</si>
  <si>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</si>
  <si>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</si>
  <si>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</si>
  <si>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</si>
  <si>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</si>
  <si>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</si>
  <si>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</si>
  <si>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</si>
  <si>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</si>
  <si>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</si>
  <si>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</si>
  <si>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</si>
  <si>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</si>
  <si>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</si>
  <si>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</si>
  <si>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</si>
  <si>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</si>
  <si>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</si>
  <si>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</si>
  <si>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</si>
  <si>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</si>
  <si>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</si>
  <si>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</si>
  <si>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</si>
  <si>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</si>
  <si>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</si>
  <si>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</si>
  <si>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</si>
  <si>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</si>
  <si>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</si>
  <si>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</si>
  <si>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</si>
  <si>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</si>
  <si>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</si>
  <si>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</si>
  <si>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</si>
  <si>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</si>
  <si>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</si>
  <si>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</si>
  <si>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</si>
  <si>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</si>
  <si>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</si>
  <si>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</si>
  <si>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</si>
  <si>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</si>
  <si>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</si>
  <si>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</si>
  <si>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</si>
  <si>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</si>
  <si>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</si>
  <si>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</si>
  <si>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</si>
  <si>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</si>
  <si>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</si>
  <si>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</si>
  <si>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</si>
  <si>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</si>
  <si>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</si>
  <si>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</si>
  <si>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</si>
  <si>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</si>
  <si>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</si>
  <si>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</si>
  <si>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</si>
  <si>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</si>
  <si>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</si>
  <si>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</si>
  <si>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</si>
  <si>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</si>
  <si>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</si>
  <si>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</si>
  <si>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</si>
  <si>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</si>
  <si>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</si>
  <si>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</si>
  <si>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</si>
  <si>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</si>
  <si>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</si>
  <si>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</si>
  <si>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</si>
  <si>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</si>
  <si>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</si>
  <si>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</si>
  <si>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</si>
  <si>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</si>
  <si>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</si>
  <si>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</si>
  <si>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</si>
  <si>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</si>
  <si>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</si>
  <si>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</si>
  <si>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</si>
  <si>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</si>
  <si>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</si>
  <si>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</si>
  <si>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</si>
  <si>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</si>
  <si>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</si>
  <si>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</si>
  <si>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</si>
  <si>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</si>
  <si>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</si>
  <si>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</si>
  <si>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</si>
  <si>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</si>
  <si>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</si>
  <si>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</si>
  <si>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</si>
  <si>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</si>
  <si>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</si>
  <si>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</si>
  <si>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</si>
  <si>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</si>
  <si>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</si>
  <si>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</si>
  <si>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</si>
  <si>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</si>
  <si>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</si>
  <si>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</si>
  <si>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</si>
  <si>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</si>
  <si>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</si>
  <si>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</si>
  <si>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</si>
  <si>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</si>
  <si>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</si>
  <si>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</si>
  <si>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</si>
  <si>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</si>
  <si>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</si>
  <si>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</si>
  <si>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</si>
  <si>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</si>
  <si>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</si>
  <si>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</si>
  <si>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</si>
  <si>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</si>
  <si>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</si>
  <si>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</si>
  <si>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</si>
  <si>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</si>
  <si>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</si>
  <si>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</si>
  <si>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</si>
  <si>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</si>
  <si>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</si>
  <si>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</si>
  <si>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</si>
  <si>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</si>
  <si>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</si>
  <si>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</si>
  <si>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</si>
  <si>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</si>
  <si>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</si>
  <si>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</si>
  <si>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</si>
  <si>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</si>
  <si>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</si>
  <si>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</si>
  <si>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</si>
  <si>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</si>
  <si>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</si>
  <si>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</si>
  <si>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</si>
  <si>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</si>
  <si>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</si>
  <si>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</si>
  <si>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</si>
  <si>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</si>
  <si>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</si>
  <si>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</si>
  <si>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</si>
  <si>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</si>
  <si>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</si>
  <si>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</si>
  <si>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</si>
  <si>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</si>
  <si>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</si>
  <si>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</si>
  <si>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</si>
  <si>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</si>
  <si>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</si>
  <si>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</si>
  <si>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</si>
  <si>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</si>
  <si>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</si>
  <si>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</si>
  <si>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</si>
  <si>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</si>
  <si>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</si>
  <si>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</si>
  <si>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</si>
  <si>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</si>
  <si>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</si>
  <si>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</si>
  <si>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</si>
  <si>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</si>
  <si>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</si>
  <si>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</si>
  <si>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</si>
  <si>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</si>
  <si>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</si>
  <si>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</si>
  <si>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</si>
  <si>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</si>
  <si>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</si>
  <si>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</si>
  <si>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</si>
  <si>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</si>
  <si>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</si>
  <si>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</si>
  <si>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</si>
  <si>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</si>
  <si>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</si>
  <si>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</si>
  <si>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</si>
  <si>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</si>
  <si>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</si>
  <si>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</si>
  <si>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</si>
  <si>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</si>
  <si>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</si>
  <si>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</si>
  <si>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</si>
  <si>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</si>
  <si>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</si>
  <si>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</si>
  <si>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</si>
  <si>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</si>
  <si>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</si>
  <si>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</si>
  <si>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</si>
  <si>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</si>
  <si>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</si>
  <si>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</si>
  <si>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</si>
  <si>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</si>
  <si>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</si>
  <si>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</si>
  <si>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</si>
  <si>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</si>
  <si>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</si>
  <si>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</si>
  <si>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</si>
  <si>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</si>
  <si>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</si>
  <si>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</si>
  <si>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</si>
  <si>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</si>
  <si>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</si>
  <si>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</si>
  <si>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</si>
  <si>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</si>
  <si>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</si>
  <si>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</si>
  <si>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</si>
  <si>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</si>
  <si>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</si>
  <si>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</si>
  <si>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</si>
  <si>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</si>
  <si>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</si>
  <si>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</si>
  <si>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</si>
  <si>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</si>
  <si>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</si>
  <si>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</si>
  <si>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</si>
  <si>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</si>
  <si>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</si>
  <si>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</si>
  <si>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</si>
  <si>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</si>
  <si>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</si>
  <si>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</si>
  <si>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</si>
  <si>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</si>
  <si>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</si>
  <si>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</si>
  <si>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</si>
  <si>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</si>
  <si>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</si>
  <si>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</si>
  <si>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</si>
  <si>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</si>
  <si>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</si>
  <si>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</si>
  <si>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</si>
  <si>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</si>
  <si>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</si>
  <si>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</si>
  <si>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</si>
  <si>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</si>
  <si>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</si>
  <si>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</si>
  <si>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</si>
  <si>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</si>
  <si>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</si>
  <si>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</si>
  <si>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</si>
  <si>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</si>
  <si>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</si>
  <si>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</si>
  <si>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</si>
  <si>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</si>
  <si>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</si>
  <si>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</si>
  <si>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</si>
  <si>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</si>
  <si>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</si>
  <si>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</si>
  <si>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</si>
  <si>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</si>
  <si>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</si>
  <si>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</si>
  <si>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</si>
  <si>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</si>
  <si>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</si>
  <si>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</si>
  <si>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</si>
  <si>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</si>
  <si>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</si>
  <si>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</si>
  <si>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</si>
  <si>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</si>
  <si>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</si>
  <si>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</si>
  <si>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</si>
  <si>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</si>
  <si>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</si>
  <si>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</si>
  <si>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</si>
  <si>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</si>
  <si>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</si>
  <si>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</si>
  <si>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</si>
  <si>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</si>
  <si>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</si>
  <si>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</si>
  <si>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</si>
  <si>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</si>
  <si>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</si>
  <si>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</si>
  <si>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</si>
  <si>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</si>
  <si>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</si>
  <si>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</si>
  <si>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</si>
  <si>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</si>
  <si>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</si>
  <si>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</si>
  <si>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</si>
  <si>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</si>
  <si>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</si>
  <si>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</si>
  <si>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</si>
  <si>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</si>
  <si>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</si>
  <si>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</si>
  <si>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</si>
  <si>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</si>
  <si>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</si>
  <si>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</si>
  <si>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</si>
  <si>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</si>
  <si>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</si>
  <si>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</si>
  <si>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</si>
  <si>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</si>
  <si>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</si>
  <si>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</si>
  <si>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</si>
  <si>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</si>
  <si>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</si>
  <si>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</si>
  <si>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</si>
  <si>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</si>
  <si>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</si>
  <si>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</si>
  <si>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</si>
  <si>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</si>
  <si>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</si>
  <si>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</si>
  <si>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</si>
  <si>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</si>
  <si>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</si>
  <si>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</si>
  <si>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</si>
  <si>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</si>
  <si>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</si>
  <si>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</si>
  <si>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</si>
  <si>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</si>
  <si>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</si>
  <si>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</si>
  <si>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</si>
  <si>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</si>
  <si>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</si>
  <si>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</si>
  <si>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</si>
  <si>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</si>
  <si>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</si>
  <si>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</si>
  <si>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</si>
  <si>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</si>
  <si>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</si>
  <si>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</si>
  <si>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</si>
  <si>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</si>
  <si>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</si>
  <si>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</si>
  <si>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</si>
  <si>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</si>
  <si>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</si>
  <si>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</si>
  <si>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</si>
  <si>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</si>
  <si>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</si>
  <si>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</si>
  <si>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</si>
  <si>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</si>
  <si>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</si>
  <si>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</si>
  <si>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</si>
  <si>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</si>
  <si>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</si>
  <si>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</si>
  <si>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</si>
  <si>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</si>
  <si>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</si>
  <si>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</si>
  <si>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</si>
  <si>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</si>
  <si>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</si>
  <si>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</si>
  <si>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</si>
  <si>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</si>
  <si>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</si>
  <si>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</si>
  <si>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</si>
  <si>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</si>
  <si>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</si>
  <si>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</si>
  <si>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</si>
  <si>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</si>
  <si>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</si>
  <si>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</si>
  <si>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</si>
  <si>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</si>
  <si>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</si>
  <si>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</si>
  <si>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</si>
  <si>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</si>
  <si>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</si>
  <si>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</si>
  <si>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</si>
  <si>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</si>
  <si>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</si>
  <si>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</si>
  <si>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</si>
  <si>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</si>
  <si>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</si>
  <si>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</si>
  <si>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</si>
  <si>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</si>
  <si>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</si>
  <si>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</si>
  <si>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</si>
  <si>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</si>
  <si>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</si>
  <si>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</si>
  <si>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</si>
  <si>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</si>
  <si>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</si>
  <si>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</si>
  <si>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</si>
  <si>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</si>
  <si>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</si>
  <si>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</si>
  <si>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</si>
  <si>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</si>
  <si>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</si>
  <si>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</si>
  <si>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</si>
  <si>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</si>
  <si>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</si>
  <si>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</si>
  <si>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</si>
  <si>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</si>
  <si>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</si>
  <si>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</si>
  <si>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</si>
  <si>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</si>
  <si>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</si>
  <si>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</si>
  <si>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</si>
  <si>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</si>
  <si>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</si>
  <si>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</si>
  <si>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</si>
  <si>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</si>
  <si>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</si>
  <si>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</si>
  <si>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</si>
  <si>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</si>
  <si>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</si>
  <si>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</si>
  <si>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</si>
  <si>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</si>
  <si>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</si>
  <si>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</si>
  <si>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</si>
  <si>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</si>
  <si>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</si>
  <si>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</si>
  <si>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</si>
  <si>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</si>
  <si>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</si>
  <si>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</si>
  <si>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</si>
  <si>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</si>
  <si>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</si>
  <si>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</si>
  <si>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</si>
  <si>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</si>
  <si>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</si>
  <si>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</si>
  <si>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</si>
  <si>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</si>
  <si>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</si>
  <si>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</si>
  <si>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</si>
  <si>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</si>
  <si>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</si>
  <si>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</si>
  <si>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</si>
  <si>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</si>
  <si>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</si>
  <si>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</si>
  <si>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</si>
  <si>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</si>
  <si>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</si>
  <si>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</si>
  <si>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</si>
  <si>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</si>
  <si>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</si>
  <si>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</si>
  <si>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</si>
  <si>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</si>
  <si>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</si>
  <si>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</si>
  <si>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</si>
  <si>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</si>
  <si>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</si>
  <si>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</si>
  <si>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</si>
  <si>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</si>
  <si>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</si>
  <si>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</si>
  <si>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</si>
  <si>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</si>
  <si>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</si>
  <si>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</si>
  <si>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</si>
  <si>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</si>
  <si>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</si>
  <si>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</si>
  <si>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</si>
  <si>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</si>
  <si>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</si>
  <si>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</si>
  <si>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</si>
  <si>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</si>
  <si>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</si>
  <si>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</si>
  <si>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</si>
  <si>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</si>
  <si>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</si>
  <si>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</si>
  <si>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</si>
  <si>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</si>
  <si>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</si>
  <si>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</si>
  <si>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</si>
  <si>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</si>
  <si>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</si>
  <si>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</si>
  <si>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</si>
  <si>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</si>
  <si>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</si>
  <si>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</si>
  <si>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</si>
  <si>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</si>
  <si>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</si>
  <si>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</si>
  <si>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</si>
  <si>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</si>
  <si>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</si>
  <si>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</si>
  <si>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</si>
  <si>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</si>
  <si>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</si>
  <si>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</si>
  <si>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</si>
  <si>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</si>
  <si>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</si>
  <si>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</si>
  <si>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</si>
  <si>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</si>
  <si>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</si>
  <si>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</si>
  <si>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</si>
  <si>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</si>
  <si>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</si>
  <si>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</si>
  <si>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</si>
  <si>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</si>
  <si>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</si>
  <si>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</si>
  <si>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</si>
  <si>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</si>
  <si>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</si>
  <si>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</si>
  <si>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</si>
  <si>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</si>
  <si>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</si>
  <si>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</si>
  <si>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</si>
  <si>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</si>
  <si>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</si>
  <si>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</si>
  <si>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</si>
  <si>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</si>
  <si>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</si>
  <si>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</si>
  <si>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</si>
  <si>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</si>
  <si>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</si>
  <si>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</si>
  <si>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</si>
  <si>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</si>
  <si>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</si>
  <si>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</si>
  <si>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</si>
  <si>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</si>
  <si>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</si>
  <si>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</si>
  <si>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</si>
  <si>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</si>
  <si>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</si>
  <si>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</si>
  <si>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</si>
  <si>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</si>
  <si>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</si>
  <si>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</si>
  <si>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</si>
  <si>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</si>
  <si>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</si>
  <si>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</si>
  <si>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</si>
  <si>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</si>
  <si>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</si>
  <si>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</si>
  <si>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</si>
  <si>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</si>
  <si>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</si>
  <si>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</si>
  <si>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</si>
  <si>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</si>
  <si>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</si>
  <si>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</si>
  <si>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</si>
  <si>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</si>
  <si>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</si>
  <si>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</si>
  <si>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</si>
  <si>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</si>
  <si>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</si>
  <si>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</si>
  <si>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</si>
  <si>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</si>
  <si>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</si>
  <si>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</si>
  <si>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</si>
  <si>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</si>
  <si>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</si>
  <si>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</si>
  <si>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</si>
  <si>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</si>
  <si>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</si>
  <si>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</si>
  <si>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</si>
  <si>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</si>
  <si>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</si>
  <si>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</si>
  <si>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</si>
  <si>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</si>
  <si>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</si>
  <si>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</si>
  <si>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</si>
  <si>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</si>
  <si>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</si>
  <si>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</si>
  <si>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</si>
  <si>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</si>
  <si>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</si>
  <si>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</si>
  <si>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</si>
  <si>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</si>
  <si>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</si>
  <si>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</si>
  <si>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</si>
  <si>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</si>
  <si>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</si>
  <si>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</si>
  <si>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</si>
  <si>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</si>
  <si>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</si>
  <si>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</si>
  <si>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</si>
  <si>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</si>
  <si>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</si>
  <si>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</si>
  <si>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</si>
  <si>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</si>
  <si>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</si>
  <si>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</si>
  <si>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</si>
  <si>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</si>
  <si>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</si>
  <si>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</si>
  <si>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</si>
  <si>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</si>
  <si>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</si>
  <si>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</si>
  <si>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</si>
  <si>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</si>
  <si>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</si>
  <si>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</si>
  <si>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</si>
  <si>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</si>
  <si>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</si>
  <si>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</si>
  <si>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</si>
  <si>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</si>
  <si>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</si>
  <si>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</si>
  <si>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</si>
  <si>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</si>
  <si>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</si>
  <si>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</si>
  <si>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</si>
  <si>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</si>
  <si>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</si>
  <si>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</si>
  <si>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</si>
  <si>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</si>
  <si>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</si>
  <si>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</si>
  <si>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</si>
  <si>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</si>
  <si>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</si>
  <si>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</si>
  <si>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</si>
  <si>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</si>
  <si>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</si>
  <si>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</si>
  <si>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</si>
  <si>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</si>
  <si>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</si>
  <si>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</si>
  <si>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</si>
  <si>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</si>
  <si>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</si>
  <si>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</si>
  <si>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</si>
  <si>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</si>
  <si>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</si>
  <si>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</si>
  <si>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</si>
  <si>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</si>
  <si>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</si>
  <si>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</si>
  <si>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</si>
  <si>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</si>
  <si>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</si>
  <si>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</si>
  <si>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</si>
  <si>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</si>
  <si>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</si>
  <si>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</si>
  <si>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</si>
  <si>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</si>
  <si>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</si>
  <si>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</si>
  <si>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</si>
  <si>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</si>
  <si>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</si>
  <si>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</si>
  <si>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</si>
  <si>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</si>
  <si>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</si>
  <si>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</si>
  <si>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</si>
  <si>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</si>
  <si>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</si>
  <si>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</si>
  <si>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</si>
  <si>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</si>
  <si>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</si>
  <si>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</si>
  <si>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</si>
  <si>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</si>
  <si>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</si>
  <si>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</si>
  <si>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</si>
  <si>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</si>
  <si>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</si>
  <si>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</si>
  <si>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</si>
  <si>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</si>
  <si>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</si>
  <si>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</si>
  <si>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</si>
  <si>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</si>
  <si>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</si>
  <si>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</si>
  <si>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</si>
  <si>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</si>
  <si>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</si>
  <si>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</si>
  <si>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</si>
  <si>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</si>
  <si>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</si>
  <si>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</si>
  <si>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</si>
  <si>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</si>
  <si>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</si>
  <si>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</si>
  <si>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</si>
  <si>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</si>
  <si>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</si>
  <si>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</si>
  <si>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</si>
  <si>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</si>
  <si>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</si>
  <si>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</si>
  <si>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</si>
  <si>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</si>
  <si>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</si>
  <si>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</si>
  <si>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</si>
  <si>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</si>
  <si>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</si>
  <si>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</si>
  <si>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</si>
  <si>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</si>
  <si>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</si>
  <si>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</si>
  <si>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</si>
  <si>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</si>
  <si>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</si>
  <si>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</si>
  <si>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</si>
  <si>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</si>
  <si>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</si>
  <si>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</si>
  <si>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</si>
  <si>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</si>
  <si>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</si>
  <si>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</si>
  <si>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</si>
  <si>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</si>
  <si>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</si>
  <si>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</si>
  <si>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</si>
  <si>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</si>
  <si>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</si>
  <si>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</si>
  <si>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</si>
  <si>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</si>
  <si>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</si>
  <si>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</si>
  <si>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</si>
  <si>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</si>
  <si>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</si>
  <si>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</si>
  <si>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</si>
  <si>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</si>
  <si>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</si>
  <si>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</si>
  <si>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</si>
  <si>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</si>
  <si>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</si>
  <si>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</si>
  <si>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</si>
  <si>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</si>
  <si>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</si>
  <si>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</si>
  <si>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</si>
  <si>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</si>
  <si>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</si>
  <si>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</si>
  <si>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</si>
  <si>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</si>
  <si>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</si>
  <si>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</si>
  <si>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</si>
  <si>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</si>
  <si>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</si>
  <si>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</si>
  <si>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</si>
  <si>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</si>
  <si>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</si>
  <si>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</si>
  <si>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</si>
  <si>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</si>
  <si>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</si>
  <si>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</si>
  <si>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</si>
  <si>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</si>
  <si>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</si>
  <si>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</si>
  <si>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</si>
  <si>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</si>
  <si>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</si>
  <si>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</si>
  <si>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</si>
  <si>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</si>
  <si>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</si>
  <si>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</si>
  <si>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</si>
  <si>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</si>
  <si>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</si>
  <si>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</si>
  <si>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</si>
  <si>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</si>
  <si>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</si>
  <si>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</si>
  <si>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</si>
  <si>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</si>
  <si>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</si>
  <si>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</si>
  <si>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</si>
  <si>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</si>
  <si>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</si>
  <si>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</si>
  <si>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</si>
  <si>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</si>
  <si>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</si>
  <si>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</si>
  <si>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</si>
  <si>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</si>
  <si>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</si>
  <si>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</si>
  <si>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</si>
  <si>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</si>
  <si>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</si>
  <si>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</si>
  <si>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</si>
  <si>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</si>
  <si>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</si>
  <si>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</si>
  <si>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</si>
  <si>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</si>
  <si>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</si>
  <si>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</si>
  <si>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</si>
  <si>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</si>
  <si>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</si>
  <si>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</si>
  <si>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</si>
  <si>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</si>
  <si>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</si>
  <si>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</si>
  <si>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</si>
  <si>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</si>
  <si>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</si>
  <si>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</si>
  <si>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</si>
  <si>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</si>
  <si>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</si>
  <si>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</si>
  <si>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</si>
  <si>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</si>
  <si>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</si>
  <si>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</si>
  <si>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</si>
  <si>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</si>
  <si>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</si>
  <si>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</si>
  <si>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</si>
  <si>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</si>
  <si>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</si>
  <si>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</si>
  <si>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</si>
  <si>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</si>
  <si>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</si>
  <si>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</si>
  <si>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</si>
  <si>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</si>
  <si>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</si>
  <si>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</si>
  <si>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</si>
  <si>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</si>
  <si>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</si>
  <si>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</si>
  <si>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</si>
  <si>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</si>
  <si>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</si>
  <si>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</si>
  <si>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</si>
  <si>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</si>
  <si>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</si>
  <si>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</si>
  <si>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</si>
  <si>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</si>
  <si>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</si>
  <si>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</si>
  <si>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</si>
  <si>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</si>
  <si>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</si>
  <si>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</si>
  <si>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</si>
  <si>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</si>
  <si>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</si>
  <si>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</si>
  <si>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</si>
  <si>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</si>
  <si>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</si>
  <si>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</si>
  <si>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</si>
  <si>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</si>
  <si>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</si>
  <si>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</si>
  <si>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</si>
  <si>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</si>
  <si>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</si>
  <si>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</si>
  <si>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</si>
  <si>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</si>
  <si>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</si>
  <si>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</si>
  <si>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</si>
  <si>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</si>
  <si>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</si>
  <si>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</si>
  <si>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</si>
  <si>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</si>
  <si>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</si>
  <si>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</si>
  <si>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</si>
  <si>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</si>
  <si>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</si>
  <si>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</si>
  <si>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</si>
  <si>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</si>
  <si>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</si>
  <si>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</si>
  <si>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</si>
  <si>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</si>
  <si>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</si>
  <si>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</si>
  <si>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</si>
  <si>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</si>
  <si>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</si>
  <si>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</si>
  <si>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</si>
  <si>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</si>
  <si>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</si>
  <si>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</si>
  <si>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</si>
  <si>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</si>
  <si>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</si>
  <si>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</si>
  <si>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</si>
  <si>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</si>
  <si>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</si>
  <si>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</si>
  <si>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</si>
  <si>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</si>
  <si>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</si>
  <si>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</si>
  <si>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</si>
  <si>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</si>
  <si>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</si>
  <si>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</si>
  <si>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</si>
  <si>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</si>
  <si>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</si>
  <si>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</si>
  <si>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</si>
  <si>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</si>
  <si>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</si>
  <si>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</si>
  <si>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</si>
  <si>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</si>
  <si>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</si>
  <si>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</si>
  <si>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</si>
  <si>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</si>
  <si>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</si>
  <si>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</si>
  <si>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</si>
  <si>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</si>
  <si>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</si>
  <si>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</si>
  <si>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</si>
  <si>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</si>
  <si>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</si>
  <si>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</si>
  <si>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</si>
  <si>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</si>
  <si>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</si>
  <si>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</si>
  <si>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</si>
  <si>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</si>
  <si>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</si>
  <si>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</si>
  <si>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</si>
  <si>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</si>
  <si>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</si>
  <si>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</si>
  <si>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</si>
  <si>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</si>
  <si>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</si>
  <si>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</si>
  <si>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</si>
  <si>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</si>
  <si>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</si>
  <si>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</si>
  <si>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</si>
  <si>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</si>
  <si>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</si>
  <si>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</si>
  <si>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</si>
  <si>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</si>
  <si>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</si>
  <si>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</si>
  <si>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</si>
  <si>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</si>
  <si>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</si>
  <si>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</si>
  <si>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</si>
  <si>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</si>
  <si>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</si>
  <si>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</si>
  <si>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</si>
  <si>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</si>
  <si>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</si>
  <si>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</si>
  <si>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</si>
  <si>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</si>
  <si>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</si>
  <si>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</si>
  <si>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</si>
  <si>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</si>
  <si>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</si>
  <si>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</si>
  <si>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</si>
  <si>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</si>
  <si>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</si>
  <si>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</si>
  <si>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</si>
  <si>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</si>
  <si>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</si>
  <si>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</si>
  <si>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</si>
  <si>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</si>
  <si>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</si>
  <si>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</si>
  <si>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</si>
  <si>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</si>
  <si>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</si>
  <si>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</si>
  <si>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</si>
  <si>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</si>
  <si>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</si>
  <si>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</si>
  <si>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</si>
  <si>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</si>
  <si>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</si>
  <si>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</si>
  <si>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</si>
  <si>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</si>
  <si>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</si>
  <si>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</si>
  <si>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</si>
  <si>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</si>
  <si>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</si>
  <si>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</si>
  <si>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</si>
  <si>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</si>
  <si>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</si>
  <si>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</si>
  <si>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</si>
  <si>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</si>
  <si>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</si>
  <si>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</si>
  <si>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</si>
  <si>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</si>
  <si>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</si>
  <si>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</si>
  <si>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</si>
  <si>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</si>
  <si>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</si>
  <si>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</si>
  <si>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</si>
  <si>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</si>
  <si>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</si>
  <si>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</si>
  <si>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</si>
  <si>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</si>
  <si>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</si>
  <si>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</si>
  <si>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</si>
  <si>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</si>
  <si>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</si>
  <si>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</si>
  <si>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</si>
  <si>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</si>
  <si>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</si>
  <si>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</si>
  <si>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</si>
  <si>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</si>
  <si>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</si>
  <si>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</si>
  <si>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</si>
  <si>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</si>
  <si>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</si>
  <si>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</si>
  <si>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</si>
  <si>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</si>
  <si>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</si>
  <si>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</si>
  <si>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</si>
  <si>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</si>
  <si>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</si>
  <si>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</si>
  <si>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</si>
  <si>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</si>
  <si>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</si>
  <si>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</si>
  <si>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</si>
  <si>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</si>
  <si>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</si>
  <si>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</si>
  <si>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</si>
  <si>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</si>
  <si>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</si>
  <si>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</si>
  <si>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</si>
  <si>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</si>
  <si>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</si>
  <si>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</si>
  <si>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</si>
  <si>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</si>
  <si>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</si>
  <si>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</si>
  <si>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</si>
  <si>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</si>
  <si>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</si>
  <si>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</si>
  <si>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</si>
  <si>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</si>
  <si>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</si>
  <si>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</si>
  <si>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</si>
  <si>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</si>
  <si>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</si>
  <si>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</si>
  <si>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</si>
  <si>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</si>
  <si>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</si>
  <si>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</si>
  <si>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</si>
  <si>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</si>
  <si>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</si>
  <si>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</si>
  <si>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</si>
  <si>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</si>
  <si>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</si>
  <si>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</si>
  <si>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</si>
  <si>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</si>
  <si>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</si>
  <si>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</si>
  <si>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</si>
  <si>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</si>
  <si>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</si>
  <si>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</si>
  <si>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</si>
  <si>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</si>
  <si>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</si>
  <si>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</si>
  <si>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</si>
  <si>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</si>
  <si>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</si>
  <si>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</si>
  <si>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</si>
  <si>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</si>
  <si>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</si>
  <si>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</si>
  <si>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</si>
  <si>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</si>
  <si>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</si>
  <si>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</si>
  <si>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</si>
  <si>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</si>
  <si>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</si>
  <si>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</si>
  <si>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</si>
  <si>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</si>
  <si>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</si>
  <si>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</si>
  <si>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</si>
  <si>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</si>
  <si>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</si>
  <si>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</si>
  <si>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</si>
  <si>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</si>
  <si>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</si>
  <si>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</si>
  <si>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</si>
  <si>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</si>
  <si>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</si>
  <si>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</si>
  <si>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</si>
  <si>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</si>
  <si>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</si>
  <si>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</si>
  <si>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</si>
  <si>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</si>
  <si>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</si>
  <si>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</si>
  <si>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</si>
  <si>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</si>
  <si>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</si>
  <si>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</si>
  <si>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</si>
  <si>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</si>
  <si>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</si>
  <si>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</si>
  <si>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</si>
  <si>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</si>
  <si>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</si>
  <si>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</si>
  <si>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</si>
  <si>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</si>
  <si>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</si>
  <si>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</si>
  <si>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</si>
  <si>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</si>
  <si>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</si>
  <si>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</si>
  <si>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</si>
  <si>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</si>
  <si>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</si>
  <si>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</si>
  <si>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</si>
  <si>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</si>
  <si>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</si>
  <si>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</si>
  <si>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</si>
  <si>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</si>
  <si>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</si>
  <si>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</si>
  <si>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</si>
  <si>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</si>
  <si>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</si>
  <si>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</si>
  <si>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</si>
  <si>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</si>
  <si>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</si>
  <si>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</si>
  <si>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</si>
  <si>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</si>
  <si>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</si>
  <si>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</si>
  <si>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</si>
  <si>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</si>
  <si>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</si>
  <si>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</si>
  <si>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</si>
  <si>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</si>
  <si>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</si>
  <si>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</si>
  <si>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</si>
  <si>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</si>
  <si>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</si>
  <si>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</si>
  <si>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</si>
  <si>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</si>
  <si>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</si>
  <si>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</si>
  <si>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</si>
  <si>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</si>
  <si>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</si>
  <si>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</si>
  <si>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</si>
  <si>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</si>
  <si>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</si>
  <si>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</si>
  <si>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</si>
  <si>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</si>
  <si>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</si>
  <si>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</si>
  <si>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</si>
  <si>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</si>
  <si>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</si>
  <si>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</si>
  <si>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</si>
  <si>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</si>
  <si>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</si>
  <si>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</si>
  <si>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</si>
  <si>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</si>
  <si>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</si>
  <si>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</si>
  <si>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</si>
  <si>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</si>
  <si>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</si>
  <si>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</si>
  <si>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</si>
  <si>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</si>
  <si>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</si>
  <si>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</si>
  <si>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</si>
  <si>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</si>
  <si>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</si>
  <si>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</si>
  <si>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</si>
  <si>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</si>
  <si>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</si>
  <si>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</si>
  <si>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</si>
  <si>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</si>
  <si>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</si>
  <si>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</si>
  <si>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</si>
  <si>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</si>
  <si>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</si>
  <si>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</si>
  <si>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</si>
  <si>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</si>
  <si>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</si>
  <si>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</si>
  <si>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</si>
  <si>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</si>
  <si>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</si>
  <si>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</si>
  <si>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</si>
  <si>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</si>
  <si>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</si>
  <si>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</si>
  <si>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</si>
  <si>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</si>
  <si>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</si>
  <si>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</si>
  <si>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</si>
  <si>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</si>
  <si>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</si>
  <si>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</si>
  <si>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</si>
  <si>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</si>
  <si>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</si>
  <si>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</si>
  <si>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</si>
  <si>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</si>
  <si>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</si>
  <si>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</si>
  <si>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</si>
  <si>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</si>
  <si>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</si>
  <si>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</si>
  <si>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</si>
  <si>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</si>
  <si>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</si>
  <si>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</si>
  <si>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</si>
  <si>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</si>
  <si>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</si>
  <si>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</si>
  <si>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</si>
  <si>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</si>
  <si>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</si>
  <si>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</si>
  <si>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</si>
  <si>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</si>
  <si>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</si>
  <si>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</si>
  <si>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</si>
  <si>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</si>
  <si>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</si>
  <si>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</si>
  <si>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</si>
  <si>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</si>
  <si>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</si>
  <si>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</si>
  <si>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</si>
  <si>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</si>
  <si>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</si>
  <si>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</si>
  <si>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</si>
  <si>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</si>
  <si>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</si>
  <si>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</si>
  <si>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</si>
  <si>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</si>
  <si>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</si>
  <si>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</si>
  <si>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</si>
  <si>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</si>
  <si>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</si>
  <si>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</si>
  <si>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</si>
  <si>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</si>
  <si>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</si>
  <si>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</si>
  <si>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</si>
  <si>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</si>
  <si>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</si>
  <si>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</si>
  <si>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</si>
  <si>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</si>
  <si>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</si>
  <si>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</si>
  <si>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</si>
  <si>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</si>
  <si>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</si>
  <si>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</si>
  <si>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</si>
  <si>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</si>
  <si>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</si>
  <si>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</si>
  <si>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</si>
  <si>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</si>
  <si>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</si>
  <si>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</si>
  <si>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</si>
  <si>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</si>
  <si>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</si>
  <si>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</si>
  <si>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</si>
  <si>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</si>
  <si>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</si>
  <si>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</si>
  <si>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</si>
  <si>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</si>
  <si>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</si>
  <si>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</si>
  <si>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</si>
  <si>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</si>
  <si>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</si>
  <si>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</si>
  <si>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</si>
  <si>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</si>
  <si>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</si>
  <si>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</si>
  <si>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</si>
  <si>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</si>
  <si>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</si>
  <si>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</si>
  <si>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</si>
  <si>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</si>
  <si>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</si>
  <si>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</si>
  <si>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</si>
  <si>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</si>
  <si>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</si>
  <si>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</si>
  <si>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</si>
  <si>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</si>
  <si>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</si>
  <si>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</si>
  <si>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</si>
  <si>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</si>
  <si>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</si>
  <si>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</si>
  <si>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</si>
  <si>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</si>
  <si>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</si>
  <si>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</si>
  <si>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</si>
  <si>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</si>
  <si>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</si>
  <si>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</si>
  <si>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</si>
  <si>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</si>
  <si>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</si>
  <si>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</si>
  <si>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</si>
  <si>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</si>
  <si>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</si>
  <si>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</si>
  <si>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</si>
  <si>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</si>
  <si>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</si>
  <si>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</si>
  <si>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</si>
  <si>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</si>
  <si>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</si>
  <si>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</si>
  <si>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</si>
  <si>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</si>
  <si>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</si>
  <si>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</si>
  <si>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</si>
  <si>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</si>
  <si>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</si>
  <si>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</si>
  <si>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</si>
  <si>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</si>
  <si>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</si>
  <si>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</si>
  <si>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</si>
  <si>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</si>
  <si>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</si>
  <si>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</si>
  <si>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</si>
  <si>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</si>
  <si>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</si>
  <si>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</si>
  <si>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</si>
  <si>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</si>
  <si>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</si>
  <si>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</si>
  <si>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</si>
  <si>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</si>
  <si>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</si>
  <si>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</si>
  <si>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</si>
  <si>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</si>
  <si>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</si>
  <si>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</si>
  <si>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</si>
  <si>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</si>
  <si>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</si>
  <si>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</si>
  <si>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</si>
  <si>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</si>
  <si>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</si>
  <si>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</si>
  <si>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</si>
  <si>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</si>
  <si>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</si>
  <si>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</si>
  <si>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</si>
  <si>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</si>
  <si>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</si>
  <si>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</si>
  <si>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</si>
  <si>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</si>
  <si>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</si>
  <si>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</si>
  <si>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</si>
  <si>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</si>
  <si>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</si>
  <si>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</si>
  <si>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</si>
  <si>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</si>
  <si>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</si>
  <si>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</si>
  <si>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</si>
  <si>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</si>
  <si>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</si>
  <si>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</si>
  <si>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</si>
  <si>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</si>
  <si>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</si>
  <si>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</si>
  <si>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</si>
  <si>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</si>
  <si>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</si>
  <si>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</si>
  <si>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</si>
  <si>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</si>
  <si>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</si>
  <si>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</si>
  <si>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</si>
  <si>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</si>
  <si>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</si>
  <si>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</si>
  <si>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</si>
  <si>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</si>
  <si>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</si>
  <si>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</si>
  <si>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</si>
  <si>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</si>
  <si>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</si>
  <si>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</si>
  <si>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</si>
  <si>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</si>
  <si>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</si>
  <si>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</si>
  <si>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</si>
  <si>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</si>
  <si>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</si>
  <si>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</si>
  <si>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</si>
  <si>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</si>
  <si>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</si>
  <si>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</si>
  <si>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</si>
  <si>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</si>
  <si>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</si>
  <si>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</si>
  <si>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</si>
  <si>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</si>
  <si>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</si>
  <si>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</si>
  <si>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</si>
  <si>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</si>
  <si>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</si>
  <si>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</si>
  <si>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</si>
  <si>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</si>
  <si>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</si>
  <si>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</si>
  <si>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</si>
  <si>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</si>
  <si>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</si>
  <si>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</si>
  <si>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</si>
  <si>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</si>
  <si>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</si>
  <si>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</si>
  <si>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</si>
  <si>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</si>
  <si>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</si>
  <si>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</si>
  <si>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</si>
  <si>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</si>
  <si>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</si>
  <si>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</si>
  <si>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</si>
  <si>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</si>
  <si>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</si>
  <si>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</si>
  <si>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</si>
  <si>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</si>
  <si>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</si>
  <si>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</si>
  <si>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</si>
  <si>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</si>
  <si>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</si>
  <si>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</si>
  <si>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</si>
  <si>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</si>
  <si>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</si>
  <si>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</si>
  <si>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</si>
  <si>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</si>
  <si>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</si>
  <si>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</si>
  <si>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</si>
  <si>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</si>
  <si>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</si>
  <si>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</si>
  <si>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</si>
  <si>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</si>
  <si>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</si>
  <si>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</si>
  <si>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</si>
  <si>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</si>
  <si>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</si>
  <si>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</si>
  <si>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</si>
  <si>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</si>
  <si>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</si>
  <si>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</si>
  <si>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</si>
  <si>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</si>
  <si>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</si>
  <si>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</si>
  <si>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</si>
  <si>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</si>
  <si>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</si>
  <si>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</si>
  <si>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</si>
  <si>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</si>
  <si>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</si>
  <si>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</si>
  <si>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</si>
  <si>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</si>
  <si>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</si>
  <si>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</si>
  <si>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</si>
  <si>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</si>
  <si>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</si>
  <si>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</si>
  <si>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</si>
  <si>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</si>
  <si>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</si>
  <si>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</si>
  <si>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</si>
  <si>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</si>
  <si>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</si>
  <si>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</si>
  <si>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</si>
  <si>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</si>
  <si>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</si>
  <si>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</si>
  <si>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</si>
  <si>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</si>
  <si>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</si>
  <si>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</si>
  <si>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</si>
  <si>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</si>
  <si>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</si>
  <si>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</si>
  <si>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</si>
  <si>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</si>
  <si>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</si>
  <si>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</si>
  <si>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</si>
  <si>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</si>
  <si>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</si>
  <si>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</si>
  <si>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</si>
  <si>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</si>
  <si>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</si>
  <si>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</si>
  <si>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</si>
  <si>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</si>
  <si>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</si>
  <si>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</si>
  <si>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</si>
  <si>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</si>
  <si>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</si>
  <si>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</si>
  <si>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</si>
  <si>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</si>
  <si>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</si>
  <si>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</si>
  <si>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</si>
  <si>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</si>
  <si>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</si>
  <si>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</si>
  <si>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</si>
  <si>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</si>
  <si>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</si>
  <si>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</si>
  <si>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</si>
  <si>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</si>
  <si>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</si>
  <si>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</si>
  <si>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</si>
  <si>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</si>
  <si>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</si>
  <si>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</si>
  <si>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</si>
  <si>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</si>
  <si>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</si>
  <si>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</si>
  <si>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</si>
  <si>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</si>
  <si>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</si>
  <si>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</si>
  <si>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</si>
  <si>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</si>
  <si>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</si>
  <si>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</si>
  <si>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</si>
  <si>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</si>
  <si>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</si>
  <si>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</si>
  <si>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</si>
  <si>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</si>
  <si>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</si>
  <si>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</si>
  <si>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</si>
  <si>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</si>
  <si>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</si>
  <si>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</si>
  <si>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</si>
  <si>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</si>
  <si>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</si>
  <si>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</si>
  <si>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</si>
  <si>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</si>
  <si>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</si>
  <si>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</si>
  <si>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</si>
  <si>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</si>
  <si>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</si>
  <si>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</si>
  <si>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</si>
  <si>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</si>
  <si>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</si>
  <si>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</si>
  <si>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</si>
  <si>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</si>
  <si>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</si>
  <si>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</si>
  <si>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</si>
  <si>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</si>
  <si>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</si>
  <si>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</si>
  <si>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</si>
  <si>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</si>
  <si>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</si>
  <si>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</si>
  <si>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</si>
  <si>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</si>
  <si>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</si>
  <si>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</si>
  <si>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</si>
  <si>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</si>
  <si>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</si>
  <si>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</si>
  <si>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</si>
  <si>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</si>
  <si>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</si>
  <si>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</si>
  <si>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</si>
  <si>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</si>
  <si>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</si>
  <si>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</si>
  <si>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</si>
  <si>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</si>
  <si>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</si>
  <si>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</si>
  <si>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</si>
  <si>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</si>
  <si>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</si>
  <si>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</si>
  <si>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</si>
  <si>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</si>
  <si>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</si>
  <si>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</si>
  <si>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</si>
  <si>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</si>
  <si>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</si>
  <si>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</si>
  <si>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</si>
  <si>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</si>
  <si>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</si>
  <si>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</si>
  <si>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</si>
  <si>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</si>
  <si>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</si>
  <si>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</si>
  <si>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</si>
  <si>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</si>
  <si>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</si>
  <si>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</si>
  <si>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</si>
  <si>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</si>
  <si>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</si>
  <si>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</si>
  <si>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</si>
  <si>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</si>
  <si>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</si>
  <si>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</si>
  <si>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</si>
  <si>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</si>
  <si>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</si>
  <si>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</si>
  <si>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</si>
  <si>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</si>
  <si>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</si>
  <si>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</si>
  <si>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</si>
  <si>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</si>
  <si>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</si>
  <si>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</si>
  <si>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</si>
  <si>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</si>
  <si>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</si>
  <si>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</si>
  <si>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</si>
  <si>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</si>
  <si>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</si>
  <si>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</si>
  <si>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</si>
  <si>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</si>
  <si>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</si>
  <si>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</si>
  <si>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</si>
  <si>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</si>
  <si>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</si>
  <si>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</si>
  <si>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</si>
  <si>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</si>
  <si>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</si>
  <si>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</si>
  <si>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</si>
  <si>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</si>
  <si>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</si>
  <si>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</si>
  <si>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</si>
  <si>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</si>
  <si>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</si>
  <si>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</si>
  <si>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</si>
  <si>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</si>
  <si>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</si>
  <si>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</si>
  <si>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</si>
  <si>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</si>
  <si>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</si>
  <si>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</si>
  <si>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</si>
  <si>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</si>
  <si>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</si>
  <si>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</si>
  <si>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</si>
  <si>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</si>
  <si>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</si>
  <si>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</si>
  <si>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</si>
  <si>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</si>
  <si>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</si>
  <si>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</si>
  <si>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</si>
  <si>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</si>
  <si>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</si>
  <si>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</si>
  <si>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</si>
  <si>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</si>
  <si>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</si>
  <si>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</si>
  <si>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</si>
  <si>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</si>
  <si>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</si>
  <si>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</si>
  <si>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</si>
  <si>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</si>
  <si>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</si>
  <si>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</si>
  <si>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</si>
  <si>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</si>
  <si>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</si>
  <si>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</si>
  <si>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</si>
  <si>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</si>
  <si>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</si>
  <si>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</si>
  <si>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</si>
  <si>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</si>
  <si>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</si>
  <si>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</si>
  <si>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</si>
  <si>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</si>
  <si>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</si>
  <si>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</si>
  <si>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</si>
  <si>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</si>
  <si>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</si>
  <si>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</si>
  <si>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</si>
  <si>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</si>
  <si>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</si>
  <si>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</si>
  <si>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</si>
  <si>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</si>
  <si>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</si>
  <si>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</si>
  <si>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</si>
  <si>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</si>
  <si>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</si>
  <si>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</si>
  <si>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</si>
  <si>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</si>
  <si>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</si>
  <si>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</si>
  <si>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</si>
  <si>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</si>
  <si>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</si>
  <si>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</si>
  <si>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</si>
  <si>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</si>
  <si>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</si>
  <si>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</si>
  <si>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</si>
  <si>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</si>
  <si>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</si>
  <si>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</si>
  <si>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</si>
  <si>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</si>
  <si>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</si>
  <si>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</si>
  <si>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</si>
  <si>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</si>
  <si>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</si>
  <si>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</si>
  <si>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</si>
  <si>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</si>
  <si>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</si>
  <si>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</si>
  <si>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</si>
  <si>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</si>
  <si>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</si>
  <si>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</si>
  <si>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</si>
  <si>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</si>
  <si>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</si>
  <si>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</si>
  <si>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</si>
  <si>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</si>
  <si>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</si>
  <si>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</si>
  <si>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</si>
  <si>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</si>
  <si>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</si>
  <si>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</si>
  <si>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</si>
  <si>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</si>
  <si>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</si>
  <si>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</si>
  <si>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</si>
  <si>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</si>
  <si>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</si>
  <si>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</si>
  <si>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</si>
  <si>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</si>
  <si>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</si>
  <si>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</si>
  <si>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</si>
  <si>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</si>
  <si>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</si>
  <si>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</si>
  <si>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</si>
  <si>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</si>
  <si>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</si>
  <si>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</si>
  <si>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</si>
  <si>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</si>
  <si>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</si>
  <si>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</si>
  <si>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</si>
  <si>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</si>
  <si>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</si>
  <si>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</si>
  <si>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</si>
  <si>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</si>
  <si>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</si>
  <si>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</si>
  <si>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</si>
  <si>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</si>
  <si>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</si>
  <si>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</si>
  <si>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</si>
  <si>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</si>
  <si>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</si>
  <si>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</si>
  <si>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</si>
  <si>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</si>
  <si>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</si>
  <si>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</si>
  <si>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</si>
  <si>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</si>
  <si>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</si>
  <si>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</si>
  <si>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</si>
  <si>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</si>
  <si>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</si>
  <si>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</si>
  <si>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</si>
  <si>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</si>
  <si>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</si>
  <si>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</si>
  <si>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</si>
  <si>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</si>
  <si>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</si>
  <si>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</si>
  <si>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</si>
  <si>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</si>
  <si>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</si>
  <si>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</si>
  <si>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</si>
  <si>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</si>
  <si>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</si>
  <si>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</si>
  <si>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</si>
  <si>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</si>
  <si>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</si>
  <si>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</si>
  <si>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</si>
  <si>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</si>
  <si>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</si>
  <si>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</si>
  <si>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</si>
  <si>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</si>
  <si>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</si>
  <si>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</si>
  <si>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</si>
  <si>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</si>
  <si>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</si>
  <si>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</si>
  <si>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</si>
  <si>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</si>
  <si>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</si>
  <si>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</si>
  <si>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</si>
  <si>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</si>
  <si>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</si>
  <si>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</si>
  <si>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</si>
  <si>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</si>
  <si>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</si>
  <si>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</si>
  <si>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</si>
  <si>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</si>
  <si>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</si>
  <si>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</si>
  <si>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</si>
  <si>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</si>
  <si>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</si>
  <si>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</si>
  <si>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</si>
  <si>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</si>
  <si>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</si>
  <si>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</si>
  <si>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</si>
  <si>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</si>
  <si>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</si>
  <si>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</si>
  <si>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</si>
  <si>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</si>
  <si>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</si>
  <si>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</si>
  <si>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</si>
  <si>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</si>
  <si>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</si>
  <si>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</si>
  <si>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</si>
  <si>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</si>
  <si>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</si>
  <si>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</si>
  <si>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</si>
  <si>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</si>
  <si>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</si>
  <si>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</si>
  <si>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</si>
  <si>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</si>
  <si>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</si>
  <si>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</si>
  <si>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</si>
  <si>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</si>
  <si>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</si>
  <si>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</si>
  <si>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</si>
  <si>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</si>
  <si>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</si>
  <si>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</si>
  <si>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</si>
  <si>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</si>
  <si>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</si>
  <si>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</si>
  <si>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</si>
  <si>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</si>
  <si>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</si>
  <si>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</si>
  <si>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</si>
  <si>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</si>
  <si>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</si>
  <si>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</si>
  <si>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</si>
  <si>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</si>
  <si>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</si>
  <si>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</si>
  <si>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</si>
  <si>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</si>
  <si>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</si>
  <si>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</si>
  <si>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</si>
  <si>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</si>
  <si>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</si>
  <si>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</si>
  <si>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</si>
  <si>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</si>
  <si>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</si>
  <si>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</si>
  <si>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</si>
  <si>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</si>
  <si>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</si>
  <si>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</si>
  <si>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</si>
  <si>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</si>
  <si>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</si>
  <si>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</si>
  <si>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</si>
  <si>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</si>
  <si>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</si>
  <si>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</si>
  <si>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</si>
  <si>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</si>
  <si>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</si>
  <si>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</si>
  <si>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</si>
  <si>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</si>
  <si>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</si>
  <si>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</si>
  <si>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</si>
  <si>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</si>
  <si>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</si>
  <si>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</si>
  <si>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</si>
  <si>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</si>
  <si>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</si>
  <si>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</si>
  <si>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</si>
  <si>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</si>
  <si>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</si>
  <si>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</si>
  <si>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</si>
  <si>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</si>
  <si>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</si>
  <si>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</si>
  <si>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</si>
  <si>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</si>
  <si>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</si>
  <si>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</si>
  <si>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</si>
  <si>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</si>
  <si>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</si>
  <si>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</si>
  <si>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</si>
  <si>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</si>
  <si>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</si>
  <si>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</si>
  <si>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</si>
  <si>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</si>
  <si>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</si>
  <si>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</si>
  <si>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</si>
  <si>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</si>
  <si>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</si>
  <si>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</si>
  <si>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</si>
  <si>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</si>
  <si>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</si>
  <si>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</si>
  <si>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</si>
  <si>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</si>
  <si>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</si>
  <si>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</si>
  <si>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</si>
  <si>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</si>
  <si>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</si>
  <si>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</si>
  <si>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</si>
  <si>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</si>
  <si>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</si>
  <si>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</si>
  <si>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</si>
  <si>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</si>
  <si>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</si>
  <si>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</si>
  <si>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</si>
  <si>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</si>
  <si>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</si>
  <si>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</si>
  <si>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</si>
  <si>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</si>
  <si>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</si>
  <si>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</si>
  <si>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</si>
  <si>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</si>
  <si>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</si>
  <si>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</si>
  <si>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</si>
  <si>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</si>
  <si>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</si>
  <si>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</si>
  <si>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</si>
  <si>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</si>
  <si>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</si>
  <si>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</si>
  <si>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</si>
  <si>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</si>
  <si>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</si>
  <si>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</si>
  <si>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</si>
  <si>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</si>
  <si>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</si>
  <si>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</si>
  <si>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</si>
  <si>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</si>
  <si>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</si>
  <si>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</si>
  <si>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</si>
  <si>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</si>
  <si>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</si>
  <si>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</si>
  <si>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</si>
  <si>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</si>
  <si>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</si>
  <si>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</si>
  <si>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</si>
  <si>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</si>
  <si>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</si>
  <si>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</si>
  <si>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</si>
  <si>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</si>
  <si>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</si>
  <si>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</si>
  <si>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</si>
  <si>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</si>
  <si>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</si>
  <si>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</si>
  <si>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</si>
  <si>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</si>
  <si>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</si>
  <si>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</si>
  <si>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</si>
  <si>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</si>
  <si>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</si>
  <si>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</si>
  <si>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</si>
  <si>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</si>
  <si>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</si>
  <si>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</si>
  <si>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</si>
  <si>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</si>
  <si>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</si>
  <si>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</si>
  <si>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</si>
  <si>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</si>
  <si>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</si>
  <si>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</si>
  <si>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</si>
  <si>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</si>
  <si>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</si>
  <si>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</si>
  <si>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</si>
  <si>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</si>
  <si>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</si>
  <si>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</si>
  <si>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</si>
  <si>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</si>
  <si>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</si>
  <si>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</si>
  <si>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</si>
  <si>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</si>
  <si>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</si>
  <si>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</si>
  <si>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</si>
  <si>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</si>
  <si>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</si>
  <si>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</si>
  <si>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</si>
  <si>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</si>
  <si>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</si>
  <si>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</si>
  <si>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</si>
  <si>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</si>
  <si>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</si>
  <si>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</si>
  <si>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</si>
  <si>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</si>
  <si>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</si>
  <si>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</si>
  <si>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</si>
  <si>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</si>
  <si>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</si>
  <si>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</si>
  <si>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</si>
  <si>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</si>
  <si>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</si>
  <si>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</si>
  <si>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</si>
  <si>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</si>
  <si>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</si>
  <si>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</si>
  <si>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</si>
  <si>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</si>
  <si>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</si>
  <si>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</si>
  <si>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</si>
  <si>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</si>
  <si>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</si>
  <si>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</si>
  <si>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</si>
  <si>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</si>
  <si>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</si>
  <si>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</si>
  <si>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</si>
  <si>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</si>
  <si>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</si>
  <si>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</si>
  <si>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</si>
  <si>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</si>
  <si>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</si>
  <si>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</si>
  <si>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</si>
  <si>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</si>
  <si>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</si>
  <si>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</si>
  <si>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</si>
  <si>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</si>
  <si>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</si>
  <si>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</si>
  <si>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</si>
  <si>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</si>
  <si>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</si>
  <si>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</si>
  <si>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</si>
  <si>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</si>
  <si>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</si>
  <si>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</si>
  <si>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</si>
  <si>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</si>
  <si>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</si>
  <si>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</si>
  <si>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</si>
  <si>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</si>
  <si>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</si>
  <si>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</si>
  <si>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</si>
  <si>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</si>
  <si>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</si>
  <si>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</si>
  <si>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</si>
  <si>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</si>
  <si>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</si>
  <si>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</si>
  <si>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</si>
  <si>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</si>
  <si>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</si>
  <si>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</si>
  <si>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</si>
  <si>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</si>
  <si>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</si>
  <si>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</si>
  <si>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</si>
  <si>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</si>
  <si>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</si>
  <si>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</si>
  <si>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</si>
  <si>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</si>
  <si>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</si>
  <si>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</si>
  <si>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</si>
  <si>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</si>
  <si>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</si>
  <si>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</si>
  <si>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</si>
  <si>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</si>
  <si>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</si>
  <si>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</si>
  <si>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</si>
  <si>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</si>
  <si>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</si>
  <si>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</si>
  <si>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</si>
  <si>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</si>
  <si>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</si>
  <si>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</si>
  <si>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</si>
  <si>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</si>
  <si>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</si>
  <si>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</si>
  <si>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</si>
  <si>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</si>
  <si>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</si>
  <si>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</si>
  <si>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</si>
  <si>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</si>
  <si>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</si>
  <si>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</si>
  <si>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</si>
  <si>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</si>
  <si>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</si>
  <si>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</si>
  <si>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</si>
  <si>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</si>
  <si>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</si>
  <si>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</si>
  <si>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</si>
  <si>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</si>
  <si>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</si>
  <si>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</si>
  <si>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</si>
  <si>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</si>
  <si>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</si>
  <si>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</si>
  <si>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</si>
  <si>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</si>
  <si>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</si>
  <si>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</si>
  <si>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</si>
  <si>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</si>
  <si>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</si>
  <si>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</si>
  <si>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</si>
  <si>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</si>
  <si>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</si>
  <si>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</si>
  <si>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</si>
  <si>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</si>
  <si>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</si>
  <si>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</si>
  <si>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</si>
  <si>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</si>
  <si>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</si>
  <si>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</si>
  <si>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</si>
  <si>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</si>
  <si>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</si>
  <si>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</si>
  <si>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</si>
  <si>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</si>
  <si>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</si>
  <si>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</si>
  <si>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</si>
  <si>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</si>
  <si>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</si>
  <si>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</si>
  <si>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</si>
  <si>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</si>
  <si>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</si>
  <si>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</si>
  <si>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</si>
  <si>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</si>
  <si>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</si>
  <si>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</si>
  <si>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</si>
  <si>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</si>
  <si>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</si>
  <si>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</si>
  <si>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</si>
  <si>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</si>
  <si>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</si>
  <si>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</si>
  <si>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</si>
  <si>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</si>
  <si>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</si>
  <si>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</si>
  <si>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</si>
  <si>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</si>
  <si>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</si>
  <si>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</si>
  <si>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</si>
  <si>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</si>
  <si>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</si>
  <si>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</si>
  <si>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</si>
  <si>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</si>
  <si>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</si>
  <si>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</si>
  <si>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</si>
  <si>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</si>
  <si>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</si>
  <si>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</si>
  <si>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</si>
  <si>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</si>
  <si>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</si>
  <si>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</si>
  <si>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</si>
  <si>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</si>
  <si>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</si>
  <si>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</si>
  <si>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</si>
  <si>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</si>
  <si>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</si>
  <si>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</si>
  <si>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</si>
  <si>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</si>
  <si>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</si>
  <si>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</si>
  <si>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</si>
  <si>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</si>
  <si>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</si>
  <si>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</si>
  <si>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</si>
  <si>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</si>
  <si>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</si>
  <si>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</si>
  <si>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</si>
  <si>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</si>
  <si>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</si>
  <si>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</si>
  <si>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</si>
  <si>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</si>
  <si>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</si>
  <si>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</si>
  <si>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</si>
  <si>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</si>
  <si>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</si>
  <si>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</si>
  <si>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</si>
  <si>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</si>
  <si>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</si>
  <si>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</si>
  <si>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</si>
  <si>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</si>
  <si>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</si>
  <si>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</si>
  <si>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</si>
  <si>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</si>
  <si>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</si>
  <si>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</si>
  <si>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</si>
  <si>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</si>
  <si>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</si>
  <si>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</si>
  <si>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</si>
  <si>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</si>
  <si>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</si>
  <si>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</si>
  <si>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</si>
  <si>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</si>
  <si>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</si>
  <si>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</si>
  <si>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</si>
  <si>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</si>
  <si>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</si>
  <si>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</si>
  <si>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</si>
  <si>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</si>
  <si>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</si>
  <si>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</si>
  <si>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</si>
  <si>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</si>
  <si>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</si>
  <si>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</si>
  <si>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</si>
  <si>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</si>
  <si>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</si>
  <si>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</si>
  <si>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</si>
  <si>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</si>
  <si>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</si>
  <si>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</si>
  <si>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</si>
  <si>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</si>
  <si>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</si>
  <si>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</si>
  <si>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</si>
  <si>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</si>
  <si>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</si>
  <si>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</si>
  <si>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</si>
  <si>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</si>
  <si>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</si>
  <si>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</si>
  <si>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</si>
  <si>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</si>
  <si>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</si>
  <si>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</si>
  <si>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</si>
  <si>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</si>
  <si>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</si>
  <si>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</si>
  <si>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</si>
  <si>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</si>
  <si>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</si>
  <si>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</si>
  <si>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</si>
  <si>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</si>
  <si>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</si>
  <si>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</si>
  <si>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</si>
  <si>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</si>
  <si>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</si>
  <si>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</si>
  <si>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</si>
  <si>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</si>
  <si>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</si>
  <si>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</si>
  <si>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</si>
  <si>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</si>
  <si>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</si>
  <si>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</si>
  <si>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</si>
  <si>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</si>
  <si>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</si>
  <si>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</si>
  <si>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</si>
  <si>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</si>
  <si>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</si>
  <si>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</si>
  <si>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</si>
  <si>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</si>
  <si>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</si>
  <si>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</si>
  <si>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</si>
  <si>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</si>
  <si>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</si>
  <si>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</si>
  <si>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</si>
  <si>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</si>
  <si>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</si>
  <si>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</si>
  <si>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</si>
  <si>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</si>
  <si>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</si>
  <si>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</si>
  <si>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</si>
  <si>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</si>
  <si>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</si>
  <si>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</si>
  <si>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</si>
  <si>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</si>
  <si>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</si>
  <si>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</si>
  <si>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</si>
  <si>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</si>
  <si>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</si>
  <si>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</si>
  <si>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</si>
  <si>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</si>
  <si>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</si>
  <si>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</si>
  <si>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</si>
  <si>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</si>
  <si>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</si>
  <si>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</si>
  <si>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</si>
  <si>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</si>
  <si>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</si>
  <si>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</si>
  <si>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</si>
  <si>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</si>
  <si>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</si>
  <si>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</si>
  <si>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</si>
  <si>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</si>
  <si>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</si>
  <si>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</si>
  <si>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</si>
  <si>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</si>
  <si>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</si>
  <si>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</si>
  <si>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</si>
  <si>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</si>
  <si>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</si>
  <si>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</si>
  <si>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</si>
  <si>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</si>
  <si>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</si>
  <si>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</si>
  <si>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</si>
  <si>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</si>
  <si>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</si>
  <si>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</si>
  <si>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</si>
  <si>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</si>
  <si>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</si>
  <si>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</si>
  <si>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</si>
  <si>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</si>
  <si>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</si>
  <si>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</si>
  <si>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</si>
  <si>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</si>
  <si>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</si>
  <si>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</si>
  <si>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</si>
  <si>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</si>
  <si>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</si>
  <si>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</si>
  <si>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</si>
  <si>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</si>
  <si>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</si>
  <si>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</si>
  <si>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</si>
  <si>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</si>
  <si>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</si>
  <si>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</si>
  <si>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</si>
  <si>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</si>
  <si>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</si>
  <si>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</si>
  <si>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</si>
  <si>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</si>
  <si>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</si>
  <si>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</si>
  <si>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</si>
  <si>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</si>
  <si>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</si>
  <si>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</si>
  <si>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</si>
  <si>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</si>
  <si>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</si>
  <si>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</si>
  <si>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</si>
  <si>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</si>
  <si>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</si>
  <si>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</si>
  <si>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</si>
  <si>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</si>
  <si>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</si>
  <si>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</si>
  <si>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</si>
  <si>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</si>
  <si>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</si>
  <si>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</si>
  <si>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</si>
  <si>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</si>
  <si>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</si>
  <si>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</si>
  <si>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</si>
  <si>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</si>
  <si>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</si>
  <si>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</si>
  <si>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</si>
  <si>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</si>
  <si>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</si>
  <si>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</si>
  <si>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</si>
  <si>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</si>
  <si>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</si>
  <si>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</si>
  <si>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</si>
  <si>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</si>
  <si>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</si>
  <si>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</si>
  <si>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</si>
  <si>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</si>
  <si>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</si>
  <si>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</si>
  <si>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</si>
  <si>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</si>
  <si>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</si>
  <si>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</si>
  <si>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</si>
  <si>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</si>
  <si>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</si>
  <si>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</si>
  <si>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</si>
  <si>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</si>
  <si>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</si>
  <si>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</si>
  <si>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</si>
  <si>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</si>
  <si>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</si>
  <si>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</si>
  <si>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</si>
  <si>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</si>
  <si>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</si>
  <si>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</si>
  <si>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</si>
  <si>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</si>
  <si>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</si>
  <si>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</si>
  <si>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</si>
  <si>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</si>
  <si>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</si>
  <si>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</si>
  <si>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</si>
  <si>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</si>
  <si>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</si>
  <si>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</si>
  <si>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</si>
  <si>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</si>
  <si>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</si>
  <si>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</si>
  <si>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</si>
  <si>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</si>
  <si>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</si>
  <si>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</si>
  <si>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</si>
  <si>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</si>
  <si>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</si>
  <si>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</si>
  <si>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</si>
  <si>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</si>
  <si>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</si>
  <si>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</si>
  <si>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</si>
  <si>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</si>
  <si>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</si>
  <si>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</si>
  <si>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</si>
  <si>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</si>
  <si>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</si>
  <si>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</si>
  <si>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</si>
  <si>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</si>
  <si>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</si>
  <si>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</si>
  <si>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</si>
  <si>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</si>
  <si>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</si>
  <si>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</si>
  <si>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</si>
  <si>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</si>
  <si>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</si>
  <si>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</si>
  <si>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</si>
  <si>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</si>
  <si>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</si>
  <si>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</si>
  <si>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</si>
  <si>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</si>
  <si>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</si>
  <si>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</si>
  <si>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</si>
  <si>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</si>
  <si>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</si>
  <si>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</si>
  <si>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</si>
  <si>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</si>
  <si>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</si>
  <si>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</si>
  <si>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</si>
  <si>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</si>
  <si>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</si>
  <si>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</si>
  <si>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</si>
  <si>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</si>
  <si>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</si>
  <si>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</si>
  <si>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</si>
  <si>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</si>
  <si>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</si>
  <si>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</si>
  <si>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</si>
  <si>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</si>
  <si>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</si>
  <si>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</si>
  <si>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</si>
  <si>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</si>
  <si>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</si>
  <si>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</si>
  <si>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</si>
  <si>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</si>
  <si>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</si>
  <si>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</si>
  <si>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</si>
  <si>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</si>
  <si>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</si>
  <si>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</si>
  <si>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</si>
  <si>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</si>
  <si>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</si>
  <si>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</si>
  <si>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</si>
  <si>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</si>
  <si>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</si>
  <si>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</si>
  <si>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</si>
  <si>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</si>
  <si>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</si>
  <si>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</si>
  <si>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</si>
  <si>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</si>
  <si>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</si>
  <si>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</si>
  <si>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</si>
  <si>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</si>
  <si>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</si>
  <si>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</si>
  <si>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</si>
  <si>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</si>
  <si>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</si>
  <si>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</si>
  <si>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</si>
  <si>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</si>
  <si>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</si>
  <si>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</si>
  <si>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</si>
  <si>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</si>
  <si>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</si>
  <si>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</si>
  <si>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</si>
  <si>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</si>
  <si>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</si>
  <si>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</si>
  <si>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</si>
  <si>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</si>
  <si>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</si>
  <si>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</si>
  <si>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</si>
  <si>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</si>
  <si>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</si>
  <si>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</si>
  <si>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</si>
  <si>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</si>
  <si>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</si>
  <si>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</si>
  <si>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</si>
  <si>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</si>
  <si>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</si>
  <si>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</si>
  <si>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</si>
  <si>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</si>
  <si>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</si>
  <si>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</si>
  <si>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</si>
  <si>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</si>
  <si>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</si>
  <si>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</si>
  <si>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</si>
  <si>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</si>
  <si>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</si>
  <si>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</si>
  <si>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</si>
  <si>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</si>
  <si>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</si>
  <si>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</si>
  <si>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</si>
  <si>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</si>
  <si>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</si>
  <si>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</si>
  <si>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</si>
  <si>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</si>
  <si>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</si>
  <si>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</si>
  <si>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</si>
  <si>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</si>
  <si>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</si>
  <si>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</si>
  <si>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</si>
  <si>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</si>
  <si>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</si>
  <si>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</si>
  <si>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</si>
  <si>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</si>
  <si>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</si>
  <si>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</si>
  <si>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</si>
  <si>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</si>
  <si>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</si>
  <si>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</si>
  <si>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</si>
  <si>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</si>
  <si>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</si>
  <si>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</si>
  <si>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</si>
  <si>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</si>
  <si>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</si>
  <si>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</si>
  <si>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</si>
  <si>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</si>
  <si>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</si>
  <si>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</si>
  <si>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</si>
  <si>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</si>
  <si>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</si>
  <si>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</si>
  <si>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</si>
  <si>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</si>
  <si>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</si>
  <si>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</si>
  <si>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</si>
  <si>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</si>
  <si>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</si>
  <si>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</si>
  <si>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</si>
  <si>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</si>
  <si>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</si>
  <si>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</si>
  <si>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</si>
  <si>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</si>
  <si>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</si>
  <si>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</si>
  <si>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</si>
  <si>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</si>
  <si>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</si>
  <si>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</si>
  <si>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</si>
  <si>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</si>
  <si>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</si>
  <si>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</si>
  <si>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</si>
  <si>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</si>
  <si>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</si>
  <si>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</si>
  <si>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</si>
  <si>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</si>
  <si>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</si>
  <si>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</si>
  <si>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</si>
  <si>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</si>
  <si>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</si>
  <si>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</si>
  <si>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</si>
  <si>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</si>
  <si>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</si>
  <si>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</si>
  <si>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</si>
  <si>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</si>
  <si>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</si>
  <si>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</si>
  <si>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</si>
  <si>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</si>
  <si>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</si>
  <si>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</si>
  <si>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</si>
  <si>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</si>
  <si>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</si>
  <si>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</si>
  <si>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</si>
  <si>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</si>
  <si>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</si>
  <si>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</si>
  <si>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</si>
  <si>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</si>
  <si>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</si>
  <si>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</si>
  <si>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</si>
  <si>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</si>
  <si>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</si>
  <si>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</si>
  <si>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</si>
  <si>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</si>
  <si>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</si>
  <si>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</si>
  <si>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</si>
  <si>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</si>
  <si>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</si>
  <si>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</si>
  <si>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</si>
  <si>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</si>
  <si>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</si>
  <si>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</si>
  <si>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</si>
  <si>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</si>
  <si>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</si>
  <si>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</si>
  <si>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</si>
  <si>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</si>
  <si>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</si>
  <si>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</si>
  <si>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</si>
  <si>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</si>
  <si>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</si>
  <si>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</si>
  <si>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</si>
  <si>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</si>
  <si>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</si>
  <si>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</si>
  <si>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</si>
  <si>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</si>
  <si>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</si>
  <si>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</si>
  <si>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</si>
  <si>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</si>
  <si>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</si>
  <si>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</si>
  <si>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</si>
  <si>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</si>
  <si>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</si>
  <si>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</si>
  <si>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</si>
  <si>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</si>
  <si>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</si>
  <si>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</si>
  <si>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</si>
  <si>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</si>
  <si>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</si>
  <si>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</si>
  <si>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</si>
  <si>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</si>
  <si>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</si>
  <si>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</si>
  <si>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</si>
  <si>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</si>
  <si>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</si>
  <si>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</si>
  <si>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</si>
  <si>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</si>
  <si>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</si>
  <si>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</si>
  <si>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</si>
  <si>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</si>
  <si>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</si>
  <si>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</si>
  <si>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</si>
  <si>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</si>
  <si>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</si>
  <si>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</si>
  <si>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</si>
  <si>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</si>
  <si>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</si>
  <si>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</si>
  <si>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</si>
  <si>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</si>
  <si>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</si>
  <si>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</si>
  <si>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</si>
  <si>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</si>
  <si>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</si>
  <si>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</si>
  <si>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</si>
  <si>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</si>
  <si>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</si>
  <si>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</si>
  <si>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</si>
  <si>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</si>
  <si>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</si>
  <si>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</si>
  <si>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</si>
  <si>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</si>
  <si>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</si>
  <si>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</si>
  <si>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</si>
  <si>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</si>
  <si>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</si>
  <si>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</si>
  <si>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</si>
  <si>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</si>
  <si>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</si>
  <si>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</si>
  <si>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</si>
  <si>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</si>
  <si>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</si>
  <si>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</si>
  <si>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</si>
  <si>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</si>
  <si>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</si>
  <si>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</si>
  <si>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</si>
  <si>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</si>
  <si>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</si>
  <si>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</si>
  <si>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</si>
  <si>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</si>
  <si>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</si>
  <si>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</si>
  <si>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</si>
  <si>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</si>
  <si>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</si>
  <si>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</si>
  <si>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</si>
  <si>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</si>
  <si>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</si>
  <si>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</si>
  <si>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</si>
  <si>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</si>
  <si>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</si>
  <si>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</si>
  <si>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</si>
  <si>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</si>
  <si>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</si>
  <si>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</si>
  <si>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</si>
  <si>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</si>
  <si>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</si>
  <si>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</si>
  <si>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</si>
  <si>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</si>
  <si>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</si>
  <si>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</si>
  <si>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</si>
  <si>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</si>
  <si>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</si>
  <si>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</si>
  <si>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</si>
  <si>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</si>
  <si>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</si>
  <si>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</si>
  <si>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</si>
  <si>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</si>
  <si>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</si>
  <si>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</si>
  <si>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</si>
  <si>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</si>
  <si>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</si>
  <si>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</si>
  <si>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</si>
  <si>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</si>
  <si>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</si>
  <si>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</si>
  <si>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</si>
  <si>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</si>
  <si>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</si>
  <si>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</si>
  <si>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</si>
  <si>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</si>
  <si>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</si>
  <si>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</si>
  <si>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</si>
  <si>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</si>
  <si>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</si>
  <si>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</si>
  <si>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</si>
  <si>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</si>
  <si>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</si>
  <si>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</si>
  <si>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</si>
  <si>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</si>
  <si>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</si>
  <si>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</si>
  <si>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</si>
  <si>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</si>
  <si>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</si>
  <si>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</si>
  <si>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</si>
  <si>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</si>
  <si>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</si>
  <si>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</si>
  <si>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</si>
  <si>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</si>
  <si>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</si>
  <si>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</si>
  <si>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</si>
  <si>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</si>
  <si>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</si>
  <si>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</si>
  <si>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</si>
  <si>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</si>
  <si>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</si>
  <si>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</si>
  <si>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</si>
  <si>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</si>
  <si>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</si>
  <si>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</si>
  <si>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</si>
  <si>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</si>
  <si>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</si>
  <si>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</si>
  <si>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</si>
  <si>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</si>
  <si>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</si>
  <si>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</si>
  <si>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</si>
  <si>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</si>
  <si>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</si>
  <si>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</si>
  <si>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</si>
  <si>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</si>
  <si>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</si>
  <si>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</si>
  <si>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</si>
  <si>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</si>
  <si>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</si>
  <si>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</si>
  <si>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</si>
  <si>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</si>
  <si>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</si>
  <si>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</si>
  <si>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</si>
  <si>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</si>
  <si>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</si>
  <si>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</si>
  <si>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</si>
  <si>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</si>
  <si>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</si>
  <si>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</si>
  <si>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</si>
  <si>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</si>
  <si>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</si>
  <si>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</si>
  <si>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</si>
  <si>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</si>
  <si>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</si>
  <si>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</si>
  <si>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</si>
  <si>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</si>
  <si>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</si>
  <si>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</si>
  <si>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</si>
  <si>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</si>
  <si>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</si>
  <si>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</si>
  <si>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</si>
  <si>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</si>
  <si>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</si>
  <si>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</si>
  <si>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</si>
  <si>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</si>
  <si>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</si>
  <si>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</si>
  <si>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</si>
  <si>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</si>
  <si>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</si>
  <si>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</si>
  <si>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</si>
  <si>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</si>
  <si>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</si>
  <si>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</si>
  <si>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</si>
  <si>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</si>
  <si>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</si>
  <si>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</si>
  <si>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</si>
  <si>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</si>
  <si>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</si>
  <si>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</si>
  <si>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</si>
  <si>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</si>
  <si>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</si>
  <si>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</si>
  <si>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</si>
  <si>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</si>
  <si>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</si>
  <si>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</si>
  <si>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</si>
  <si>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</si>
  <si>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</si>
  <si>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</si>
  <si>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</si>
  <si>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</si>
  <si>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</si>
  <si>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</si>
  <si>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</si>
  <si>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</si>
  <si>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</si>
  <si>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</si>
  <si>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</si>
  <si>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</si>
  <si>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</si>
  <si>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</si>
  <si>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</si>
  <si>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</si>
  <si>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</si>
  <si>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</si>
  <si>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</si>
  <si>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</si>
  <si>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</si>
  <si>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</si>
  <si>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</si>
  <si>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</si>
  <si>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</si>
  <si>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</si>
  <si>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</si>
  <si>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</si>
  <si>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</si>
  <si>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</si>
  <si>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</si>
  <si>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</si>
  <si>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</si>
  <si>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</si>
  <si>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</si>
  <si>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</si>
  <si>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</si>
  <si>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</si>
  <si>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</si>
  <si>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</si>
  <si>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</si>
  <si>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</si>
  <si>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</si>
  <si>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</si>
  <si>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</si>
  <si>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</si>
  <si>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</si>
  <si>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</si>
  <si>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</si>
  <si>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</si>
  <si>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</si>
  <si>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</si>
  <si>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</si>
  <si>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</si>
  <si>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</si>
  <si>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</si>
  <si>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</si>
  <si>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</si>
  <si>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</si>
  <si>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</si>
  <si>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</si>
  <si>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</si>
  <si>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</si>
  <si>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</si>
  <si>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</si>
  <si>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</si>
  <si>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</si>
  <si>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</si>
  <si>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</si>
  <si>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</si>
  <si>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</si>
  <si>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</si>
  <si>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</si>
  <si>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</si>
  <si>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</si>
  <si>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</si>
  <si>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</si>
  <si>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</si>
  <si>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</si>
  <si>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</si>
  <si>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</si>
  <si>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</si>
  <si>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</si>
  <si>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</si>
  <si>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</si>
  <si>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</si>
  <si>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</si>
  <si>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</si>
  <si>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</si>
  <si>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</si>
  <si>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</si>
  <si>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</si>
  <si>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</si>
  <si>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</si>
  <si>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</si>
  <si>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</si>
  <si>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</si>
  <si>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</si>
  <si>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</si>
  <si>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</si>
  <si>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</si>
  <si>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</si>
  <si>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</si>
  <si>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</si>
  <si>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</si>
  <si>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</si>
  <si>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</si>
  <si>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</si>
  <si>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</si>
  <si>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</si>
  <si>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</si>
  <si>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</si>
  <si>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</si>
  <si>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</si>
  <si>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</si>
  <si>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</si>
  <si>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</si>
  <si>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</si>
  <si>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</si>
  <si>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</si>
  <si>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</si>
  <si>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</si>
  <si>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</si>
  <si>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</si>
  <si>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</si>
  <si>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</si>
  <si>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</si>
  <si>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</si>
  <si>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</si>
  <si>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</si>
  <si>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</si>
  <si>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</si>
  <si>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</si>
  <si>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</si>
  <si>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</si>
  <si>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</si>
  <si>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</si>
  <si>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</si>
  <si>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</si>
  <si>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</si>
  <si>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</si>
  <si>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</si>
  <si>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</si>
  <si>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</si>
  <si>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</si>
  <si>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</si>
  <si>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</si>
  <si>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</si>
  <si>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</si>
  <si>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</si>
  <si>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</si>
  <si>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</si>
  <si>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</si>
  <si>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</si>
  <si>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</si>
  <si>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</si>
  <si>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</si>
  <si>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</si>
  <si>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</si>
  <si>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</si>
  <si>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</si>
  <si>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</si>
  <si>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</si>
  <si>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</si>
  <si>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</si>
  <si>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</si>
  <si>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</si>
  <si>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</si>
  <si>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</si>
  <si>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</si>
  <si>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</si>
  <si>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</si>
  <si>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</si>
  <si>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</si>
  <si>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</si>
  <si>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</si>
  <si>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</si>
  <si>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</si>
  <si>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</si>
  <si>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</si>
  <si>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</si>
  <si>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</si>
  <si>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</si>
  <si>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</si>
  <si>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</si>
  <si>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</si>
  <si>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</si>
  <si>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</si>
  <si>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</si>
  <si>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</si>
  <si>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</si>
  <si>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</si>
  <si>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</si>
  <si>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</si>
  <si>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</si>
  <si>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</si>
  <si>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</si>
  <si>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</si>
  <si>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</si>
  <si>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</si>
  <si>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</si>
  <si>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</si>
  <si>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</si>
  <si>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</si>
  <si>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</si>
  <si>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</si>
  <si>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</si>
  <si>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</si>
  <si>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</si>
  <si>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</si>
  <si>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</si>
  <si>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</si>
  <si>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</si>
  <si>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</si>
  <si>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</si>
  <si>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</si>
  <si>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</si>
  <si>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</si>
  <si>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</si>
  <si>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</si>
  <si>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</si>
  <si>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</si>
  <si>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</si>
  <si>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</si>
  <si>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</si>
  <si>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</si>
  <si>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</si>
  <si>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</si>
  <si>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</si>
  <si>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</si>
  <si>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</si>
  <si>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</si>
  <si>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</si>
  <si>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</si>
  <si>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</si>
  <si>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</si>
  <si>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</si>
  <si>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</si>
  <si>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</si>
  <si>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</si>
  <si>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</si>
  <si>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</si>
  <si>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</si>
  <si>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</si>
  <si>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</si>
  <si>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</si>
  <si>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</si>
  <si>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</si>
  <si>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</si>
  <si>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</si>
  <si>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</si>
  <si>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</si>
  <si>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</si>
  <si>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</si>
  <si>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</si>
  <si>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</si>
  <si>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</si>
  <si>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</si>
  <si>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</si>
  <si>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</si>
  <si>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</si>
  <si>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</si>
  <si>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</si>
  <si>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</si>
  <si>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</si>
  <si>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</si>
  <si>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</si>
  <si>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</si>
  <si>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</si>
  <si>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</si>
  <si>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</si>
  <si>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</si>
  <si>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</si>
  <si>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</si>
  <si>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</si>
  <si>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</si>
  <si>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</si>
  <si>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</si>
  <si>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</si>
  <si>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</si>
  <si>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</si>
  <si>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</si>
  <si>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</si>
  <si>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</si>
  <si>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</si>
  <si>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</si>
  <si>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</si>
  <si>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</si>
  <si>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</si>
  <si>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</si>
  <si>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</si>
  <si>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</si>
  <si>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</si>
  <si>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</si>
  <si>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</si>
  <si>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</si>
  <si>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</si>
  <si>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</si>
  <si>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</si>
  <si>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</si>
  <si>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</si>
  <si>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</si>
  <si>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</si>
  <si>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</si>
  <si>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</si>
  <si>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</si>
  <si>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</si>
  <si>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</si>
  <si>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</si>
  <si>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</si>
  <si>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</si>
  <si>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</si>
  <si>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</si>
  <si>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</si>
  <si>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</si>
  <si>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</si>
  <si>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</si>
  <si>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</si>
  <si>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</si>
  <si>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</si>
  <si>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</si>
  <si>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</si>
  <si>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</si>
  <si>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</si>
  <si>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</si>
  <si>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</si>
  <si>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</si>
  <si>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</si>
  <si>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</si>
  <si>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</si>
  <si>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</si>
  <si>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</si>
  <si>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</si>
  <si>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</si>
  <si>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</si>
  <si>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</si>
  <si>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</si>
  <si>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</si>
  <si>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</si>
  <si>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</si>
  <si>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</si>
  <si>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</si>
  <si>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</si>
  <si>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</si>
  <si>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</si>
  <si>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</si>
  <si>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</si>
  <si>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</si>
  <si>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</si>
  <si>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</si>
  <si>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</si>
  <si>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</si>
  <si>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</si>
  <si>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</si>
  <si>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</si>
  <si>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</si>
  <si>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</si>
  <si>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</si>
  <si>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</si>
  <si>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</si>
  <si>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</si>
  <si>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</si>
  <si>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</si>
  <si>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</si>
  <si>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</si>
  <si>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</si>
  <si>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</si>
  <si>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</si>
  <si>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</si>
  <si>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</si>
  <si>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</si>
  <si>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</si>
  <si>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</si>
  <si>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</si>
  <si>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</si>
  <si>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</si>
  <si>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</si>
  <si>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</si>
  <si>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</si>
  <si>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</si>
  <si>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</si>
  <si>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</si>
  <si>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</si>
  <si>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</si>
  <si>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</si>
  <si>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</si>
  <si>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</si>
  <si>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</si>
  <si>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</si>
  <si>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</si>
  <si>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</si>
  <si>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</si>
  <si>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</si>
  <si>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</si>
  <si>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</si>
  <si>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</si>
  <si>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</si>
  <si>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</si>
  <si>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</si>
  <si>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</si>
  <si>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</si>
  <si>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</si>
  <si>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</si>
  <si>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</si>
  <si>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</si>
  <si>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</si>
  <si>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</si>
  <si>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</si>
  <si>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</si>
  <si>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</si>
  <si>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</si>
  <si>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</si>
  <si>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</si>
  <si>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</si>
  <si>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</si>
  <si>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</si>
  <si>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</si>
  <si>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</si>
  <si>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</si>
  <si>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</si>
  <si>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</si>
  <si>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</si>
  <si>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</si>
  <si>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</si>
  <si>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</si>
  <si>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</si>
  <si>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</si>
  <si>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</si>
  <si>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</si>
  <si>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</si>
  <si>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</si>
  <si>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</si>
  <si>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</si>
  <si>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</si>
  <si>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</si>
  <si>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</si>
  <si>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</si>
  <si>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</si>
  <si>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</si>
  <si>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</si>
  <si>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</si>
  <si>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</si>
  <si>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</si>
  <si>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</si>
  <si>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</si>
  <si>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</si>
  <si>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</si>
  <si>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</si>
  <si>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</si>
  <si>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</si>
  <si>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</si>
  <si>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</si>
  <si>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</si>
  <si>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</si>
  <si>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</si>
  <si>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</si>
  <si>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</si>
  <si>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</si>
  <si>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</si>
  <si>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</si>
  <si>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</si>
  <si>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</si>
  <si>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</si>
  <si>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</si>
  <si>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</si>
  <si>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</si>
  <si>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</si>
  <si>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</si>
  <si>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</si>
  <si>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</si>
  <si>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</si>
  <si>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</si>
  <si>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</si>
  <si>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</si>
  <si>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</si>
  <si>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</si>
  <si>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</si>
  <si>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</si>
  <si>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</si>
  <si>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</si>
  <si>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</si>
  <si>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</si>
  <si>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</si>
  <si>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</si>
  <si>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</si>
  <si>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</si>
  <si>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</si>
  <si>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</si>
  <si>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</si>
  <si>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</si>
  <si>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</si>
  <si>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</si>
  <si>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</si>
  <si>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</si>
  <si>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</si>
  <si>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</si>
  <si>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</si>
  <si>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</si>
  <si>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</si>
  <si>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</si>
  <si>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</si>
  <si>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</si>
  <si>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</si>
  <si>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</si>
  <si>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</si>
  <si>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</si>
  <si>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</si>
  <si>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</si>
  <si>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</si>
  <si>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</si>
  <si>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</si>
  <si>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</si>
  <si>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</si>
  <si>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</si>
  <si>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</si>
  <si>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</si>
  <si>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</si>
  <si>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</si>
  <si>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</si>
  <si>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</si>
  <si>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</si>
  <si>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</si>
  <si>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</si>
  <si>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</si>
  <si>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</si>
  <si>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</si>
  <si>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</si>
  <si>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</si>
  <si>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</si>
  <si>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</si>
  <si>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</si>
  <si>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</si>
  <si>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</si>
  <si>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</si>
  <si>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</si>
  <si>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</si>
  <si>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</si>
  <si>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</si>
  <si>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</si>
  <si>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</si>
  <si>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</si>
  <si>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</si>
  <si>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</si>
  <si>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</si>
  <si>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</si>
  <si>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</si>
  <si>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</si>
  <si>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</si>
  <si>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</si>
  <si>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</si>
  <si>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</si>
  <si>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</si>
  <si>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</si>
  <si>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</si>
  <si>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</si>
  <si>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</si>
  <si>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</si>
  <si>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</si>
  <si>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</si>
  <si>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</si>
  <si>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</si>
  <si>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</si>
  <si>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</si>
  <si>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</si>
  <si>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</si>
  <si>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</si>
  <si>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</si>
  <si>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</si>
  <si>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</si>
  <si>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</si>
  <si>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</si>
  <si>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</si>
  <si>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</si>
  <si>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</si>
  <si>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</si>
  <si>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</si>
  <si>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</si>
  <si>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</si>
  <si>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</si>
  <si>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</si>
  <si>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</si>
  <si>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</si>
  <si>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</si>
  <si>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</si>
  <si>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</si>
  <si>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</si>
  <si>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</si>
  <si>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</si>
  <si>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</si>
  <si>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</si>
  <si>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</si>
  <si>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</si>
  <si>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</si>
  <si>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</si>
  <si>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</si>
  <si>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</si>
  <si>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</si>
  <si>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</si>
  <si>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</si>
  <si>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</si>
  <si>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</si>
  <si>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</si>
  <si>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</si>
  <si>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</si>
  <si>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</si>
  <si>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</si>
  <si>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</si>
  <si>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</si>
  <si>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</si>
  <si>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</si>
  <si>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</si>
  <si>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</si>
  <si>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</si>
  <si>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</si>
  <si>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</si>
  <si>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</si>
  <si>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</si>
  <si>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</si>
  <si>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</si>
  <si>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</si>
  <si>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</si>
  <si>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</si>
  <si>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</si>
  <si>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</si>
  <si>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</si>
  <si>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</si>
  <si>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</si>
  <si>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</si>
  <si>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</si>
  <si>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</si>
  <si>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</si>
  <si>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</si>
  <si>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</si>
  <si>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</si>
  <si>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</si>
  <si>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</si>
  <si>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</si>
  <si>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</si>
  <si>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</si>
  <si>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</si>
  <si>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</si>
  <si>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</si>
  <si>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</si>
  <si>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</si>
  <si>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</si>
  <si>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</si>
  <si>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</si>
  <si>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</si>
  <si>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</si>
  <si>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</si>
  <si>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</si>
  <si>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</si>
  <si>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</si>
  <si>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</si>
  <si>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</si>
  <si>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</si>
  <si>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</si>
  <si>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</si>
  <si>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</si>
  <si>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</si>
  <si>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</si>
  <si>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</si>
  <si>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</si>
  <si>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</si>
  <si>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</si>
  <si>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</si>
  <si>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</si>
  <si>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</si>
  <si>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</si>
  <si>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</si>
  <si>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</si>
  <si>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</si>
  <si>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</si>
  <si>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</si>
  <si>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</si>
  <si>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</si>
  <si>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</si>
  <si>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</si>
  <si>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</si>
  <si>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</si>
  <si>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</si>
  <si>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</si>
  <si>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</si>
  <si>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</si>
  <si>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</si>
  <si>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</si>
  <si>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</si>
  <si>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</si>
  <si>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</si>
  <si>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</si>
  <si>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</si>
  <si>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</si>
  <si>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</si>
  <si>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</si>
  <si>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</si>
  <si>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</si>
  <si>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</si>
  <si>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</si>
  <si>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</si>
  <si>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</si>
  <si>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</si>
  <si>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</si>
  <si>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</si>
  <si>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</si>
  <si>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</si>
  <si>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</si>
  <si>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</si>
  <si>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</si>
  <si>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</si>
  <si>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</si>
  <si>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</si>
  <si>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</si>
  <si>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</si>
  <si>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</si>
  <si>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</si>
  <si>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</si>
  <si>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</si>
  <si>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</si>
  <si>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</si>
  <si>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</si>
  <si>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</si>
  <si>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</si>
  <si>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</si>
  <si>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</si>
  <si>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</si>
  <si>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</si>
  <si>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</si>
  <si>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</si>
  <si>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</si>
  <si>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</si>
  <si>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</si>
  <si>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</si>
  <si>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</si>
  <si>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</si>
  <si>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</si>
  <si>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</si>
  <si>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</si>
  <si>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</si>
  <si>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</si>
  <si>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</si>
  <si>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</si>
  <si>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</si>
  <si>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</si>
  <si>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</si>
  <si>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</si>
  <si>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</si>
  <si>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</si>
  <si>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</si>
  <si>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</si>
  <si>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</si>
  <si>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</si>
  <si>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</si>
  <si>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</si>
  <si>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</si>
  <si>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</si>
  <si>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</si>
  <si>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</si>
  <si>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</si>
  <si>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</si>
  <si>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</si>
  <si>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</si>
  <si>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</si>
  <si>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</si>
  <si>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</si>
  <si>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</si>
  <si>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</si>
  <si>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</si>
  <si>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</si>
  <si>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</si>
  <si>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</si>
  <si>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</si>
  <si>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</si>
  <si>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</si>
  <si>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</si>
  <si>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</si>
  <si>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</si>
  <si>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</si>
  <si>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</si>
  <si>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</si>
  <si>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</si>
  <si>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</si>
  <si>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</si>
  <si>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</si>
  <si>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</si>
  <si>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</si>
  <si>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</si>
  <si>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</si>
  <si>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</si>
  <si>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</si>
  <si>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</si>
  <si>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</si>
  <si>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</si>
  <si>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</si>
  <si>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</si>
  <si>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</si>
  <si>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</si>
  <si>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</si>
  <si>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</si>
  <si>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</si>
  <si>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</si>
  <si>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</si>
  <si>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</si>
  <si>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</si>
  <si>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</si>
  <si>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</si>
  <si>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</si>
  <si>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</si>
  <si>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</si>
  <si>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</si>
  <si>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</si>
  <si>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</si>
  <si>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</si>
  <si>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</si>
  <si>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</si>
  <si>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</si>
  <si>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</si>
  <si>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</si>
  <si>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</si>
  <si>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</si>
  <si>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</si>
  <si>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</si>
  <si>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</si>
  <si>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</si>
  <si>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</si>
  <si>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</si>
  <si>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</si>
  <si>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</si>
  <si>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</si>
  <si>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</si>
  <si>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</si>
  <si>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</si>
  <si>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</si>
  <si>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</si>
  <si>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</si>
  <si>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</si>
  <si>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</si>
  <si>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</si>
  <si>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</si>
  <si>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</si>
  <si>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</si>
  <si>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</si>
  <si>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</si>
  <si>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</si>
  <si>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</si>
  <si>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</si>
  <si>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</si>
  <si>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</si>
  <si>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</si>
  <si>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</si>
  <si>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</si>
  <si>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</si>
  <si>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</si>
  <si>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</si>
  <si>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</si>
  <si>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</si>
  <si>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</si>
  <si>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</si>
  <si>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</si>
  <si>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</si>
  <si>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</si>
  <si>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</si>
  <si>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</si>
  <si>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</si>
  <si>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</si>
  <si>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</si>
  <si>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</si>
  <si>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</si>
  <si>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</si>
  <si>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</si>
  <si>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</si>
  <si>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</si>
  <si>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</si>
  <si>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</si>
  <si>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</si>
  <si>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</si>
  <si>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</si>
  <si>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</si>
  <si>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</si>
  <si>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</si>
  <si>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</si>
  <si>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</si>
  <si>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</si>
  <si>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</si>
  <si>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</si>
  <si>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</si>
  <si>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</si>
  <si>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</si>
  <si>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</si>
  <si>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</si>
  <si>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</si>
  <si>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</si>
  <si>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</si>
  <si>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</si>
  <si>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</si>
  <si>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</si>
  <si>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</si>
  <si>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</si>
  <si>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</si>
  <si>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</si>
  <si>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</si>
  <si>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</si>
  <si>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</si>
  <si>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</si>
  <si>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</si>
  <si>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</si>
  <si>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</si>
  <si>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</si>
  <si>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</si>
  <si>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</si>
  <si>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</si>
  <si>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</si>
  <si>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</si>
  <si>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</si>
  <si>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</si>
  <si>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</si>
  <si>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</si>
  <si>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</si>
  <si>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</si>
  <si>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</si>
  <si>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</si>
  <si>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</si>
  <si>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</si>
  <si>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</si>
  <si>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</si>
  <si>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</si>
  <si>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</si>
  <si>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</si>
  <si>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</si>
  <si>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</si>
  <si>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</si>
  <si>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</si>
  <si>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</si>
  <si>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</si>
  <si>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</si>
  <si>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</si>
  <si>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</si>
  <si>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</si>
  <si>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</si>
  <si>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</si>
  <si>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</si>
  <si>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</si>
  <si>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</si>
  <si>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</si>
  <si>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</si>
  <si>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</si>
  <si>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</si>
  <si>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</si>
  <si>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</si>
  <si>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</si>
  <si>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</si>
  <si>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</si>
  <si>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</si>
  <si>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</si>
  <si>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</si>
  <si>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</si>
  <si>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</si>
  <si>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</si>
  <si>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</si>
  <si>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</si>
  <si>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</si>
  <si>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</si>
  <si>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</si>
  <si>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</si>
  <si>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</si>
  <si>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</si>
  <si>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</si>
  <si>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</si>
  <si>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</si>
  <si>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</si>
  <si>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</si>
  <si>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</si>
  <si>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</si>
  <si>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</si>
  <si>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</si>
  <si>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</si>
  <si>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</si>
  <si>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</si>
  <si>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</si>
  <si>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</si>
  <si>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</si>
  <si>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</si>
  <si>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</si>
  <si>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</si>
  <si>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</si>
  <si>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</si>
  <si>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</si>
  <si>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</si>
  <si>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</si>
  <si>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</si>
  <si>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</si>
  <si>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</si>
  <si>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</si>
  <si>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</si>
  <si>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</si>
  <si>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</si>
  <si>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</si>
  <si>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</si>
  <si>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</si>
  <si>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</si>
  <si>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</si>
  <si>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</si>
  <si>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</si>
  <si>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</si>
  <si>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</si>
  <si>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</si>
  <si>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</si>
  <si>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</si>
  <si>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</si>
  <si>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</si>
  <si>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</si>
  <si>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</si>
  <si>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</si>
  <si>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</si>
  <si>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</si>
  <si>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</si>
  <si>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</si>
  <si>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</si>
  <si>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</si>
  <si>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</si>
  <si>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</si>
  <si>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</si>
  <si>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</si>
  <si>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</si>
  <si>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</si>
  <si>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</si>
  <si>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</si>
  <si>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</si>
  <si>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</si>
  <si>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</si>
  <si>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</si>
  <si>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</si>
  <si>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</si>
  <si>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</si>
  <si>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</si>
  <si>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</si>
  <si>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</si>
  <si>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</si>
  <si>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</si>
  <si>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</si>
  <si>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</si>
  <si>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</si>
  <si>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</si>
  <si>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</si>
  <si>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</si>
  <si>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</si>
  <si>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</si>
  <si>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</si>
  <si>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</si>
  <si>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</si>
  <si>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</si>
  <si>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</si>
  <si>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</si>
  <si>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</si>
  <si>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</si>
  <si>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</si>
  <si>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</si>
  <si>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</si>
  <si>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</si>
  <si>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</si>
  <si>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</si>
  <si>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</si>
  <si>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</si>
  <si>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</si>
  <si>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</si>
  <si>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</si>
  <si>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</si>
  <si>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</si>
  <si>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</si>
  <si>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</si>
  <si>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</si>
  <si>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</si>
  <si>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</si>
  <si>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</si>
  <si>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</si>
  <si>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</si>
  <si>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</si>
  <si>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</si>
  <si>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</si>
  <si>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</si>
  <si>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</si>
  <si>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</si>
  <si>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</si>
  <si>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</si>
  <si>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</si>
  <si>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</si>
  <si>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</si>
  <si>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</si>
  <si>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</si>
  <si>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</si>
  <si>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</si>
  <si>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</si>
  <si>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</si>
  <si>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</si>
  <si>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</si>
  <si>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</si>
  <si>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</si>
  <si>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</si>
  <si>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</si>
  <si>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</si>
  <si>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</si>
  <si>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</si>
  <si>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</si>
  <si>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</si>
  <si>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</si>
  <si>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</si>
  <si>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</si>
  <si>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</si>
  <si>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</si>
  <si>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</si>
  <si>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</si>
  <si>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</si>
  <si>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</si>
  <si>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</si>
  <si>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</si>
  <si>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</si>
  <si>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</si>
  <si>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</si>
  <si>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</si>
  <si>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</si>
  <si>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</si>
  <si>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</si>
  <si>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</si>
  <si>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</si>
  <si>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</si>
  <si>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</si>
  <si>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</si>
  <si>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</si>
  <si>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</si>
  <si>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</si>
  <si>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</si>
  <si>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</si>
  <si>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</si>
  <si>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</si>
  <si>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</si>
  <si>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</si>
  <si>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</si>
  <si>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</si>
  <si>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</si>
  <si>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</si>
  <si>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</si>
  <si>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</si>
  <si>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</si>
  <si>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</si>
  <si>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</si>
  <si>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</si>
  <si>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</si>
  <si>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</si>
  <si>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</si>
  <si>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</si>
  <si>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</si>
  <si>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</si>
  <si>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</si>
  <si>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</si>
  <si>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</si>
  <si>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</si>
  <si>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</si>
  <si>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</si>
  <si>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</si>
  <si>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</si>
  <si>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</si>
  <si>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</si>
  <si>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</si>
  <si>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</si>
  <si>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</si>
  <si>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</si>
  <si>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</si>
  <si>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</si>
  <si>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</si>
  <si>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</si>
  <si>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</si>
  <si>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</si>
  <si>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</si>
  <si>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</si>
  <si>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</si>
  <si>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</si>
  <si>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</si>
  <si>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</si>
  <si>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</si>
  <si>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</si>
  <si>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</si>
  <si>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</si>
  <si>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</si>
  <si>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</si>
  <si>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</si>
  <si>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</si>
  <si>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</si>
  <si>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</si>
  <si>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</si>
  <si>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</si>
  <si>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</si>
  <si>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</si>
  <si>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</si>
  <si>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</si>
  <si>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</si>
  <si>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</si>
  <si>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</si>
  <si>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</si>
  <si>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</si>
  <si>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</si>
  <si>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</si>
  <si>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</si>
  <si>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</si>
  <si>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</si>
  <si>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</si>
  <si>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</si>
  <si>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</si>
  <si>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</si>
  <si>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</si>
  <si>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</si>
  <si>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</si>
  <si>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</si>
  <si>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</si>
  <si>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</si>
  <si>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</si>
  <si>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</si>
  <si>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</si>
  <si>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</si>
  <si>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</si>
  <si>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</si>
  <si>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</si>
  <si>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</si>
  <si>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</si>
  <si>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</si>
  <si>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</si>
  <si>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</si>
  <si>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</si>
  <si>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</si>
  <si>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</si>
  <si>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</si>
  <si>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</si>
  <si>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</si>
  <si>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</si>
  <si>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</si>
  <si>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</si>
  <si>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</si>
  <si>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</si>
  <si>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</si>
  <si>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</si>
  <si>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</si>
  <si>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</si>
  <si>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</si>
  <si>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</si>
  <si>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</si>
  <si>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</si>
  <si>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</si>
  <si>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</si>
  <si>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</si>
  <si>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</si>
  <si>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</si>
  <si>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</si>
  <si>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</si>
  <si>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</si>
  <si>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</si>
  <si>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</si>
  <si>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</si>
  <si>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</si>
  <si>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</si>
  <si>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</si>
  <si>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</si>
  <si>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</si>
  <si>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</si>
  <si>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</si>
  <si>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</si>
  <si>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</si>
  <si>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</si>
  <si>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</si>
  <si>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</si>
  <si>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</si>
  <si>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</si>
  <si>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</si>
  <si>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</si>
  <si>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</si>
  <si>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</si>
  <si>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</si>
  <si>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</si>
  <si>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</si>
  <si>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</si>
  <si>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</si>
  <si>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</si>
  <si>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</si>
  <si>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</si>
  <si>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</si>
  <si>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</si>
  <si>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</si>
  <si>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</si>
  <si>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</si>
  <si>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</si>
  <si>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</si>
  <si>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</si>
  <si>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</si>
  <si>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</si>
  <si>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</si>
  <si>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</si>
  <si>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</si>
  <si>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</si>
  <si>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</si>
  <si>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</si>
  <si>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</si>
  <si>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</si>
  <si>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</si>
  <si>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</si>
  <si>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</si>
  <si>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</si>
  <si>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</si>
  <si>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</si>
  <si>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</si>
  <si>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</si>
  <si>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</si>
  <si>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</si>
  <si>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</si>
  <si>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</si>
  <si>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</si>
  <si>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</si>
  <si>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</si>
  <si>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</si>
  <si>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</si>
  <si>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</si>
  <si>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</si>
  <si>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</si>
  <si>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</si>
  <si>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</si>
  <si>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</si>
  <si>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</si>
  <si>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</si>
  <si>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</si>
  <si>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</si>
  <si>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</si>
  <si>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</si>
  <si>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</si>
  <si>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</si>
  <si>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</si>
  <si>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</si>
  <si>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</si>
  <si>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</si>
  <si>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</si>
  <si>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</si>
  <si>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</si>
  <si>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</si>
  <si>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</si>
  <si>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</si>
  <si>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</si>
  <si>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</si>
  <si>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</si>
  <si>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</si>
  <si>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</si>
  <si>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</si>
  <si>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</si>
  <si>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</si>
  <si>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</si>
  <si>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</si>
  <si>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</si>
  <si>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</si>
  <si>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</si>
  <si>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</si>
  <si>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</si>
  <si>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</si>
  <si>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</si>
  <si>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</si>
  <si>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</si>
  <si>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</si>
  <si>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</si>
  <si>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</si>
  <si>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</si>
  <si>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</si>
  <si>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</si>
  <si>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</si>
  <si>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</si>
  <si>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</si>
  <si>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</si>
  <si>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</si>
  <si>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</si>
  <si>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</si>
  <si>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</si>
  <si>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</si>
  <si>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</si>
  <si>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</si>
  <si>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</si>
  <si>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</si>
  <si>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</si>
  <si>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</si>
  <si>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</si>
  <si>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</si>
  <si>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</si>
  <si>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</si>
  <si>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</si>
  <si>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</si>
  <si>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</si>
  <si>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</si>
  <si>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</si>
  <si>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</si>
  <si>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</si>
  <si>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</si>
  <si>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</si>
  <si>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</si>
  <si>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</si>
  <si>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</si>
  <si>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</si>
  <si>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</si>
  <si>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</si>
  <si>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</si>
  <si>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</si>
  <si>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</si>
  <si>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</si>
  <si>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</si>
  <si>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</si>
  <si>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</si>
  <si>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</si>
  <si>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</si>
  <si>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</si>
  <si>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</si>
  <si>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</si>
  <si>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</si>
  <si>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</si>
  <si>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</si>
  <si>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</si>
  <si>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</si>
  <si>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</si>
  <si>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</si>
  <si>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</si>
  <si>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</si>
  <si>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</si>
  <si>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</si>
  <si>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</si>
  <si>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</si>
  <si>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</si>
  <si>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</si>
  <si>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</si>
  <si>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</si>
  <si>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</si>
  <si>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</si>
  <si>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</si>
  <si>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</si>
  <si>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</si>
  <si>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</si>
  <si>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</si>
  <si>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</si>
  <si>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</si>
  <si>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</si>
  <si>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</si>
  <si>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</si>
  <si>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</si>
  <si>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</si>
  <si>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</si>
  <si>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</si>
  <si>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</si>
  <si>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</si>
  <si>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</si>
  <si>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</si>
  <si>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</si>
  <si>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</si>
  <si>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</si>
  <si>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</si>
  <si>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</si>
  <si>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</si>
  <si>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</si>
  <si>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</si>
  <si>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</si>
  <si>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</si>
  <si>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</si>
  <si>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</si>
  <si>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</si>
  <si>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</si>
  <si>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</si>
  <si>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</si>
  <si>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</si>
  <si>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</si>
  <si>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</si>
  <si>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</si>
  <si>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</si>
  <si>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</si>
  <si>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</si>
  <si>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</si>
  <si>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</si>
  <si>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</si>
  <si>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</si>
  <si>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</si>
  <si>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</si>
  <si>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</si>
  <si>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</si>
  <si>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</si>
  <si>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</si>
  <si>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</si>
  <si>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</si>
  <si>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</si>
  <si>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</si>
  <si>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</si>
  <si>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</si>
  <si>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</si>
  <si>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</si>
  <si>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</si>
  <si>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</si>
  <si>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</si>
  <si>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</si>
  <si>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</si>
  <si>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</si>
  <si>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</si>
  <si>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</si>
  <si>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</si>
  <si>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</si>
  <si>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</si>
  <si>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</si>
  <si>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</si>
  <si>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</si>
  <si>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</si>
  <si>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</si>
  <si>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</si>
  <si>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</si>
  <si>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</si>
  <si>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</si>
  <si>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</si>
  <si>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</si>
  <si>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</si>
  <si>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</si>
  <si>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</si>
  <si>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</si>
  <si>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</si>
  <si>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</si>
  <si>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</si>
  <si>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</si>
  <si>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</si>
  <si>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</si>
  <si>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</si>
  <si>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</si>
  <si>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</si>
  <si>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</si>
  <si>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</si>
  <si>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</si>
  <si>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</si>
  <si>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</si>
  <si>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</si>
  <si>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</si>
  <si>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</si>
  <si>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</si>
  <si>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</si>
  <si>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</si>
  <si>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</si>
  <si>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</si>
  <si>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</si>
  <si>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</si>
  <si>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</si>
  <si>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</si>
  <si>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</si>
  <si>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</si>
  <si>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</si>
  <si>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</si>
  <si>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</si>
  <si>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</si>
  <si>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</si>
  <si>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</si>
  <si>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</si>
  <si>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</si>
  <si>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</si>
  <si>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</si>
  <si>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</si>
  <si>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</si>
  <si>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</si>
  <si>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</si>
  <si>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</si>
  <si>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</si>
  <si>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</si>
  <si>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</si>
  <si>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</si>
  <si>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</si>
  <si>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</si>
  <si>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</si>
  <si>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</si>
  <si>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</si>
  <si>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</si>
  <si>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</si>
  <si>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</si>
  <si>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</si>
  <si>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</si>
  <si>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</si>
  <si>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</si>
  <si>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</si>
  <si>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</si>
  <si>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</si>
  <si>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</si>
  <si>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</si>
  <si>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</si>
  <si>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</si>
  <si>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</si>
  <si>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</si>
  <si>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</si>
  <si>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</si>
  <si>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</si>
  <si>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</si>
  <si>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</si>
  <si>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</si>
  <si>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</si>
  <si>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</si>
  <si>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</si>
  <si>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</si>
  <si>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</si>
  <si>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</si>
  <si>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</si>
  <si>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</si>
  <si>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</si>
  <si>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</si>
  <si>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</si>
  <si>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</si>
  <si>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</si>
  <si>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</si>
  <si>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</si>
  <si>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</si>
  <si>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</si>
  <si>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</si>
  <si>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</si>
  <si>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</si>
  <si>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</si>
  <si>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</si>
  <si>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</si>
  <si>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</si>
  <si>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</si>
  <si>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</si>
  <si>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</si>
  <si>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</si>
  <si>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</si>
  <si>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</si>
  <si>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</si>
  <si>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</si>
  <si>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</si>
  <si>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</si>
  <si>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</si>
  <si>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</si>
  <si>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</si>
  <si>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</si>
  <si>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</si>
  <si>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</si>
  <si>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</si>
  <si>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</si>
  <si>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</si>
  <si>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</si>
  <si>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</si>
  <si>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</si>
  <si>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</si>
  <si>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</si>
  <si>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</si>
  <si>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</si>
  <si>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</si>
  <si>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</si>
  <si>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</si>
  <si>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</si>
  <si>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</si>
  <si>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</si>
  <si>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</si>
  <si>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</si>
  <si>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</si>
  <si>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</si>
  <si>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</si>
  <si>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</si>
  <si>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</si>
  <si>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</si>
  <si>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</si>
  <si>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</si>
  <si>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</si>
  <si>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</si>
  <si>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</si>
  <si>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</si>
  <si>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</si>
  <si>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</si>
  <si>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</si>
  <si>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</si>
  <si>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</si>
  <si>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</si>
  <si>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</si>
  <si>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</si>
  <si>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</si>
  <si>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</si>
  <si>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</si>
  <si>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</si>
  <si>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</si>
  <si>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</si>
  <si>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</si>
  <si>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</si>
  <si>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</si>
  <si>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</si>
  <si>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</si>
  <si>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</si>
  <si>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</si>
  <si>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</si>
  <si>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</si>
  <si>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</si>
  <si>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</si>
  <si>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</si>
  <si>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</si>
  <si>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</si>
  <si>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</si>
  <si>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</si>
  <si>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</si>
  <si>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</si>
  <si>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</si>
  <si>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</si>
  <si>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</si>
  <si>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</si>
  <si>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</si>
  <si>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</si>
  <si>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</si>
  <si>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</si>
  <si>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</si>
  <si>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</si>
  <si>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</si>
  <si>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</si>
  <si>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</si>
  <si>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</si>
  <si>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</si>
  <si>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</si>
  <si>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</si>
  <si>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</si>
  <si>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</si>
  <si>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</si>
  <si>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</si>
  <si>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</si>
  <si>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</si>
  <si>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</si>
  <si>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</si>
  <si>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</si>
  <si>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</si>
  <si>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</si>
  <si>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</si>
  <si>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</si>
  <si>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</si>
  <si>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</si>
  <si>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</si>
  <si>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</si>
  <si>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</si>
  <si>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</si>
  <si>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</si>
  <si>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</si>
  <si>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</si>
  <si>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</si>
  <si>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</si>
  <si>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</si>
  <si>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</si>
  <si>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</si>
  <si>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</si>
  <si>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</si>
  <si>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</si>
  <si>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</si>
  <si>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</si>
  <si>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</si>
  <si>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</si>
  <si>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</si>
  <si>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</si>
  <si>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</si>
  <si>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</si>
  <si>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</si>
  <si>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</si>
  <si>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</si>
  <si>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</si>
  <si>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</si>
  <si>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</si>
  <si>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</si>
  <si>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</si>
  <si>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</si>
  <si>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</si>
  <si>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</si>
  <si>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</si>
  <si>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</si>
  <si>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</si>
  <si>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</si>
  <si>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</si>
  <si>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</si>
  <si>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</si>
  <si>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</si>
  <si>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</si>
  <si>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</si>
  <si>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</si>
  <si>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</si>
  <si>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</si>
  <si>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</si>
  <si>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</si>
  <si>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</si>
  <si>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</si>
  <si>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</si>
  <si>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</si>
  <si>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</si>
  <si>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</si>
  <si>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</si>
  <si>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</si>
  <si>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</si>
  <si>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</si>
  <si>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</si>
  <si>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</si>
  <si>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</si>
  <si>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</si>
  <si>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</si>
  <si>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</si>
  <si>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</si>
  <si>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</si>
  <si>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</si>
  <si>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</si>
  <si>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</si>
  <si>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</si>
  <si>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</si>
  <si>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</si>
  <si>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</si>
  <si>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</si>
  <si>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</si>
  <si>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</si>
  <si>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</si>
  <si>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</si>
  <si>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</si>
  <si>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</si>
  <si>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</si>
  <si>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</si>
  <si>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</si>
  <si>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</si>
  <si>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</si>
  <si>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</si>
  <si>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</si>
  <si>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</si>
  <si>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</si>
  <si>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</si>
  <si>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</si>
  <si>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</si>
  <si>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</si>
  <si>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</si>
  <si>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</si>
  <si>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</si>
  <si>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</si>
  <si>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</si>
  <si>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</si>
  <si>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</si>
  <si>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</si>
  <si>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</si>
  <si>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</si>
  <si>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</si>
  <si>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</si>
  <si>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</si>
  <si>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</si>
  <si>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</si>
  <si>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</si>
  <si>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</si>
  <si>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</si>
  <si>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</si>
  <si>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</si>
  <si>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</si>
  <si>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</si>
  <si>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</si>
  <si>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</si>
  <si>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</si>
  <si>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</si>
  <si>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</si>
  <si>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</si>
  <si>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</si>
  <si>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</si>
  <si>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</si>
  <si>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</si>
  <si>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</si>
  <si>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</si>
  <si>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</si>
  <si>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</si>
  <si>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</si>
  <si>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</si>
  <si>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</si>
  <si>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</si>
  <si>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</si>
  <si>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</si>
  <si>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</si>
  <si>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</si>
  <si>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</si>
  <si>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</si>
  <si>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</si>
  <si>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</si>
  <si>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</si>
  <si>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</si>
  <si>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</si>
  <si>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</si>
  <si>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</si>
  <si>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</si>
  <si>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</si>
  <si>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</si>
  <si>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</si>
  <si>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</si>
  <si>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</si>
  <si>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</si>
  <si>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</si>
  <si>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</si>
  <si>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</si>
  <si>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</si>
  <si>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</si>
  <si>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</si>
  <si>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</si>
  <si>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</si>
  <si>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</si>
  <si>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</si>
  <si>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</si>
  <si>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</si>
  <si>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</si>
  <si>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</si>
  <si>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</si>
  <si>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</si>
  <si>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</si>
  <si>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</si>
  <si>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</si>
  <si>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</si>
  <si>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</si>
  <si>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</si>
  <si>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</si>
  <si>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</si>
  <si>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</si>
  <si>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</si>
  <si>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</si>
  <si>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</si>
  <si>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</si>
  <si>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</si>
  <si>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</si>
  <si>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</si>
  <si>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</si>
  <si>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</si>
  <si>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</si>
  <si>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</si>
  <si>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</si>
  <si>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</si>
  <si>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</si>
  <si>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</si>
  <si>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</si>
  <si>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</si>
  <si>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</si>
  <si>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</si>
  <si>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</si>
  <si>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</si>
  <si>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</si>
  <si>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</si>
  <si>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</si>
  <si>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</si>
  <si>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</si>
  <si>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</si>
  <si>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</si>
  <si>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</si>
  <si>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</si>
  <si>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</si>
  <si>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</si>
  <si>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</si>
  <si>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</si>
  <si>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</si>
  <si>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</si>
  <si>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</si>
  <si>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</si>
  <si>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</si>
  <si>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</si>
  <si>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</si>
  <si>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</si>
  <si>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</si>
  <si>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</si>
  <si>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</si>
  <si>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</si>
  <si>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</si>
  <si>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</si>
  <si>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</si>
  <si>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</si>
  <si>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</si>
  <si>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</si>
  <si>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</si>
  <si>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</si>
  <si>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</si>
  <si>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</si>
  <si>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</si>
  <si>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</si>
  <si>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</si>
  <si>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</si>
  <si>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</si>
  <si>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</si>
  <si>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</si>
  <si>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</si>
  <si>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</si>
  <si>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</si>
  <si>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</si>
  <si>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</si>
  <si>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</si>
  <si>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</si>
  <si>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</si>
  <si>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</si>
  <si>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</si>
  <si>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</si>
  <si>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</si>
  <si>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</si>
  <si>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</si>
  <si>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</si>
  <si>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</si>
  <si>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</si>
  <si>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</si>
  <si>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</si>
  <si>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</si>
  <si>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</si>
  <si>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</si>
  <si>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</si>
  <si>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</si>
  <si>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</si>
  <si>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</si>
  <si>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</si>
  <si>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</si>
  <si>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</si>
  <si>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</si>
  <si>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</si>
  <si>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</si>
  <si>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</si>
  <si>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</si>
  <si>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</si>
  <si>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</si>
  <si>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</si>
  <si>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</si>
  <si>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</si>
  <si>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</si>
  <si>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</si>
  <si>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</si>
  <si>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</si>
  <si>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</si>
  <si>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</si>
  <si>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</si>
  <si>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</si>
  <si>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</si>
  <si>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</si>
  <si>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</si>
  <si>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</si>
  <si>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</si>
  <si>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</si>
  <si>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</si>
  <si>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</si>
  <si>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</si>
  <si>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</si>
  <si>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</si>
  <si>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</si>
  <si>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</si>
  <si>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</si>
  <si>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</si>
  <si>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</si>
  <si>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</si>
  <si>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</si>
  <si>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</si>
  <si>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</si>
  <si>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</si>
  <si>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</si>
  <si>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</si>
  <si>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</si>
  <si>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</si>
  <si>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</si>
  <si>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</si>
  <si>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</si>
  <si>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</si>
  <si>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</si>
  <si>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</si>
  <si>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</si>
  <si>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</si>
  <si>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</si>
  <si>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</si>
  <si>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</si>
  <si>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</si>
  <si>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</si>
  <si>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</si>
  <si>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</si>
  <si>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</si>
  <si>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</si>
  <si>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</si>
  <si>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</si>
  <si>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</si>
  <si>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</si>
  <si>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</si>
  <si>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</si>
  <si>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</si>
  <si>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</si>
  <si>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</si>
  <si>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</si>
  <si>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</si>
  <si>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</si>
  <si>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</si>
  <si>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</si>
  <si>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</si>
  <si>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</si>
  <si>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</si>
  <si>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</si>
  <si>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</si>
  <si>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</si>
  <si>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</si>
  <si>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</si>
  <si>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</si>
  <si>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</si>
  <si>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</si>
  <si>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</si>
  <si>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</si>
  <si>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</si>
  <si>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</si>
  <si>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</si>
  <si>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</si>
  <si>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</si>
  <si>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</si>
  <si>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</si>
  <si>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</si>
  <si>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</si>
  <si>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</si>
  <si>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</si>
  <si>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</si>
  <si>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</si>
  <si>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</si>
  <si>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</si>
  <si>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</si>
  <si>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</si>
  <si>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</si>
  <si>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</si>
  <si>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</si>
  <si>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</si>
  <si>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</si>
  <si>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</si>
  <si>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</si>
  <si>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</si>
  <si>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</si>
  <si>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</si>
  <si>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</si>
  <si>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</si>
  <si>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</si>
  <si>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</si>
  <si>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</si>
  <si>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</si>
  <si>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</si>
  <si>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</si>
  <si>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</si>
  <si>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</si>
  <si>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</si>
  <si>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</si>
  <si>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</si>
  <si>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</si>
  <si>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</si>
  <si>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</si>
  <si>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</si>
  <si>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</si>
  <si>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</si>
  <si>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</si>
  <si>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</si>
  <si>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</si>
  <si>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</si>
  <si>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</si>
  <si>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</si>
  <si>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</si>
  <si>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</si>
  <si>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</si>
  <si>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</si>
  <si>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</si>
  <si>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</si>
  <si>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</si>
  <si>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</si>
  <si>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</si>
  <si>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</si>
  <si>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</si>
  <si>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</si>
  <si>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</si>
  <si>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</si>
  <si>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</si>
  <si>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</si>
  <si>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</si>
  <si>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</si>
  <si>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</si>
  <si>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</si>
  <si>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</si>
  <si>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</si>
  <si>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</si>
  <si>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</si>
  <si>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</si>
  <si>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</si>
  <si>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</si>
  <si>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</si>
  <si>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</si>
  <si>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</si>
  <si>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</si>
  <si>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</si>
  <si>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</si>
  <si>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</si>
  <si>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</si>
  <si>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</si>
  <si>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</si>
  <si>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</si>
  <si>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</si>
  <si>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</si>
  <si>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</si>
  <si>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</si>
  <si>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</si>
  <si>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</si>
  <si>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</si>
  <si>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</si>
  <si>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</si>
  <si>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</si>
  <si>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</si>
  <si>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</si>
  <si>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</si>
  <si>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</si>
  <si>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</si>
  <si>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</si>
  <si>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</si>
  <si>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</si>
  <si>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</si>
  <si>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</si>
  <si>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</si>
  <si>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</si>
  <si>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</si>
  <si>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</si>
  <si>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</si>
  <si>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</si>
  <si>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</si>
  <si>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</si>
  <si>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</si>
  <si>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</si>
  <si>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</si>
  <si>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</si>
  <si>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</si>
  <si>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</si>
  <si>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</si>
  <si>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</si>
  <si>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</si>
  <si>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</si>
  <si>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</si>
  <si>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</si>
  <si>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</si>
  <si>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</si>
  <si>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</si>
  <si>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</si>
  <si>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</si>
  <si>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</si>
  <si>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</si>
  <si>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</si>
  <si>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</si>
  <si>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</si>
  <si>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</si>
  <si>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</si>
  <si>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</si>
  <si>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</si>
  <si>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</si>
  <si>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</si>
  <si>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</si>
  <si>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</si>
  <si>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</si>
  <si>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</si>
  <si>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</si>
  <si>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</si>
  <si>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</si>
  <si>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</si>
  <si>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</si>
  <si>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</si>
  <si>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</si>
  <si>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</si>
  <si>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</si>
  <si>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</si>
  <si>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</si>
  <si>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</si>
  <si>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</si>
  <si>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</si>
  <si>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</si>
  <si>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</si>
  <si>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</si>
  <si>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</si>
  <si>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</si>
  <si>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</si>
  <si>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</si>
  <si>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</si>
  <si>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</si>
  <si>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</si>
  <si>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</si>
  <si>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</si>
  <si>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</si>
  <si>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</si>
  <si>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</si>
  <si>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</si>
  <si>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</si>
  <si>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</si>
  <si>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</si>
  <si>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</si>
  <si>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</si>
  <si>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</si>
  <si>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</si>
  <si>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</si>
  <si>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</si>
  <si>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</si>
  <si>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</si>
  <si>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</si>
  <si>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</si>
  <si>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</si>
  <si>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</si>
  <si>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</si>
  <si>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</si>
  <si>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</si>
  <si>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</si>
  <si>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</si>
  <si>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</si>
  <si>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</si>
  <si>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</si>
  <si>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</si>
  <si>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</si>
  <si>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</si>
  <si>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</si>
  <si>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</si>
  <si>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</si>
  <si>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</si>
  <si>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</si>
  <si>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</si>
  <si>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</si>
  <si>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</si>
  <si>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</si>
  <si>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</si>
  <si>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</si>
  <si>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</si>
  <si>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</si>
  <si>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</si>
  <si>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</si>
  <si>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</si>
  <si>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</si>
  <si>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</si>
  <si>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</si>
  <si>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</si>
  <si>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</si>
  <si>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</si>
  <si>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</si>
  <si>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</si>
  <si>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</si>
  <si>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</si>
  <si>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</si>
  <si>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</si>
  <si>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</si>
  <si>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</si>
  <si>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</si>
  <si>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</si>
  <si>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</si>
  <si>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</si>
  <si>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</si>
  <si>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</si>
  <si>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</si>
  <si>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</si>
  <si>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</si>
  <si>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</si>
  <si>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</si>
  <si>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</si>
  <si>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</si>
  <si>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</si>
  <si>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</si>
  <si>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</si>
  <si>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</si>
  <si>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</si>
  <si>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</si>
  <si>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</si>
  <si>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</si>
  <si>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</si>
  <si>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</si>
  <si>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</si>
  <si>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</si>
  <si>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</si>
  <si>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</si>
  <si>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</si>
  <si>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</si>
  <si>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</si>
  <si>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</si>
  <si>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</si>
  <si>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</si>
  <si>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</si>
  <si>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</si>
  <si>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</si>
  <si>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</si>
  <si>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</si>
  <si>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</si>
  <si>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</si>
  <si>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</si>
  <si>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</si>
  <si>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</si>
  <si>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</si>
  <si>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</si>
  <si>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</si>
  <si>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</si>
  <si>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</si>
  <si>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</si>
  <si>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</si>
  <si>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</si>
  <si>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</si>
  <si>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</si>
  <si>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</si>
  <si>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</si>
  <si>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</si>
  <si>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</si>
  <si>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</si>
  <si>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</si>
  <si>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</si>
  <si>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</si>
  <si>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</si>
  <si>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</si>
  <si>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</si>
  <si>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</si>
  <si>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</si>
  <si>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</si>
  <si>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</si>
  <si>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</si>
  <si>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</si>
  <si>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</si>
  <si>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</si>
  <si>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</si>
  <si>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</si>
  <si>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</si>
  <si>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</si>
  <si>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</si>
  <si>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</si>
  <si>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</si>
  <si>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</si>
  <si>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</si>
  <si>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</si>
  <si>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</si>
  <si>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</si>
  <si>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</si>
  <si>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</si>
  <si>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</si>
  <si>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</si>
  <si>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</si>
  <si>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</si>
  <si>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</si>
  <si>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</si>
  <si>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</si>
  <si>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</si>
  <si>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</si>
  <si>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</si>
  <si>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</si>
  <si>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</si>
  <si>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</si>
  <si>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</si>
  <si>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</si>
  <si>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</si>
  <si>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</si>
  <si>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</si>
  <si>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</si>
  <si>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</si>
  <si>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</si>
  <si>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</si>
  <si>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</si>
  <si>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</si>
  <si>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</si>
  <si>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</si>
  <si>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</si>
  <si>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</si>
  <si>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</si>
  <si>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</si>
  <si>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</si>
  <si>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</si>
  <si>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</si>
  <si>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</si>
  <si>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</si>
  <si>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</si>
  <si>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</si>
  <si>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</si>
  <si>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</si>
  <si>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</si>
  <si>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</si>
  <si>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</si>
  <si>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</si>
  <si>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</si>
  <si>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</si>
  <si>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</si>
  <si>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</si>
  <si>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</si>
  <si>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</si>
  <si>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</si>
  <si>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</si>
  <si>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</si>
  <si>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</si>
  <si>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</si>
  <si>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</si>
  <si>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</si>
  <si>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</si>
  <si>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</si>
  <si>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</si>
  <si>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</si>
  <si>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</si>
  <si>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</si>
  <si>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</si>
  <si>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</si>
  <si>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</si>
  <si>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</si>
  <si>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</si>
  <si>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</si>
  <si>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</si>
  <si>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</si>
  <si>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</si>
  <si>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</si>
  <si>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</si>
  <si>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</si>
  <si>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</si>
  <si>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</si>
  <si>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</si>
  <si>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</si>
  <si>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</si>
  <si>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</si>
  <si>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</si>
  <si>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</si>
  <si>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</si>
  <si>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</si>
  <si>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</si>
  <si>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</si>
  <si>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</si>
  <si>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</si>
  <si>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</si>
  <si>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</si>
  <si>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</si>
  <si>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</si>
  <si>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</si>
  <si>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</si>
  <si>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</si>
  <si>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</si>
  <si>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</si>
  <si>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</si>
  <si>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</si>
  <si>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</si>
  <si>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</si>
  <si>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</si>
  <si>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</si>
  <si>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</si>
  <si>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</si>
  <si>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</si>
  <si>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</si>
  <si>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</si>
  <si>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</si>
  <si>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</si>
  <si>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</si>
  <si>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</si>
  <si>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</si>
  <si>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</si>
  <si>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</si>
  <si>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</si>
  <si>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</si>
  <si>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</si>
  <si>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</si>
  <si>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</si>
  <si>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</si>
  <si>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</si>
  <si>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</si>
  <si>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</si>
  <si>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</si>
  <si>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</si>
  <si>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</si>
  <si>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</si>
  <si>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</si>
  <si>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</si>
  <si>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</si>
  <si>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</si>
  <si>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</si>
  <si>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</si>
  <si>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</si>
  <si>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</si>
  <si>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</si>
  <si>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</si>
  <si>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</si>
  <si>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</si>
  <si>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</si>
  <si>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</si>
  <si>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</si>
  <si>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</si>
  <si>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</si>
  <si>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</si>
  <si>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</si>
  <si>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</si>
  <si>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</si>
  <si>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</si>
  <si>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</si>
  <si>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</si>
  <si>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</si>
  <si>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</si>
  <si>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</si>
  <si>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</si>
  <si>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</si>
  <si>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</si>
  <si>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</si>
  <si>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</si>
  <si>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</si>
  <si>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</si>
  <si>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</si>
  <si>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</si>
  <si>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</si>
  <si>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</si>
  <si>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</si>
  <si>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</si>
  <si>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</si>
  <si>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</si>
  <si>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</si>
  <si>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</si>
  <si>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</si>
  <si>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</si>
  <si>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</si>
  <si>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</si>
  <si>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</si>
  <si>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</si>
  <si>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</si>
  <si>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</si>
  <si>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</si>
  <si>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</si>
  <si>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</si>
  <si>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</si>
  <si>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</si>
  <si>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</si>
  <si>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</si>
  <si>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</si>
  <si>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</si>
  <si>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</si>
  <si>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</si>
  <si>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</si>
  <si>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</si>
  <si>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</si>
  <si>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</si>
  <si>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</si>
  <si>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</si>
  <si>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</si>
  <si>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</si>
  <si>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</si>
  <si>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</si>
  <si>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</si>
  <si>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</si>
  <si>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</si>
  <si>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</si>
  <si>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</si>
  <si>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</si>
  <si>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</si>
  <si>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</si>
  <si>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</si>
  <si>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</si>
  <si>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</si>
  <si>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</si>
  <si>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</si>
  <si>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</si>
  <si>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</si>
  <si>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</si>
  <si>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</si>
  <si>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</si>
  <si>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</si>
  <si>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</si>
  <si>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</si>
  <si>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</si>
  <si>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</si>
  <si>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</si>
  <si>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</si>
  <si>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</si>
  <si>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</si>
  <si>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</si>
  <si>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</si>
  <si>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</si>
  <si>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</si>
  <si>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</si>
  <si>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</si>
  <si>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</si>
  <si>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</si>
  <si>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</si>
  <si>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</si>
  <si>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</si>
  <si>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</si>
  <si>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</si>
  <si>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</si>
  <si>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</si>
  <si>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</si>
  <si>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</si>
  <si>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</si>
  <si>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</si>
  <si>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</si>
  <si>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</si>
  <si>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</si>
  <si>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</si>
  <si>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</si>
  <si>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</si>
  <si>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</si>
  <si>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</si>
  <si>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</si>
  <si>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</si>
  <si>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</si>
  <si>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</si>
  <si>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</si>
  <si>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</si>
  <si>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</si>
  <si>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</si>
  <si>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</si>
  <si>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</si>
  <si>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</si>
  <si>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</si>
  <si>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</si>
  <si>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</si>
  <si>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</si>
  <si>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</si>
  <si>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</si>
  <si>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</si>
  <si>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</si>
  <si>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</si>
  <si>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</si>
  <si>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</si>
  <si>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</si>
  <si>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</si>
  <si>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</si>
  <si>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</si>
  <si>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</si>
  <si>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</si>
  <si>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</si>
  <si>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</si>
  <si>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</si>
  <si>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</si>
  <si>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</si>
  <si>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</si>
  <si>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</si>
  <si>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</si>
  <si>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</si>
  <si>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</si>
  <si>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</si>
  <si>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</si>
  <si>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</si>
  <si>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</si>
  <si>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</si>
  <si>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</si>
  <si>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</si>
  <si>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</si>
  <si>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</si>
  <si>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</si>
  <si>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</si>
  <si>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</si>
  <si>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</si>
  <si>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</si>
  <si>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</si>
  <si>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</si>
  <si>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</si>
  <si>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</si>
  <si>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</si>
  <si>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</si>
  <si>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</si>
  <si>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</si>
  <si>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</si>
  <si>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</si>
  <si>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</si>
  <si>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</si>
  <si>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</si>
  <si>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</si>
  <si>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</si>
  <si>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</si>
  <si>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</si>
  <si>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</si>
  <si>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</si>
  <si>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</si>
  <si>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</si>
  <si>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</si>
  <si>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</si>
  <si>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</si>
  <si>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</si>
  <si>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</si>
  <si>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</si>
  <si>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</si>
  <si>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</si>
  <si>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</si>
  <si>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</si>
  <si>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</si>
  <si>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</si>
  <si>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</si>
  <si>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</si>
  <si>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</si>
  <si>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</si>
  <si>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</si>
  <si>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</si>
  <si>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</si>
  <si>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</si>
  <si>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</si>
  <si>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</si>
  <si>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</si>
  <si>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</si>
  <si>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</si>
  <si>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</si>
  <si>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</si>
  <si>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</si>
  <si>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</si>
  <si>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</si>
  <si>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</si>
  <si>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</si>
  <si>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</si>
  <si>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</si>
  <si>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</si>
  <si>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</si>
  <si>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</si>
  <si>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</si>
  <si>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</si>
  <si>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</si>
  <si>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</si>
  <si>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</si>
  <si>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</si>
  <si>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</si>
  <si>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</si>
  <si>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</si>
  <si>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</si>
  <si>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</si>
  <si>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</si>
  <si>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</si>
  <si>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</si>
  <si>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</si>
  <si>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</si>
  <si>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</si>
  <si>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</si>
  <si>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</si>
  <si>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</si>
  <si>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</si>
  <si>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</si>
  <si>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</si>
  <si>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</si>
  <si>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</si>
  <si>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</si>
  <si>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</si>
  <si>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</si>
  <si>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</si>
  <si>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</si>
  <si>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</si>
  <si>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</si>
  <si>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</si>
  <si>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</si>
  <si>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</si>
  <si>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</si>
  <si>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</si>
  <si>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</si>
  <si>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</si>
  <si>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</si>
  <si>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</si>
  <si>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</si>
  <si>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</si>
  <si>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</si>
  <si>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</si>
  <si>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</si>
  <si>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</si>
  <si>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</si>
  <si>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</si>
  <si>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</si>
  <si>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</si>
  <si>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</si>
  <si>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</si>
  <si>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</si>
  <si>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</si>
  <si>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</si>
  <si>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</si>
  <si>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</si>
  <si>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</si>
  <si>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</si>
  <si>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</si>
  <si>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</si>
  <si>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</si>
  <si>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</si>
  <si>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</si>
  <si>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</si>
  <si>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</si>
  <si>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</si>
  <si>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</si>
  <si>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</si>
  <si>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</si>
  <si>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</si>
  <si>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</si>
  <si>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</si>
  <si>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</si>
  <si>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</si>
  <si>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</si>
  <si>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</si>
  <si>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</si>
  <si>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</si>
  <si>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</si>
  <si>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</si>
  <si>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</si>
  <si>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</si>
  <si>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</si>
  <si>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</si>
  <si>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</si>
  <si>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</si>
  <si>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</si>
  <si>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</si>
  <si>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</si>
  <si>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</si>
  <si>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</si>
  <si>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</si>
  <si>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</si>
  <si>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</si>
  <si>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</si>
  <si>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</si>
  <si>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</si>
  <si>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</si>
  <si>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</si>
  <si>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</si>
  <si>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</si>
  <si>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</si>
  <si>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</si>
  <si>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</si>
  <si>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</si>
  <si>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</si>
  <si>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</si>
  <si>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</si>
  <si>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</si>
  <si>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</si>
  <si>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</si>
  <si>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</si>
  <si>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</si>
  <si>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</si>
  <si>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</si>
  <si>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</si>
  <si>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</si>
  <si>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</si>
  <si>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</si>
  <si>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</si>
  <si>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</si>
  <si>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</si>
  <si>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</si>
  <si>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</si>
  <si>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</si>
  <si>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</si>
  <si>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</si>
  <si>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</si>
  <si>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</si>
  <si>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</si>
  <si>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</si>
  <si>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</si>
  <si>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</si>
  <si>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</si>
  <si>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</si>
  <si>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</si>
  <si>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</si>
  <si>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</si>
  <si>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</si>
  <si>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</si>
  <si>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</si>
  <si>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</si>
  <si>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</si>
  <si>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</si>
  <si>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</si>
  <si>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</si>
  <si>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</si>
  <si>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</si>
  <si>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</si>
  <si>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</si>
  <si>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</si>
  <si>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</si>
  <si>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</si>
  <si>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</si>
  <si>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</si>
  <si>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</si>
  <si>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</si>
  <si>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</si>
  <si>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</si>
  <si>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</si>
  <si>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</si>
  <si>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</si>
  <si>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</si>
  <si>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</si>
  <si>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</si>
  <si>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</si>
  <si>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</si>
  <si>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</si>
  <si>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</si>
  <si>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</si>
  <si>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</si>
  <si>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</si>
  <si>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</si>
  <si>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</si>
  <si>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</si>
  <si>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</si>
  <si>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</si>
  <si>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</si>
  <si>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</si>
  <si>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</si>
  <si>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</si>
  <si>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</si>
  <si>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</si>
  <si>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</si>
  <si>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</si>
  <si>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</si>
  <si>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</si>
  <si>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</si>
  <si>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</si>
  <si>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</si>
  <si>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</si>
  <si>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</si>
  <si>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</si>
  <si>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</si>
  <si>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</si>
  <si>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</si>
  <si>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</si>
  <si>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</si>
  <si>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</si>
  <si>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</si>
  <si>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</si>
  <si>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</si>
  <si>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</si>
  <si>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</si>
  <si>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</si>
  <si>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</si>
  <si>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</si>
  <si>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</si>
  <si>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</si>
  <si>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</si>
  <si>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</si>
  <si>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</si>
  <si>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</si>
  <si>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</si>
  <si>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</si>
  <si>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</si>
  <si>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</si>
  <si>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</si>
  <si>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</si>
  <si>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</si>
  <si>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</si>
  <si>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</si>
  <si>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</si>
  <si>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</si>
  <si>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</si>
  <si>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</si>
  <si>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</si>
  <si>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</si>
  <si>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</si>
  <si>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</si>
  <si>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</si>
  <si>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</si>
  <si>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</si>
  <si>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</si>
  <si>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</si>
  <si>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</si>
  <si>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</si>
  <si>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</si>
  <si>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</si>
  <si>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</si>
  <si>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</si>
  <si>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</si>
  <si>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</si>
  <si>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</si>
  <si>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</si>
  <si>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</si>
  <si>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</si>
  <si>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</si>
  <si>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</si>
  <si>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</si>
  <si>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</si>
  <si>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</si>
  <si>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</si>
  <si>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</si>
  <si>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</si>
  <si>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</si>
  <si>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</si>
  <si>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</si>
  <si>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</si>
  <si>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</si>
  <si>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</si>
  <si>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</si>
  <si>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</si>
  <si>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</si>
  <si>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</si>
  <si>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</si>
  <si>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</si>
  <si>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</si>
  <si>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</si>
  <si>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</si>
  <si>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</si>
  <si>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</si>
  <si>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</si>
  <si>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</si>
  <si>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</si>
  <si>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</si>
  <si>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</si>
  <si>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</si>
  <si>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</si>
  <si>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</si>
  <si>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</si>
  <si>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</si>
  <si>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</si>
  <si>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</si>
  <si>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</si>
  <si>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</si>
  <si>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</si>
  <si>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</si>
  <si>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</si>
  <si>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</si>
  <si>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</si>
  <si>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</si>
  <si>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</si>
  <si>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</si>
  <si>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</si>
  <si>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</si>
  <si>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</si>
  <si>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</si>
  <si>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</si>
  <si>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</si>
  <si>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</si>
  <si>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</si>
  <si>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</si>
  <si>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</si>
  <si>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</si>
  <si>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</si>
  <si>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</si>
  <si>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</si>
  <si>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</si>
  <si>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</si>
  <si>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</si>
  <si>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</si>
  <si>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</si>
  <si>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</si>
  <si>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</si>
  <si>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</si>
  <si>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</si>
  <si>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</si>
  <si>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</si>
  <si>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</si>
  <si>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</si>
  <si>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</si>
  <si>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</si>
  <si>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</si>
  <si>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</si>
  <si>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</si>
  <si>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</si>
  <si>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</si>
  <si>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</si>
  <si>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</si>
  <si>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</si>
  <si>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</si>
  <si>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</si>
  <si>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</si>
  <si>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</si>
  <si>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</si>
  <si>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</si>
  <si>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</si>
  <si>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</si>
  <si>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</si>
  <si>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</si>
  <si>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</si>
  <si>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</si>
  <si>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</si>
  <si>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</si>
  <si>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</si>
  <si>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</si>
  <si>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</si>
  <si>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</si>
  <si>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</si>
  <si>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</si>
  <si>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</si>
  <si>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</si>
  <si>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</si>
  <si>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</si>
  <si>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</si>
  <si>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</si>
  <si>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</si>
  <si>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</si>
  <si>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</si>
  <si>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</si>
  <si>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</si>
  <si>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</si>
  <si>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</si>
  <si>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</si>
  <si>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</si>
  <si>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</si>
  <si>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</si>
  <si>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</si>
  <si>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</si>
  <si>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</si>
  <si>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</si>
  <si>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</si>
  <si>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</si>
  <si>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</si>
  <si>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</si>
  <si>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</si>
  <si>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</si>
  <si>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</si>
  <si>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</si>
  <si>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</si>
  <si>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</si>
  <si>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</si>
  <si>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</si>
  <si>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</si>
  <si>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</si>
  <si>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</si>
  <si>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</si>
  <si>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</si>
  <si>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</si>
  <si>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</si>
  <si>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</si>
  <si>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</si>
  <si>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</si>
  <si>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</si>
  <si>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</si>
  <si>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</si>
  <si>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</si>
  <si>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</si>
  <si>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</si>
  <si>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</si>
  <si>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</si>
  <si>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</si>
  <si>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</si>
  <si>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</si>
  <si>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</si>
  <si>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</si>
  <si>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</si>
  <si>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</si>
  <si>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</si>
  <si>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</si>
  <si>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</si>
  <si>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</si>
  <si>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</si>
  <si>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</si>
  <si>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</si>
  <si>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</si>
  <si>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</si>
  <si>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</si>
  <si>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</si>
  <si>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</si>
  <si>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</si>
  <si>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</si>
  <si>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</si>
  <si>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</si>
  <si>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</si>
  <si>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</si>
  <si>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</si>
  <si>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</si>
  <si>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</si>
  <si>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</si>
  <si>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</si>
  <si>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</si>
  <si>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</si>
  <si>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</si>
  <si>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</si>
  <si>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</si>
  <si>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</si>
  <si>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</si>
  <si>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</si>
  <si>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</si>
  <si>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</si>
  <si>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</si>
  <si>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</si>
  <si>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</si>
  <si>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</si>
  <si>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</si>
  <si>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</si>
  <si>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</si>
  <si>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</si>
  <si>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</si>
  <si>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</si>
  <si>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</si>
  <si>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</si>
  <si>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</si>
  <si>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</si>
  <si>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</si>
  <si>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</si>
  <si>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</si>
  <si>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</si>
  <si>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</si>
  <si>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</si>
  <si>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</si>
  <si>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</si>
  <si>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</si>
  <si>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</si>
  <si>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</si>
  <si>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</si>
  <si>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</si>
  <si>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</si>
  <si>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</si>
  <si>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</si>
  <si>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</si>
  <si>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</si>
  <si>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</si>
  <si>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</si>
  <si>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</si>
  <si>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</si>
  <si>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</si>
  <si>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</si>
  <si>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</si>
  <si>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</si>
  <si>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</si>
  <si>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</si>
  <si>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</si>
  <si>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</si>
  <si>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</si>
  <si>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</si>
  <si>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</si>
  <si>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</si>
  <si>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</si>
  <si>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</si>
  <si>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</si>
  <si>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</si>
  <si>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</si>
  <si>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</si>
  <si>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</si>
  <si>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</si>
  <si>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</si>
  <si>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</si>
  <si>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</si>
  <si>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</si>
  <si>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</si>
  <si>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</si>
  <si>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</si>
  <si>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</si>
  <si>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</si>
  <si>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</si>
  <si>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</si>
  <si>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</si>
  <si>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</si>
  <si>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</si>
  <si>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</si>
  <si>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</si>
  <si>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</si>
  <si>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</si>
  <si>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</si>
  <si>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</si>
  <si>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</si>
  <si>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</si>
  <si>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</si>
  <si>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</si>
  <si>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</si>
  <si>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</si>
  <si>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</si>
  <si>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</si>
  <si>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</si>
  <si>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</si>
  <si>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</si>
  <si>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</si>
  <si>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</si>
  <si>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</si>
  <si>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</si>
  <si>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</si>
  <si>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</si>
  <si>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</si>
  <si>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</si>
  <si>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</si>
  <si>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</si>
  <si>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</si>
  <si>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</si>
  <si>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</si>
  <si>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</si>
  <si>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</si>
  <si>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</si>
  <si>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</si>
  <si>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</si>
  <si>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</si>
  <si>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</si>
  <si>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</si>
  <si>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</si>
  <si>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</si>
  <si>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</si>
  <si>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</si>
  <si>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</si>
  <si>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</si>
  <si>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</si>
  <si>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</si>
  <si>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</si>
  <si>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</si>
  <si>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</si>
  <si>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</si>
  <si>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</si>
  <si>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</si>
  <si>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</si>
  <si>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</si>
  <si>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</si>
  <si>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</si>
  <si>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</si>
  <si>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</si>
  <si>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</si>
  <si>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</si>
  <si>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</si>
  <si>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</si>
  <si>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</si>
  <si>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</si>
  <si>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</si>
  <si>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</si>
  <si>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</si>
  <si>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</si>
  <si>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</si>
  <si>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</si>
  <si>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</si>
  <si>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</si>
  <si>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</si>
  <si>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</si>
  <si>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</si>
  <si>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</si>
  <si>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</si>
  <si>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</si>
  <si>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</si>
  <si>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</si>
  <si>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</si>
  <si>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</si>
  <si>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</si>
  <si>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</si>
  <si>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</si>
  <si>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</si>
  <si>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</si>
  <si>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</si>
  <si>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</si>
  <si>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</si>
  <si>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</si>
  <si>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</si>
  <si>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</si>
  <si>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</si>
  <si>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</si>
  <si>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</si>
  <si>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</si>
  <si>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</si>
  <si>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</si>
  <si>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</si>
  <si>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</si>
  <si>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</si>
  <si>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</si>
  <si>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</si>
  <si>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</si>
  <si>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</si>
  <si>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</si>
  <si>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</si>
  <si>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</si>
  <si>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</si>
  <si>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</si>
  <si>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</si>
  <si>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</si>
  <si>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</si>
  <si>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</si>
  <si>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</si>
  <si>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</si>
  <si>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</si>
  <si>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</si>
  <si>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</si>
  <si>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</si>
  <si>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</si>
  <si>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</si>
  <si>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</si>
  <si>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</si>
  <si>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</si>
  <si>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</si>
  <si>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</si>
  <si>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</si>
  <si>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</si>
  <si>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</si>
  <si>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</si>
  <si>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</si>
  <si>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</si>
  <si>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</si>
  <si>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</si>
  <si>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</si>
  <si>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</si>
  <si>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</si>
  <si>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</si>
  <si>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</si>
  <si>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</si>
  <si>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</si>
  <si>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</si>
  <si>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</si>
  <si>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</si>
  <si>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</si>
  <si>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</si>
  <si>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</si>
  <si>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</si>
  <si>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</si>
  <si>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</si>
  <si>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</si>
  <si>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</si>
  <si>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</si>
  <si>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</si>
  <si>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</si>
  <si>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</si>
  <si>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</si>
  <si>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</si>
  <si>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</si>
  <si>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</si>
  <si>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</si>
  <si>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</si>
  <si>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</si>
  <si>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</si>
  <si>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</si>
  <si>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</si>
  <si>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</si>
  <si>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</si>
  <si>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</si>
  <si>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</si>
  <si>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</si>
  <si>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</si>
  <si>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</si>
  <si>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</si>
  <si>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</si>
  <si>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</si>
  <si>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</si>
  <si>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</si>
  <si>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</si>
  <si>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</si>
  <si>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</si>
  <si>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</si>
  <si>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</si>
  <si>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</si>
  <si>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</si>
  <si>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</si>
  <si>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</si>
  <si>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</si>
  <si>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</si>
  <si>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</si>
  <si>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</si>
  <si>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</si>
  <si>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</si>
  <si>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</si>
  <si>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</si>
  <si>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</si>
  <si>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</si>
  <si>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</si>
  <si>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</si>
  <si>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</si>
  <si>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</si>
  <si>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</si>
  <si>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</si>
  <si>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</si>
  <si>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</si>
  <si>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</si>
  <si>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</si>
  <si>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</si>
  <si>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</si>
  <si>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</si>
  <si>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</si>
  <si>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</si>
  <si>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</si>
  <si>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</si>
  <si>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</si>
  <si>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</si>
  <si>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</si>
  <si>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</si>
  <si>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</si>
  <si>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</si>
  <si>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</si>
  <si>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</si>
  <si>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</si>
  <si>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</si>
  <si>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</si>
  <si>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</si>
  <si>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</si>
  <si>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</si>
  <si>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</si>
  <si>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</si>
  <si>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</si>
  <si>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</si>
  <si>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</si>
  <si>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</si>
  <si>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</si>
  <si>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</si>
  <si>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</si>
  <si>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</si>
  <si>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</si>
  <si>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</si>
  <si>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</si>
  <si>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</si>
  <si>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</si>
  <si>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</si>
  <si>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</si>
  <si>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</si>
  <si>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</si>
  <si>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</si>
  <si>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</si>
  <si>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</si>
  <si>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</si>
  <si>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</si>
  <si>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</si>
  <si>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</si>
  <si>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</si>
  <si>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</si>
  <si>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</si>
  <si>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</si>
  <si>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</si>
  <si>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</si>
  <si>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</si>
  <si>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</si>
  <si>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</si>
  <si>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</si>
  <si>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</si>
  <si>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</si>
  <si>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</si>
  <si>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</si>
  <si>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</si>
  <si>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</si>
  <si>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</si>
  <si>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</si>
  <si>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</si>
  <si>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</si>
  <si>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</si>
  <si>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</si>
  <si>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</si>
  <si>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</si>
  <si>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</si>
  <si>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</si>
  <si>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</si>
  <si>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</si>
  <si>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</si>
  <si>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</si>
  <si>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</si>
  <si>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</si>
  <si>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</si>
  <si>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</si>
  <si>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</si>
  <si>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</si>
  <si>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</si>
  <si>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</si>
  <si>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</si>
  <si>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</si>
  <si>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</si>
  <si>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</si>
  <si>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</si>
  <si>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</si>
  <si>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</si>
  <si>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</si>
  <si>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</si>
  <si>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</si>
  <si>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</si>
  <si>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</si>
  <si>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</si>
  <si>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</si>
  <si>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</si>
  <si>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</si>
  <si>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</si>
  <si>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</si>
  <si>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</si>
  <si>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</si>
  <si>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</si>
  <si>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</si>
  <si>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</si>
  <si>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</si>
  <si>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</si>
  <si>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</si>
  <si>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</si>
  <si>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</si>
  <si>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</si>
  <si>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</si>
  <si>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</si>
  <si>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</si>
  <si>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</si>
  <si>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</si>
  <si>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</si>
  <si>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</si>
  <si>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</si>
  <si>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</si>
  <si>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</si>
  <si>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</si>
  <si>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</si>
  <si>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</si>
  <si>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</si>
  <si>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</si>
  <si>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</si>
  <si>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</si>
  <si>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</si>
  <si>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</si>
  <si>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</si>
  <si>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</si>
  <si>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</si>
  <si>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</si>
  <si>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</si>
  <si>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</si>
  <si>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</si>
  <si>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</si>
  <si>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</si>
  <si>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</si>
  <si>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</si>
  <si>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</si>
  <si>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</si>
  <si>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</si>
  <si>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</si>
  <si>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</si>
  <si>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</si>
  <si>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</si>
  <si>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</si>
  <si>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</si>
  <si>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</si>
  <si>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</si>
  <si>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</si>
  <si>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</si>
  <si>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</si>
  <si>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</si>
  <si>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</si>
  <si>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</si>
  <si>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</si>
  <si>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</si>
  <si>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</si>
  <si>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</si>
  <si>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</si>
  <si>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</si>
  <si>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</si>
  <si>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</si>
  <si>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</si>
  <si>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</si>
  <si>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</si>
  <si>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</si>
  <si>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</si>
  <si>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</si>
  <si>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</si>
  <si>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</si>
  <si>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</si>
  <si>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</si>
  <si>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</si>
  <si>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</si>
  <si>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</si>
  <si>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</si>
  <si>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</si>
  <si>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</si>
  <si>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</si>
  <si>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</si>
  <si>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</si>
  <si>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</si>
  <si>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</si>
  <si>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</si>
  <si>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</si>
  <si>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</si>
  <si>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</si>
  <si>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</si>
  <si>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</si>
  <si>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</si>
  <si>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</si>
  <si>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</si>
  <si>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</si>
  <si>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</si>
  <si>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</si>
  <si>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</si>
  <si>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</si>
  <si>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</si>
  <si>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</si>
  <si>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</si>
  <si>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</si>
  <si>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</si>
  <si>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</si>
  <si>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</si>
  <si>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</si>
  <si>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</si>
  <si>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</si>
  <si>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</si>
  <si>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</si>
  <si>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</si>
  <si>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</si>
  <si>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</si>
  <si>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</si>
  <si>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</si>
  <si>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</si>
  <si>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</si>
  <si>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</si>
  <si>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</si>
  <si>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</si>
  <si>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</si>
  <si>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</si>
  <si>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</si>
  <si>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</si>
  <si>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</si>
  <si>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</si>
  <si>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</si>
  <si>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</si>
  <si>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</si>
  <si>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</si>
  <si>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</si>
  <si>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</si>
  <si>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</si>
  <si>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</si>
  <si>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</si>
  <si>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</si>
  <si>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</si>
  <si>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</si>
  <si>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</si>
  <si>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</si>
  <si>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</si>
  <si>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</si>
  <si>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</si>
  <si>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</si>
  <si>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</si>
  <si>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</si>
  <si>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</si>
  <si>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</si>
  <si>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</si>
  <si>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</si>
  <si>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</si>
  <si>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</si>
  <si>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</si>
  <si>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</si>
  <si>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</si>
  <si>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</si>
  <si>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</si>
  <si>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</si>
  <si>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</si>
  <si>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</si>
  <si>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</si>
  <si>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</si>
  <si>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</si>
  <si>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</si>
  <si>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</si>
  <si>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</si>
  <si>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</si>
  <si>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</si>
  <si>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</si>
  <si>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</si>
  <si>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</si>
  <si>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</si>
  <si>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</si>
  <si>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</si>
  <si>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</si>
  <si>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</si>
  <si>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</si>
  <si>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</si>
  <si>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</si>
  <si>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</si>
  <si>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</si>
  <si>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</si>
  <si>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</si>
  <si>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</si>
  <si>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</si>
  <si>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</si>
  <si>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</si>
  <si>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</si>
  <si>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</si>
  <si>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</si>
  <si>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</si>
  <si>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</si>
  <si>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</si>
  <si>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</si>
  <si>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</si>
  <si>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</si>
  <si>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</si>
  <si>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</si>
  <si>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</si>
  <si>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</si>
  <si>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</si>
  <si>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</si>
  <si>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</si>
  <si>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</si>
  <si>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</si>
  <si>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</si>
  <si>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</si>
  <si>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</si>
  <si>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</si>
  <si>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</si>
  <si>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</si>
  <si>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</si>
  <si>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</si>
  <si>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</si>
  <si>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</si>
  <si>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</si>
  <si>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</si>
  <si>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</si>
  <si>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</si>
  <si>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</si>
  <si>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</si>
  <si>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</si>
  <si>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</si>
  <si>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</si>
  <si>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</si>
  <si>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</si>
  <si>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</si>
  <si>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</si>
  <si>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</si>
  <si>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</si>
  <si>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</si>
  <si>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</si>
  <si>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</si>
  <si>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</si>
  <si>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</si>
  <si>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</si>
  <si>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</si>
  <si>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</si>
  <si>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</si>
  <si>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</si>
  <si>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</si>
  <si>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</si>
  <si>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</si>
  <si>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</si>
  <si>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</si>
  <si>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</si>
  <si>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</si>
  <si>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</si>
  <si>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</si>
  <si>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</si>
  <si>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</si>
  <si>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</si>
  <si>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</si>
  <si>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</si>
  <si>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</si>
  <si>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</si>
  <si>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</si>
  <si>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</si>
  <si>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</si>
  <si>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</si>
  <si>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</si>
  <si>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</si>
  <si>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</si>
  <si>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</si>
  <si>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</si>
  <si>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</si>
  <si>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</si>
  <si>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</si>
  <si>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</si>
  <si>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</si>
  <si>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</si>
  <si>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</si>
  <si>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</si>
  <si>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</si>
  <si>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</si>
  <si>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</si>
  <si>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</si>
  <si>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</si>
  <si>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</si>
  <si>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</si>
  <si>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</si>
  <si>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</si>
  <si>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</si>
  <si>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</si>
  <si>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</si>
  <si>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</si>
  <si>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</si>
  <si>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</si>
  <si>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</si>
  <si>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</si>
  <si>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</si>
  <si>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</si>
  <si>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</si>
  <si>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</si>
  <si>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</si>
  <si>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</si>
  <si>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</si>
  <si>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</si>
  <si>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</si>
  <si>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</si>
  <si>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</si>
  <si>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</si>
  <si>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</si>
  <si>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</si>
  <si>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</si>
  <si>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</si>
  <si>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</si>
  <si>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</si>
  <si>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</si>
  <si>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</si>
  <si>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</si>
  <si>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</si>
  <si>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</si>
  <si>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</si>
  <si>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</si>
  <si>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</si>
  <si>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</si>
  <si>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</si>
  <si>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</si>
  <si>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</si>
  <si>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</si>
  <si>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</si>
  <si>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</si>
  <si>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</si>
  <si>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</si>
  <si>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</si>
  <si>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</si>
  <si>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</si>
  <si>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</si>
  <si>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</si>
  <si>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</si>
  <si>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</si>
  <si>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</si>
  <si>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</si>
  <si>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</si>
  <si>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</si>
  <si>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</si>
  <si>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</si>
  <si>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</si>
  <si>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</si>
  <si>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</si>
  <si>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</si>
  <si>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</si>
  <si>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</si>
  <si>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</si>
  <si>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</si>
  <si>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</si>
  <si>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</si>
  <si>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</si>
  <si>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</si>
  <si>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</si>
  <si>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</si>
  <si>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</si>
  <si>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</si>
  <si>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</si>
  <si>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</si>
  <si>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</si>
  <si>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</si>
  <si>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</si>
  <si>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</si>
  <si>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</si>
  <si>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</si>
  <si>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</si>
  <si>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</si>
  <si>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</si>
  <si>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</si>
  <si>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</si>
  <si>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</si>
  <si>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</si>
  <si>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</si>
  <si>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</si>
  <si>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</si>
  <si>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</si>
  <si>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</si>
  <si>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</si>
  <si>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</si>
  <si>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</si>
  <si>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</si>
  <si>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</si>
  <si>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</si>
  <si>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</si>
  <si>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</si>
  <si>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</si>
  <si>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</si>
  <si>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</si>
  <si>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</si>
  <si>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</si>
  <si>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</si>
  <si>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</si>
  <si>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</si>
  <si>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</si>
  <si>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</si>
  <si>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</si>
  <si>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</si>
  <si>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</si>
  <si>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</si>
  <si>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</si>
  <si>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</si>
  <si>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</si>
  <si>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</si>
  <si>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</si>
  <si>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</si>
  <si>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</si>
  <si>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</si>
  <si>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</si>
  <si>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</si>
  <si>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</si>
  <si>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</si>
  <si>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</si>
  <si>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</si>
  <si>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</si>
  <si>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</si>
  <si>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</si>
  <si>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</si>
  <si>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</si>
  <si>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</si>
  <si>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</si>
  <si>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</si>
  <si>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</si>
  <si>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</si>
  <si>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</si>
  <si>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</si>
  <si>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</si>
  <si>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</si>
  <si>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</si>
  <si>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</si>
  <si>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</si>
  <si>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</si>
  <si>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</si>
  <si>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</si>
  <si>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</si>
  <si>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</si>
  <si>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</si>
  <si>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</si>
  <si>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</si>
  <si>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</si>
  <si>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</si>
  <si>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</si>
  <si>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</si>
  <si>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</si>
  <si>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</si>
  <si>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</si>
  <si>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</si>
  <si>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</si>
  <si>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</si>
  <si>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</si>
  <si>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</si>
  <si>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</si>
  <si>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</si>
  <si>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</si>
  <si>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</si>
  <si>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</si>
  <si>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</si>
  <si>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</si>
  <si>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</si>
  <si>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</si>
  <si>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</si>
  <si>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</si>
  <si>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</si>
  <si>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</si>
  <si>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</si>
  <si>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</si>
  <si>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</si>
  <si>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</si>
  <si>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</si>
  <si>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</si>
  <si>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</si>
  <si>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</si>
  <si>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</si>
  <si>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</si>
  <si>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</si>
  <si>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</si>
  <si>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</si>
  <si>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</si>
  <si>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</si>
  <si>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</si>
  <si>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</si>
  <si>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</si>
  <si>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</si>
  <si>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</si>
  <si>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</si>
  <si>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</si>
  <si>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</si>
  <si>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</si>
  <si>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</si>
  <si>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</si>
  <si>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</si>
  <si>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</si>
  <si>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</si>
  <si>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</si>
  <si>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</si>
  <si>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</si>
  <si>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</si>
  <si>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</si>
  <si>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</si>
  <si>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</si>
  <si>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</si>
  <si>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</si>
  <si>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</si>
  <si>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</si>
  <si>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</si>
  <si>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</si>
  <si>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</si>
  <si>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</si>
  <si>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</si>
  <si>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</si>
  <si>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</si>
  <si>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</si>
  <si>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</si>
  <si>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</si>
  <si>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</si>
  <si>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</si>
  <si>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</si>
  <si>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</si>
  <si>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</si>
  <si>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</si>
  <si>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</si>
  <si>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</si>
  <si>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</si>
  <si>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</si>
  <si>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</si>
  <si>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</si>
  <si>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</si>
  <si>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</si>
  <si>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</si>
  <si>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</si>
  <si>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</si>
  <si>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</si>
  <si>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</si>
  <si>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</si>
  <si>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</si>
  <si>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</si>
  <si>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</si>
  <si>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</si>
  <si>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</si>
  <si>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</si>
  <si>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</si>
  <si>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</si>
  <si>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</si>
  <si>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</si>
  <si>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</si>
  <si>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</si>
  <si>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</si>
  <si>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</si>
  <si>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</si>
  <si>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</si>
  <si>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</si>
  <si>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</si>
  <si>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</si>
  <si>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</si>
  <si>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</si>
  <si>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</si>
  <si>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</si>
  <si>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</si>
  <si>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</si>
  <si>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</si>
  <si>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</si>
  <si>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</si>
  <si>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</si>
  <si>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</si>
  <si>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</si>
  <si>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</si>
  <si>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</si>
  <si>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</si>
  <si>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</si>
  <si>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</si>
  <si>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</si>
  <si>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</si>
  <si>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</si>
  <si>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</si>
  <si>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</si>
  <si>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</si>
  <si>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</si>
  <si>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</si>
  <si>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</si>
  <si>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</si>
  <si>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</si>
  <si>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</si>
  <si>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</si>
  <si>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</si>
  <si>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</si>
  <si>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</si>
  <si>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</si>
  <si>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</si>
  <si>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</si>
  <si>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</si>
  <si>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</si>
  <si>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</si>
  <si>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</si>
  <si>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</si>
  <si>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</si>
  <si>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</si>
  <si>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</si>
  <si>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</si>
  <si>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</si>
  <si>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</si>
  <si>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</si>
  <si>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</si>
  <si>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</si>
  <si>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</si>
  <si>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</si>
  <si>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</si>
  <si>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</si>
  <si>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</si>
  <si>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</si>
  <si>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</si>
  <si>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</si>
  <si>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</si>
  <si>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</si>
  <si>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</si>
  <si>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</si>
  <si>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</si>
  <si>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</si>
  <si>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</si>
  <si>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</si>
  <si>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</si>
  <si>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</si>
  <si>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</si>
  <si>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</si>
  <si>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</si>
  <si>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</si>
  <si>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</si>
  <si>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</si>
  <si>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</si>
  <si>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</si>
  <si>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</si>
  <si>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</si>
  <si>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</si>
  <si>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</si>
  <si>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</si>
  <si>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</si>
  <si>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</si>
  <si>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</si>
  <si>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</si>
  <si>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</si>
  <si>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</si>
  <si>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</si>
  <si>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</si>
  <si>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</si>
  <si>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</si>
  <si>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</si>
  <si>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</si>
  <si>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</si>
  <si>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</si>
  <si>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</si>
  <si>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</si>
  <si>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</si>
  <si>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</si>
  <si>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</si>
  <si>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</si>
  <si>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</si>
  <si>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</si>
  <si>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</si>
  <si>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</si>
  <si>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</si>
  <si>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</si>
  <si>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</si>
  <si>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</si>
  <si>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</si>
  <si>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</si>
  <si>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</si>
  <si>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</si>
  <si>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</si>
  <si>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</si>
  <si>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</si>
  <si>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</si>
  <si>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</si>
  <si>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</si>
  <si>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</si>
  <si>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</si>
  <si>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</si>
  <si>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</si>
  <si>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</si>
  <si>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</si>
  <si>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</si>
  <si>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</si>
  <si>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</si>
  <si>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</si>
  <si>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</si>
  <si>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</si>
  <si>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</si>
  <si>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</si>
  <si>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</si>
  <si>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</si>
  <si>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</si>
  <si>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</si>
  <si>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</si>
  <si>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</si>
  <si>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</si>
  <si>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</si>
  <si>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</si>
  <si>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</si>
  <si>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</si>
  <si>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</si>
  <si>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</si>
  <si>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</si>
  <si>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</si>
  <si>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</si>
  <si>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</si>
  <si>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</si>
  <si>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</si>
  <si>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</si>
  <si>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</si>
  <si>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</si>
  <si>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</si>
  <si>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</si>
  <si>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</si>
  <si>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</si>
  <si>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</si>
  <si>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</si>
  <si>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</si>
  <si>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</si>
  <si>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</si>
  <si>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</si>
  <si>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</si>
  <si>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</si>
  <si>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</si>
  <si>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</si>
  <si>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</si>
  <si>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</si>
  <si>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</si>
  <si>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</si>
  <si>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</si>
  <si>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</si>
  <si>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</si>
  <si>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</si>
  <si>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</si>
  <si>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</si>
  <si>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</si>
  <si>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</si>
  <si>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</si>
  <si>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</si>
  <si>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</si>
  <si>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</si>
  <si>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</si>
  <si>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</si>
  <si>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</si>
  <si>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</si>
  <si>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</si>
  <si>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</si>
  <si>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</si>
  <si>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</si>
  <si>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</si>
  <si>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</si>
  <si>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</si>
  <si>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</si>
  <si>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</si>
  <si>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</si>
  <si>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</si>
  <si>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</si>
  <si>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</si>
  <si>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</si>
  <si>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</si>
  <si>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</si>
  <si>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</si>
  <si>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</si>
  <si>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</si>
  <si>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</si>
  <si>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</si>
  <si>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</si>
  <si>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</si>
  <si>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</si>
  <si>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</si>
  <si>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</si>
  <si>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</si>
  <si>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</si>
  <si>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</si>
  <si>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</si>
  <si>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</si>
  <si>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</si>
  <si>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</si>
  <si>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</si>
  <si>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</si>
  <si>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</si>
  <si>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</si>
  <si>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</si>
  <si>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</si>
  <si>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</si>
  <si>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</si>
  <si>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</si>
  <si>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</si>
  <si>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</si>
  <si>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</si>
  <si>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</si>
  <si>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</si>
  <si>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</si>
  <si>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</si>
  <si>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</si>
  <si>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</si>
  <si>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</si>
  <si>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</si>
  <si>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</si>
  <si>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</si>
  <si>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</si>
  <si>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</si>
  <si>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</si>
  <si>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</si>
  <si>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</si>
  <si>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</si>
  <si>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</si>
  <si>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</si>
  <si>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</si>
  <si>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</si>
  <si>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</si>
  <si>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</si>
  <si>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</si>
  <si>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</si>
  <si>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</si>
  <si>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</si>
  <si>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</si>
  <si>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</si>
  <si>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</si>
  <si>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</si>
  <si>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</si>
  <si>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</si>
  <si>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</si>
  <si>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</si>
  <si>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</si>
  <si>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</si>
  <si>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</si>
  <si>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</si>
  <si>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</si>
  <si>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</si>
  <si>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</si>
  <si>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</si>
  <si>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</si>
  <si>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</si>
  <si>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</si>
  <si>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</si>
  <si>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</si>
  <si>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</si>
  <si>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</si>
  <si>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</si>
  <si>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</si>
  <si>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</si>
  <si>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</si>
  <si>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</si>
  <si>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</si>
  <si>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</si>
  <si>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</si>
  <si>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</si>
  <si>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</si>
  <si>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</si>
  <si>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</si>
  <si>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</si>
  <si>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</si>
  <si>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</si>
  <si>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</si>
  <si>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</si>
  <si>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</si>
  <si>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</si>
  <si>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</si>
  <si>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</si>
  <si>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</si>
  <si>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</si>
  <si>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</si>
  <si>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</si>
  <si>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</si>
  <si>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</si>
  <si>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</si>
  <si>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</si>
  <si>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</si>
  <si>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</si>
  <si>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</si>
  <si>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</si>
  <si>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</si>
  <si>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</si>
  <si>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</si>
  <si>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</si>
  <si>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</si>
  <si>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</si>
  <si>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</si>
  <si>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</si>
  <si>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</si>
  <si>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</si>
  <si>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</si>
  <si>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</si>
  <si>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</si>
  <si>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</si>
  <si>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</si>
  <si>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</si>
  <si>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</si>
  <si>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</si>
  <si>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</si>
  <si>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</si>
  <si>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</si>
  <si>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</si>
  <si>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</si>
  <si>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</si>
  <si>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</si>
  <si>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</si>
  <si>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</si>
  <si>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</si>
  <si>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</si>
  <si>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</si>
  <si>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</si>
  <si>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</si>
  <si>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</si>
  <si>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</si>
  <si>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</si>
  <si>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</si>
  <si>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</si>
  <si>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</si>
  <si>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</si>
  <si>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</si>
  <si>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</si>
  <si>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</si>
  <si>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</si>
  <si>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</si>
  <si>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</si>
  <si>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</si>
  <si>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</si>
  <si>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</si>
  <si>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</si>
  <si>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</si>
  <si>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</si>
  <si>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</si>
  <si>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</si>
  <si>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</si>
  <si>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</si>
  <si>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</si>
  <si>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</si>
  <si>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</si>
  <si>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</si>
  <si>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</si>
  <si>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</si>
  <si>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</si>
  <si>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</si>
  <si>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</si>
  <si>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</si>
  <si>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</si>
  <si>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</si>
  <si>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</si>
  <si>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</si>
  <si>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</si>
  <si>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</si>
  <si>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</si>
  <si>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</si>
  <si>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</si>
  <si>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</si>
  <si>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</si>
  <si>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</si>
  <si>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</si>
  <si>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</si>
  <si>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</si>
  <si>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</si>
  <si>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</si>
  <si>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</si>
  <si>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</si>
  <si>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</si>
  <si>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</si>
  <si>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</si>
  <si>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</si>
  <si>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</si>
  <si>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</si>
  <si>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</si>
  <si>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</si>
  <si>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</si>
  <si>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</si>
  <si>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</si>
  <si>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</si>
  <si>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</si>
  <si>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</si>
  <si>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</si>
  <si>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</si>
  <si>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</si>
  <si>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</si>
  <si>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</si>
  <si>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</si>
  <si>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</si>
  <si>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</si>
  <si>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</si>
  <si>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</si>
  <si>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</si>
  <si>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</si>
  <si>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</si>
  <si>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</si>
  <si>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</si>
  <si>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</si>
  <si>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</si>
  <si>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</si>
  <si>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</si>
  <si>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</si>
  <si>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</si>
  <si>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</si>
  <si>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</si>
  <si>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</si>
  <si>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</si>
  <si>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</si>
  <si>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</si>
  <si>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</si>
  <si>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</si>
  <si>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</si>
  <si>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</si>
  <si>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</si>
  <si>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</si>
  <si>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</si>
  <si>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</si>
  <si>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</si>
  <si>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</si>
  <si>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</si>
  <si>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</si>
  <si>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</si>
  <si>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</si>
  <si>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</si>
  <si>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</si>
  <si>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</si>
  <si>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</si>
  <si>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</si>
  <si>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</si>
  <si>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</si>
  <si>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</si>
  <si>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</si>
  <si>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</si>
  <si>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</si>
  <si>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</si>
  <si>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</si>
  <si>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</si>
  <si>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</si>
  <si>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</si>
  <si>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</si>
  <si>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</si>
  <si>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</si>
  <si>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</si>
  <si>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</si>
  <si>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</si>
  <si>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</si>
  <si>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</si>
  <si>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</si>
  <si>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</si>
  <si>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</si>
  <si>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</si>
  <si>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</si>
  <si>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</si>
  <si>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</si>
  <si>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</si>
  <si>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</si>
  <si>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</si>
  <si>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</si>
  <si>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</si>
  <si>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</si>
  <si>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</si>
  <si>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</si>
  <si>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</si>
  <si>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</si>
  <si>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</si>
  <si>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</si>
  <si>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</si>
  <si>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</si>
  <si>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</si>
  <si>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</si>
  <si>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</si>
  <si>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</si>
  <si>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</si>
  <si>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</si>
  <si>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</si>
  <si>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</si>
  <si>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</si>
  <si>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</si>
  <si>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</si>
  <si>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</si>
  <si>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</si>
  <si>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</si>
  <si>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</si>
  <si>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</si>
  <si>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</si>
  <si>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</si>
  <si>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</si>
  <si>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</si>
  <si>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</si>
  <si>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</si>
  <si>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</si>
  <si>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</si>
  <si>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</si>
  <si>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</si>
  <si>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</si>
  <si>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</si>
  <si>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</si>
  <si>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</si>
  <si>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</si>
  <si>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</si>
  <si>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</si>
  <si>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</si>
  <si>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</si>
  <si>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</si>
  <si>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</si>
  <si>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</si>
  <si>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</si>
  <si>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</si>
  <si>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</si>
  <si>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</si>
  <si>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</si>
  <si>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</si>
  <si>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</si>
  <si>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</si>
  <si>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</si>
  <si>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</si>
  <si>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</si>
  <si>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</si>
  <si>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</si>
  <si>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</si>
  <si>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</si>
  <si>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</si>
  <si>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</si>
  <si>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</si>
  <si>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</si>
  <si>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</si>
  <si>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</si>
  <si>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</si>
  <si>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</si>
  <si>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</si>
  <si>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</si>
  <si>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</si>
  <si>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</si>
  <si>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</si>
  <si>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</si>
  <si>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</si>
  <si>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</si>
  <si>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</si>
  <si>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</si>
  <si>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</si>
  <si>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</si>
  <si>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</si>
  <si>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</si>
  <si>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</si>
  <si>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</si>
  <si>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</si>
  <si>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</si>
  <si>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</si>
  <si>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</si>
  <si>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</si>
  <si>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</si>
  <si>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</si>
  <si>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</si>
  <si>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</si>
  <si>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</si>
  <si>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</si>
  <si>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</si>
  <si>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</si>
  <si>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</si>
  <si>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</si>
  <si>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</si>
  <si>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</si>
  <si>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</si>
  <si>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</si>
  <si>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</si>
  <si>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</si>
  <si>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</si>
  <si>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</si>
  <si>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</si>
  <si>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</si>
  <si>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</si>
  <si>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</si>
  <si>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</si>
  <si>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</si>
  <si>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</si>
  <si>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</si>
  <si>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</si>
  <si>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</si>
  <si>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</si>
  <si>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</si>
  <si>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</si>
  <si>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</si>
  <si>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</si>
  <si>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</si>
  <si>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</si>
  <si>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</si>
  <si>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</si>
  <si>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</si>
  <si>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</si>
  <si>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</si>
  <si>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</si>
  <si>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</si>
  <si>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</si>
  <si>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</si>
  <si>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</si>
  <si>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</si>
  <si>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</si>
  <si>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</si>
  <si>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</si>
  <si>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</si>
  <si>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</si>
  <si>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</si>
  <si>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</si>
  <si>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</si>
  <si>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</si>
  <si>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</si>
  <si>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</si>
  <si>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</si>
  <si>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</si>
  <si>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</si>
  <si>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</si>
  <si>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</si>
  <si>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</si>
  <si>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</si>
  <si>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</si>
  <si>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</si>
  <si>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</si>
  <si>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</si>
  <si>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</si>
  <si>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</si>
  <si>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</si>
  <si>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</si>
  <si>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</si>
  <si>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</si>
  <si>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</si>
  <si>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</si>
  <si>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</si>
  <si>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</si>
  <si>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</si>
  <si>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</si>
  <si>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</si>
  <si>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</si>
  <si>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</si>
  <si>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</si>
  <si>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</si>
  <si>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</si>
  <si>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</si>
  <si>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</si>
  <si>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</si>
  <si>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</si>
  <si>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</si>
  <si>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</si>
  <si>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</si>
  <si>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</si>
  <si>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</si>
  <si>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</si>
  <si>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</si>
  <si>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</si>
  <si>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</si>
  <si>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</si>
  <si>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</si>
  <si>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</si>
  <si>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</si>
  <si>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</si>
  <si>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</si>
  <si>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</si>
  <si>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</si>
  <si>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</si>
  <si>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</si>
  <si>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</si>
  <si>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</si>
  <si>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</si>
  <si>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</si>
  <si>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</si>
  <si>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</si>
  <si>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</si>
  <si>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</si>
  <si>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</si>
  <si>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</si>
  <si>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</si>
  <si>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</si>
  <si>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</si>
  <si>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</si>
  <si>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</si>
  <si>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</si>
  <si>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</si>
  <si>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</si>
  <si>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</si>
  <si>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</si>
  <si>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</si>
  <si>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</si>
  <si>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</si>
  <si>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</si>
  <si>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</si>
  <si>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</si>
  <si>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</si>
  <si>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</si>
  <si>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</si>
  <si>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</si>
  <si>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</si>
  <si>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</si>
  <si>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</si>
  <si>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</si>
  <si>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</si>
  <si>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</si>
  <si>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</si>
  <si>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</si>
  <si>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</si>
  <si>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</si>
  <si>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</si>
  <si>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</si>
  <si>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</si>
  <si>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</si>
  <si>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</si>
  <si>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</si>
  <si>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</si>
  <si>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</si>
  <si>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</si>
  <si>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</si>
  <si>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</si>
  <si>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</si>
  <si>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</si>
  <si>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</si>
  <si>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</si>
  <si>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</si>
  <si>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</si>
  <si>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</si>
  <si>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</si>
  <si>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</si>
  <si>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</si>
  <si>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</si>
  <si>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</si>
  <si>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</si>
  <si>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</si>
  <si>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</si>
  <si>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</si>
  <si>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</si>
  <si>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</si>
  <si>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</si>
  <si>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</si>
  <si>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</si>
  <si>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</si>
  <si>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</si>
  <si>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</si>
  <si>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</si>
  <si>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</si>
  <si>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</si>
  <si>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</si>
  <si>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</si>
  <si>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</si>
  <si>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</si>
  <si>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</si>
  <si>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</si>
  <si>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</si>
  <si>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</si>
  <si>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</si>
  <si>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</si>
  <si>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</si>
  <si>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</si>
  <si>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</si>
  <si>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</si>
  <si>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</si>
  <si>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</si>
  <si>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</si>
  <si>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</si>
  <si>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</si>
  <si>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</si>
  <si>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</si>
  <si>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</si>
  <si>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</si>
  <si>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</si>
  <si>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</si>
  <si>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</si>
  <si>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</si>
  <si>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</si>
  <si>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</si>
  <si>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</si>
  <si>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</si>
  <si>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</si>
  <si>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</si>
  <si>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</si>
  <si>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</si>
  <si>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</si>
  <si>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</si>
  <si>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</si>
  <si>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</si>
  <si>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</si>
  <si>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</si>
  <si>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</si>
  <si>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</si>
  <si>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</si>
  <si>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</si>
  <si>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</si>
  <si>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</si>
  <si>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</si>
  <si>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</si>
  <si>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</si>
  <si>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</si>
  <si>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</si>
  <si>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</si>
  <si>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</si>
  <si>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</si>
  <si>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</si>
  <si>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</si>
  <si>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</si>
  <si>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</si>
  <si>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</si>
  <si>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</si>
  <si>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</si>
  <si>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</si>
  <si>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</si>
  <si>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</si>
  <si>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</si>
  <si>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</si>
  <si>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</si>
  <si>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</si>
  <si>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</si>
  <si>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</si>
  <si>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</si>
  <si>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</si>
  <si>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</si>
  <si>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</si>
  <si>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</si>
  <si>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</si>
  <si>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</si>
  <si>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</si>
  <si>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</si>
  <si>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</si>
  <si>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</si>
  <si>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</si>
  <si>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</si>
  <si>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</si>
  <si>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</si>
  <si>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</si>
  <si>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</si>
  <si>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</si>
  <si>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</si>
  <si>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</si>
  <si>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</si>
  <si>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</si>
  <si>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</si>
  <si>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</si>
  <si>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</si>
  <si>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</si>
  <si>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</si>
  <si>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</si>
  <si>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</si>
  <si>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</si>
  <si>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</si>
  <si>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</si>
  <si>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</si>
  <si>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</si>
  <si>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</si>
  <si>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</si>
  <si>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</si>
  <si>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</si>
  <si>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</si>
  <si>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</si>
  <si>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</si>
  <si>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</si>
  <si>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</si>
  <si>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</si>
  <si>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</si>
  <si>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</si>
  <si>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</si>
  <si>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</si>
  <si>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</si>
  <si>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</si>
  <si>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</si>
  <si>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</si>
  <si>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</si>
  <si>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</si>
  <si>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</si>
  <si>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</si>
  <si>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</si>
  <si>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</si>
  <si>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</si>
  <si>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</si>
  <si>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</si>
  <si>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</si>
  <si>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</si>
  <si>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</si>
  <si>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</si>
  <si>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</si>
  <si>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</si>
  <si>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</si>
  <si>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</si>
  <si>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</si>
  <si>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</si>
  <si>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</si>
  <si>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</si>
  <si>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</si>
  <si>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</si>
  <si>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</si>
  <si>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</si>
  <si>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</si>
  <si>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</si>
  <si>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</si>
  <si>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</si>
  <si>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</si>
  <si>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</si>
  <si>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</si>
  <si>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</si>
  <si>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</si>
  <si>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</si>
  <si>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</si>
  <si>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</si>
  <si>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</si>
  <si>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</si>
  <si>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</si>
  <si>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</si>
  <si>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</si>
  <si>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</si>
  <si>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</si>
  <si>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</si>
  <si>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</si>
  <si>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</si>
  <si>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</si>
  <si>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</si>
  <si>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</si>
  <si>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</si>
  <si>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</si>
  <si>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</si>
  <si>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</si>
  <si>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</si>
  <si>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</si>
  <si>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</si>
  <si>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</si>
  <si>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</si>
  <si>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</si>
  <si>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</si>
  <si>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</si>
  <si>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</si>
  <si>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</si>
  <si>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</si>
  <si>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</si>
  <si>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</si>
  <si>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</si>
  <si>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</si>
  <si>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</si>
  <si>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</si>
  <si>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</si>
  <si>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</si>
  <si>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</si>
  <si>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</si>
  <si>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</si>
  <si>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</si>
  <si>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</si>
  <si>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</si>
  <si>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</si>
  <si>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</si>
  <si>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</si>
  <si>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</si>
  <si>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</si>
  <si>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</si>
  <si>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</si>
  <si>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</si>
  <si>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</si>
  <si>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</si>
  <si>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</si>
  <si>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</si>
  <si>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</si>
  <si>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</si>
  <si>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</si>
  <si>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</si>
  <si>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</si>
  <si>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</si>
  <si>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</si>
  <si>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</si>
  <si>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</si>
  <si>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</si>
  <si>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</si>
  <si>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</si>
  <si>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</si>
  <si>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</si>
  <si>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</si>
  <si>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</si>
  <si>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</si>
  <si>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</si>
  <si>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</si>
  <si>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</si>
  <si>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</si>
  <si>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</si>
  <si>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</si>
  <si>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</si>
  <si>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</si>
  <si>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</si>
  <si>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</si>
  <si>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</si>
  <si>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</si>
  <si>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</si>
  <si>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</si>
  <si>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</si>
  <si>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</si>
  <si>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</si>
  <si>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</si>
  <si>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</si>
  <si>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</si>
  <si>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</si>
  <si>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</si>
  <si>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</si>
  <si>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</si>
  <si>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</si>
  <si>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</si>
  <si>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</si>
  <si>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</si>
  <si>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</si>
  <si>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</si>
  <si>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</si>
  <si>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</si>
  <si>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</si>
  <si>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</si>
  <si>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</si>
  <si>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</si>
  <si>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</si>
  <si>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</si>
  <si>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</si>
  <si>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</si>
  <si>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</si>
  <si>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</si>
  <si>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</si>
  <si>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</si>
  <si>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</si>
  <si>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</si>
  <si>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</si>
  <si>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</si>
  <si>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</si>
  <si>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</si>
  <si>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</si>
  <si>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</si>
  <si>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</si>
  <si>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</si>
  <si>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</si>
  <si>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</si>
  <si>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</si>
  <si>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</si>
  <si>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</si>
  <si>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</si>
  <si>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</si>
  <si>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</si>
  <si>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</si>
  <si>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</si>
  <si>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</si>
  <si>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</si>
  <si>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</si>
  <si>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</si>
  <si>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</si>
  <si>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</si>
  <si>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</si>
  <si>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</si>
  <si>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</si>
  <si>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</si>
  <si>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</si>
  <si>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</si>
  <si>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</si>
  <si>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</si>
  <si>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</si>
  <si>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</si>
  <si>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</si>
  <si>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</si>
  <si>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</si>
  <si>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</si>
  <si>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</si>
  <si>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</si>
  <si>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</si>
  <si>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</si>
  <si>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</si>
  <si>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</si>
  <si>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</si>
  <si>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</si>
  <si>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</si>
  <si>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</si>
  <si>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</si>
  <si>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</si>
  <si>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</si>
  <si>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</si>
  <si>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</si>
  <si>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</si>
  <si>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</si>
  <si>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</si>
  <si>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</si>
  <si>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</si>
  <si>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</si>
  <si>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</si>
  <si>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</si>
  <si>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</si>
  <si>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</si>
  <si>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</si>
  <si>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</si>
  <si>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</si>
  <si>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</si>
  <si>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</si>
  <si>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</si>
  <si>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</si>
  <si>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</si>
  <si>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</si>
  <si>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</si>
  <si>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</si>
  <si>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</si>
  <si>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</si>
  <si>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</si>
  <si>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</si>
  <si>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</si>
  <si>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</si>
  <si>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</si>
  <si>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</si>
  <si>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</si>
  <si>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</si>
  <si>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</si>
  <si>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</si>
  <si>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</si>
  <si>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</si>
  <si>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</si>
  <si>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</si>
  <si>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</si>
  <si>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</si>
  <si>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</si>
  <si>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</si>
  <si>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</si>
  <si>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</si>
  <si>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</si>
  <si>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</si>
  <si>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</si>
  <si>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</si>
  <si>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</si>
  <si>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</si>
  <si>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</si>
  <si>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</si>
  <si>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</si>
  <si>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</si>
  <si>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</si>
  <si>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</si>
  <si>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</si>
  <si>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</si>
  <si>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</si>
  <si>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</si>
  <si>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</si>
  <si>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</si>
  <si>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</si>
  <si>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</si>
  <si>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</si>
  <si>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</si>
  <si>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</si>
  <si>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</si>
  <si>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</si>
  <si>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</si>
  <si>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</si>
  <si>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</si>
  <si>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</si>
  <si>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</si>
  <si>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</si>
  <si>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</si>
  <si>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</si>
  <si>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</si>
  <si>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</si>
  <si>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</si>
  <si>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</si>
  <si>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</si>
  <si>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</si>
  <si>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</si>
  <si>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</si>
  <si>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</si>
  <si>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</si>
  <si>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</si>
  <si>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</si>
  <si>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</si>
  <si>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</si>
  <si>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</si>
  <si>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</si>
  <si>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</si>
  <si>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</si>
  <si>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</si>
  <si>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</si>
  <si>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</si>
  <si>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</si>
  <si>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</si>
  <si>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</si>
  <si>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</si>
  <si>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</si>
  <si>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</si>
  <si>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</si>
  <si>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</si>
  <si>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</si>
  <si>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</si>
  <si>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</si>
  <si>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</si>
  <si>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</si>
  <si>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</si>
  <si>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</si>
  <si>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</si>
  <si>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</si>
  <si>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</si>
  <si>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</si>
  <si>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</si>
  <si>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</si>
  <si>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</si>
  <si>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</si>
  <si>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</si>
  <si>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</si>
  <si>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</si>
  <si>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</si>
  <si>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</si>
  <si>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</si>
  <si>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</si>
  <si>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</si>
  <si>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</si>
  <si>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</si>
  <si>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</si>
  <si>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</si>
  <si>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</si>
  <si>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</si>
  <si>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</si>
  <si>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</si>
  <si>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</si>
  <si>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</si>
  <si>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</si>
  <si>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</si>
  <si>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</si>
  <si>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</si>
  <si>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</si>
  <si>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</si>
  <si>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</si>
  <si>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</si>
  <si>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</si>
  <si>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</si>
  <si>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</si>
  <si>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</si>
  <si>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</si>
  <si>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</si>
  <si>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</si>
  <si>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</si>
  <si>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</si>
  <si>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</si>
  <si>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</si>
  <si>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</si>
  <si>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</si>
  <si>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</si>
  <si>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</si>
  <si>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</si>
  <si>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</si>
  <si>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</si>
  <si>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</si>
  <si>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</si>
  <si>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</si>
  <si>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</si>
  <si>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</si>
  <si>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</si>
  <si>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</si>
  <si>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</si>
  <si>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</si>
  <si>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</si>
  <si>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</si>
  <si>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</si>
  <si>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</si>
  <si>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</si>
  <si>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</si>
  <si>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</si>
  <si>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</si>
  <si>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</si>
  <si>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</si>
  <si>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</si>
  <si>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</si>
  <si>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</si>
  <si>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</si>
  <si>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</si>
  <si>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</si>
  <si>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</si>
  <si>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</si>
  <si>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</si>
  <si>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</si>
  <si>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</si>
  <si>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</si>
  <si>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</si>
  <si>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</si>
  <si>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</si>
  <si>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</si>
  <si>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</si>
  <si>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</si>
  <si>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</si>
  <si>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</si>
  <si>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</si>
  <si>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</si>
  <si>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</si>
  <si>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</si>
  <si>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</si>
  <si>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</si>
  <si>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</si>
  <si>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</si>
  <si>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</si>
  <si>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</si>
  <si>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</si>
  <si>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</si>
  <si>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</si>
  <si>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</si>
  <si>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</si>
  <si>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</si>
  <si>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</si>
  <si>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</si>
  <si>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</si>
  <si>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</si>
  <si>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</si>
  <si>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</si>
  <si>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</si>
  <si>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</si>
  <si>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</si>
  <si>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</si>
  <si>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</si>
  <si>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</si>
  <si>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</si>
  <si>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</si>
  <si>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</si>
  <si>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</si>
  <si>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</si>
  <si>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</si>
  <si>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</si>
  <si>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</si>
  <si>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</si>
  <si>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</si>
  <si>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</si>
  <si>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</si>
  <si>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</si>
  <si>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</si>
  <si>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</si>
  <si>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</si>
  <si>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</si>
  <si>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</si>
  <si>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</si>
  <si>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</si>
  <si>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</si>
  <si>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</si>
  <si>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</si>
  <si>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</si>
  <si>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</si>
  <si>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</si>
  <si>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</si>
  <si>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</si>
  <si>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</si>
  <si>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</si>
  <si>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</si>
  <si>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</si>
  <si>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</si>
  <si>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</si>
  <si>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</si>
  <si>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</si>
  <si>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</si>
  <si>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</si>
  <si>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</si>
  <si>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</si>
  <si>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</si>
  <si>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</si>
  <si>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</si>
  <si>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</si>
  <si>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</si>
  <si>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</si>
  <si>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</si>
  <si>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</si>
  <si>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</si>
  <si>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</si>
  <si>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</si>
  <si>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</si>
  <si>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</si>
  <si>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</si>
  <si>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</si>
  <si>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</si>
  <si>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</si>
  <si>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</si>
  <si>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</si>
  <si>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</si>
  <si>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</si>
  <si>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</si>
  <si>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</si>
  <si>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</si>
  <si>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</si>
  <si>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</si>
  <si>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</si>
  <si>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</si>
  <si>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</si>
  <si>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</si>
  <si>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</si>
  <si>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</si>
  <si>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</si>
  <si>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</si>
  <si>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</si>
  <si>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</si>
  <si>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</si>
  <si>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</si>
  <si>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</si>
  <si>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</si>
  <si>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</si>
  <si>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</si>
  <si>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</si>
  <si>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</si>
  <si>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</si>
  <si>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</si>
  <si>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</si>
  <si>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</si>
  <si>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</si>
  <si>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</si>
  <si>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</si>
  <si>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</si>
  <si>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</si>
  <si>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</si>
  <si>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</si>
  <si>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</si>
  <si>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</si>
  <si>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</si>
  <si>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</si>
  <si>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</si>
  <si>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</si>
  <si>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</si>
  <si>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</si>
  <si>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</si>
  <si>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</si>
  <si>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</si>
  <si>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</si>
  <si>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</si>
  <si>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</si>
  <si>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</si>
  <si>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</si>
  <si>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</si>
  <si>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</si>
  <si>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</si>
  <si>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</si>
  <si>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</si>
  <si>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</si>
  <si>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</si>
  <si>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</si>
  <si>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</si>
  <si>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</si>
  <si>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</si>
  <si>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</si>
  <si>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</si>
  <si>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</si>
  <si>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</si>
  <si>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</si>
  <si>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</si>
  <si>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</si>
  <si>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</si>
  <si>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</si>
  <si>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</si>
  <si>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</si>
  <si>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</si>
  <si>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</si>
  <si>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</si>
  <si>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</si>
  <si>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</si>
  <si>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</si>
  <si>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</si>
  <si>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</si>
  <si>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</si>
  <si>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</si>
  <si>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</si>
  <si>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</si>
  <si>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</si>
  <si>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</si>
  <si>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</si>
  <si>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</si>
  <si>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</si>
  <si>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</si>
  <si>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</si>
  <si>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</si>
  <si>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</si>
  <si>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</si>
  <si>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</si>
  <si>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</si>
  <si>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</si>
  <si>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</si>
  <si>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</si>
  <si>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</si>
  <si>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</si>
  <si>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</si>
  <si>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</si>
  <si>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</si>
  <si>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</si>
  <si>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</si>
  <si>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</si>
  <si>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</si>
  <si>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</si>
  <si>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</si>
  <si>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</si>
  <si>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</si>
  <si>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</si>
  <si>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</si>
  <si>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</si>
  <si>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</si>
  <si>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</si>
  <si>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</si>
  <si>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</si>
  <si>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</si>
  <si>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</si>
  <si>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</si>
  <si>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</si>
  <si>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</si>
  <si>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</si>
  <si>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</si>
  <si>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</si>
  <si>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</si>
  <si>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</si>
  <si>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</si>
  <si>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</si>
  <si>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</si>
  <si>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</si>
  <si>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</si>
  <si>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</si>
  <si>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</si>
  <si>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</si>
  <si>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</si>
  <si>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</si>
  <si>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</si>
  <si>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</si>
  <si>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</si>
  <si>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</si>
  <si>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</si>
  <si>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</si>
  <si>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</si>
  <si>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</si>
  <si>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</si>
  <si>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</si>
  <si>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</si>
  <si>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</si>
  <si>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</si>
  <si>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</si>
  <si>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</si>
  <si>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</si>
  <si>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</si>
  <si>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</si>
  <si>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</si>
  <si>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</si>
  <si>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</si>
  <si>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</si>
  <si>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</si>
  <si>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</si>
  <si>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</si>
  <si>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</si>
  <si>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</si>
  <si>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</si>
  <si>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</si>
  <si>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</si>
  <si>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</si>
  <si>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</si>
  <si>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</si>
  <si>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</si>
  <si>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</si>
  <si>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</si>
  <si>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</si>
  <si>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</si>
  <si>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</si>
  <si>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</si>
  <si>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</si>
  <si>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</si>
  <si>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</si>
  <si>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</si>
  <si>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</si>
  <si>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</si>
  <si>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</si>
  <si>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</si>
  <si>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</si>
  <si>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</si>
  <si>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</si>
  <si>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</si>
  <si>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</si>
  <si>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</si>
  <si>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</si>
  <si>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</si>
  <si>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</si>
  <si>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</si>
  <si>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</si>
  <si>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</si>
  <si>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</si>
  <si>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</si>
  <si>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</si>
  <si>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</si>
  <si>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</si>
  <si>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</si>
  <si>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</si>
  <si>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</si>
  <si>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</si>
  <si>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</si>
  <si>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</si>
  <si>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</si>
  <si>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</si>
  <si>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</si>
  <si>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</si>
  <si>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</si>
  <si>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</si>
  <si>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</si>
  <si>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</si>
  <si>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</si>
  <si>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</si>
  <si>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</si>
  <si>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</si>
  <si>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</si>
  <si>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</si>
  <si>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</si>
  <si>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</si>
  <si>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</si>
  <si>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</si>
  <si>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</si>
  <si>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</si>
  <si>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</si>
  <si>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</si>
  <si>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</si>
  <si>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</si>
  <si>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</si>
  <si>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</si>
  <si>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</si>
  <si>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</si>
  <si>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</si>
  <si>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</si>
  <si>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</si>
  <si>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</si>
  <si>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</si>
  <si>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</si>
  <si>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</si>
  <si>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</si>
  <si>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</si>
  <si>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</si>
  <si>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</si>
  <si>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</si>
  <si>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</si>
  <si>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</si>
  <si>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</si>
  <si>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</si>
  <si>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</si>
  <si>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</si>
  <si>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</si>
  <si>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</si>
  <si>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</si>
  <si>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</si>
  <si>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</si>
  <si>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</si>
  <si>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</si>
  <si>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</si>
  <si>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</si>
  <si>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</si>
  <si>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</si>
  <si>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</si>
  <si>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</si>
  <si>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</si>
  <si>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</si>
  <si>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</si>
  <si>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</si>
  <si>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</si>
  <si>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</si>
  <si>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</si>
  <si>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</si>
  <si>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</si>
  <si>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</si>
  <si>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</si>
  <si>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</si>
  <si>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</si>
  <si>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</si>
  <si>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</si>
  <si>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</si>
  <si>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</si>
  <si>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</si>
  <si>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</si>
  <si>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</si>
  <si>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</si>
  <si>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</si>
  <si>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</si>
  <si>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</si>
  <si>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</si>
  <si>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</si>
  <si>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</si>
  <si>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</si>
  <si>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</si>
  <si>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</si>
  <si>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</si>
  <si>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</si>
  <si>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</si>
  <si>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</si>
  <si>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</si>
  <si>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</si>
  <si>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</si>
  <si>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</si>
  <si>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</si>
  <si>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</si>
  <si>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</si>
  <si>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</si>
  <si>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</si>
  <si>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</si>
  <si>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</si>
  <si>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</si>
  <si>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</si>
  <si>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</si>
  <si>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</si>
  <si>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</si>
  <si>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</si>
  <si>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</si>
  <si>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</si>
  <si>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</si>
  <si>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</si>
  <si>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</si>
  <si>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</si>
  <si>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</si>
  <si>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</si>
  <si>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</si>
  <si>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</si>
  <si>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</si>
  <si>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</si>
  <si>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</si>
  <si>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</si>
  <si>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</si>
  <si>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</si>
  <si>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</si>
  <si>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</si>
  <si>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</si>
  <si>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</si>
  <si>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</si>
  <si>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</si>
  <si>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</si>
  <si>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</si>
  <si>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</si>
  <si>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</si>
  <si>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</si>
  <si>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</si>
  <si>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</si>
  <si>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</si>
  <si>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</si>
  <si>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</si>
  <si>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</si>
  <si>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</si>
  <si>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</si>
  <si>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</si>
  <si>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</si>
  <si>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</si>
  <si>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</si>
  <si>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</si>
  <si>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</si>
  <si>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</si>
  <si>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</si>
  <si>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</si>
  <si>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</si>
  <si>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</si>
  <si>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</si>
  <si>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</si>
  <si>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</si>
  <si>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</si>
  <si>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</si>
  <si>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</si>
  <si>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</si>
  <si>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</si>
  <si>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</si>
  <si>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</si>
  <si>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</si>
  <si>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</si>
  <si>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</si>
  <si>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</si>
  <si>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</si>
  <si>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</si>
  <si>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</si>
  <si>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</si>
  <si>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</si>
  <si>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</si>
  <si>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</si>
  <si>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</si>
  <si>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</si>
  <si>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</si>
  <si>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</si>
  <si>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</si>
  <si>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</si>
  <si>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</si>
  <si>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</si>
  <si>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</si>
  <si>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</si>
  <si>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</si>
  <si>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</si>
  <si>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</si>
  <si>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</si>
  <si>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</si>
  <si>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</si>
  <si>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</si>
  <si>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</si>
  <si>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</si>
  <si>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</si>
  <si>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</si>
  <si>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</si>
  <si>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</si>
  <si>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</si>
  <si>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</si>
  <si>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</si>
  <si>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</si>
  <si>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</si>
  <si>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</si>
  <si>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</si>
  <si>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</si>
  <si>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</si>
  <si>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</si>
  <si>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</si>
  <si>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</si>
  <si>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</si>
  <si>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</si>
  <si>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</si>
  <si>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</si>
  <si>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</si>
  <si>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</si>
  <si>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</si>
  <si>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</si>
  <si>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</si>
  <si>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</si>
  <si>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</si>
  <si>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</si>
  <si>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</si>
  <si>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</si>
  <si>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</si>
  <si>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</si>
  <si>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</si>
  <si>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</si>
  <si>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</si>
  <si>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</si>
  <si>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</si>
  <si>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</si>
  <si>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</si>
  <si>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</si>
  <si>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</si>
  <si>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</si>
  <si>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</si>
  <si>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</si>
  <si>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</si>
  <si>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</si>
  <si>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</si>
  <si>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</si>
  <si>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</si>
  <si>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</si>
  <si>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</si>
  <si>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</si>
  <si>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</si>
  <si>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</si>
  <si>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</si>
  <si>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</si>
  <si>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</si>
  <si>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</si>
  <si>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</si>
  <si>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</si>
  <si>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</si>
  <si>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</si>
  <si>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</si>
  <si>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</si>
  <si>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</si>
  <si>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</si>
  <si>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</si>
  <si>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</si>
  <si>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</si>
  <si>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</si>
  <si>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</si>
  <si>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</si>
  <si>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</si>
  <si>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</si>
  <si>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</si>
  <si>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</si>
  <si>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</si>
  <si>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</si>
  <si>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</si>
  <si>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</si>
  <si>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</si>
  <si>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</si>
  <si>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</si>
  <si>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</si>
  <si>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</si>
  <si>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</si>
  <si>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</si>
  <si>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</si>
  <si>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</si>
  <si>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</si>
  <si>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</si>
  <si>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</si>
  <si>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</si>
  <si>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</si>
  <si>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</si>
  <si>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</si>
  <si>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</si>
  <si>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</si>
  <si>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</si>
  <si>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</si>
  <si>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</si>
  <si>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</si>
  <si>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</si>
  <si>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</si>
  <si>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</si>
  <si>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</si>
  <si>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</si>
  <si>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</si>
  <si>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</si>
  <si>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</si>
  <si>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</si>
  <si>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</si>
  <si>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</si>
  <si>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</si>
  <si>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</si>
  <si>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</si>
  <si>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</si>
  <si>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</si>
  <si>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</si>
  <si>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</si>
  <si>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</si>
  <si>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</si>
  <si>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</si>
  <si>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</si>
  <si>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</si>
  <si>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</si>
  <si>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</si>
  <si>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</si>
  <si>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</si>
  <si>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</si>
  <si>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</si>
  <si>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</si>
  <si>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</si>
  <si>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</si>
  <si>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</si>
  <si>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</si>
  <si>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</si>
  <si>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</si>
  <si>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</si>
  <si>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</si>
  <si>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</si>
  <si>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</si>
  <si>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</si>
  <si>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</si>
  <si>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</si>
  <si>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</si>
  <si>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</si>
  <si>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</si>
  <si>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</si>
  <si>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</si>
  <si>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</si>
  <si>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</si>
  <si>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</si>
  <si>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</si>
  <si>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</si>
  <si>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</si>
  <si>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</si>
  <si>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</si>
  <si>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</si>
  <si>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</si>
  <si>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</si>
  <si>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</si>
  <si>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</si>
  <si>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</si>
  <si>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</si>
  <si>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</si>
  <si>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</si>
  <si>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</si>
  <si>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</si>
  <si>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</si>
  <si>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</si>
  <si>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</si>
  <si>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</si>
  <si>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</si>
  <si>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</si>
  <si>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</si>
  <si>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</si>
  <si>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</si>
  <si>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</si>
  <si>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</si>
  <si>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</si>
  <si>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</si>
  <si>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</si>
  <si>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</si>
  <si>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</si>
  <si>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</si>
  <si>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</si>
  <si>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</si>
  <si>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</si>
  <si>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</si>
  <si>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</si>
  <si>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</si>
  <si>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</si>
  <si>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</si>
  <si>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</si>
  <si>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</si>
  <si>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</si>
  <si>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</si>
  <si>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</si>
  <si>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</si>
  <si>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</si>
  <si>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</si>
  <si>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</si>
  <si>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</si>
  <si>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</si>
  <si>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</si>
  <si>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</si>
  <si>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</si>
  <si>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</si>
  <si>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</si>
  <si>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</si>
  <si>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</si>
  <si>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</si>
  <si>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</si>
  <si>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</si>
  <si>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</si>
  <si>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</si>
  <si>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</si>
  <si>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</si>
  <si>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</si>
  <si>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</si>
  <si>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</si>
  <si>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</si>
  <si>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</si>
  <si>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</si>
  <si>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</si>
  <si>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</si>
  <si>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</si>
  <si>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</si>
  <si>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</si>
  <si>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</si>
  <si>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</si>
  <si>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</si>
  <si>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</si>
  <si>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</si>
  <si>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</si>
  <si>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</si>
  <si>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</si>
  <si>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</si>
  <si>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</si>
  <si>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</si>
  <si>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</si>
  <si>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</si>
  <si>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</si>
  <si>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</si>
  <si>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</si>
  <si>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</si>
  <si>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</si>
  <si>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</si>
  <si>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</si>
  <si>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</si>
  <si>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</si>
  <si>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</si>
  <si>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</si>
  <si>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</si>
  <si>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</si>
  <si>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</si>
  <si>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</si>
  <si>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</si>
  <si>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</si>
  <si>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</si>
  <si>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</si>
  <si>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</si>
  <si>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</si>
  <si>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</si>
  <si>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</si>
  <si>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</si>
  <si>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</si>
  <si>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</si>
  <si>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</si>
  <si>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</si>
  <si>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</si>
  <si>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</si>
  <si>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</si>
  <si>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</si>
  <si>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</si>
  <si>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</si>
  <si>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</si>
  <si>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</si>
  <si>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</si>
  <si>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</si>
  <si>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</si>
  <si>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</si>
  <si>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</si>
  <si>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</si>
  <si>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</si>
  <si>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</si>
  <si>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</si>
  <si>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</si>
  <si>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</si>
  <si>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</si>
  <si>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</si>
  <si>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</si>
  <si>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</si>
  <si>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</si>
  <si>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</si>
  <si>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</si>
  <si>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</si>
  <si>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</si>
  <si>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</si>
  <si>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</si>
  <si>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</si>
  <si>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</si>
  <si>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</si>
  <si>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</si>
  <si>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</si>
  <si>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</si>
  <si>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</si>
  <si>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</si>
  <si>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</si>
  <si>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</si>
  <si>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</si>
  <si>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</si>
  <si>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</si>
  <si>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</si>
  <si>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</si>
  <si>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</si>
  <si>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</si>
  <si>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</si>
  <si>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</si>
  <si>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</si>
  <si>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</si>
  <si>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</si>
  <si>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</si>
  <si>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</si>
  <si>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</si>
  <si>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</si>
  <si>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</si>
  <si>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</si>
  <si>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</si>
  <si>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</si>
  <si>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</si>
  <si>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</si>
  <si>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</si>
  <si>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</si>
  <si>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</si>
  <si>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</si>
  <si>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</si>
  <si>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</si>
  <si>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</si>
  <si>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</si>
  <si>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</si>
  <si>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</si>
  <si>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</si>
  <si>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</si>
  <si>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</si>
  <si>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</si>
  <si>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</si>
  <si>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</si>
  <si>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</si>
  <si>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</si>
  <si>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</si>
  <si>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</si>
  <si>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</si>
  <si>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</si>
  <si>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</si>
  <si>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</si>
  <si>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</si>
  <si>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</si>
  <si>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</si>
  <si>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</si>
  <si>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</si>
  <si>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</si>
  <si>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</si>
  <si>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</si>
  <si>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</si>
  <si>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</si>
  <si>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</si>
  <si>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</si>
  <si>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</si>
  <si>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</si>
  <si>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</si>
  <si>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</si>
  <si>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</si>
  <si>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</si>
  <si>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</si>
  <si>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</si>
  <si>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</si>
  <si>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</si>
  <si>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</si>
  <si>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</si>
  <si>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</si>
  <si>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</si>
  <si>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</si>
  <si>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</si>
  <si>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</si>
  <si>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</si>
  <si>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</si>
  <si>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</si>
  <si>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</si>
  <si>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</si>
  <si>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</si>
  <si>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</si>
  <si>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</si>
  <si>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</si>
  <si>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</si>
  <si>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</si>
  <si>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</si>
  <si>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</si>
  <si>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</si>
  <si>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</si>
  <si>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</si>
  <si>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</si>
  <si>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</si>
  <si>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</si>
  <si>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</si>
  <si>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</si>
  <si>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</si>
  <si>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</si>
  <si>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</si>
  <si>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</si>
  <si>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</si>
  <si>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</si>
  <si>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</si>
  <si>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</si>
  <si>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</si>
  <si>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</si>
  <si>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</si>
  <si>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</si>
  <si>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</si>
  <si>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</si>
  <si>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</si>
  <si>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</si>
  <si>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</si>
  <si>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</si>
  <si>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</si>
  <si>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</si>
  <si>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</si>
  <si>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</si>
  <si>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</si>
  <si>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</si>
  <si>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</si>
  <si>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</si>
  <si>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</si>
  <si>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</si>
  <si>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</si>
  <si>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</si>
  <si>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</si>
  <si>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</si>
  <si>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</si>
  <si>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</si>
  <si>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</si>
  <si>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</si>
  <si>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</si>
  <si>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</si>
  <si>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</si>
  <si>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</si>
  <si>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</si>
  <si>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</si>
  <si>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</si>
  <si>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</si>
  <si>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</si>
  <si>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</si>
  <si>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</si>
  <si>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</si>
  <si>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</si>
  <si>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</si>
  <si>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</si>
  <si>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</si>
  <si>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</si>
  <si>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</si>
  <si>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</si>
  <si>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</si>
  <si>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</si>
  <si>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</si>
  <si>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</si>
  <si>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</si>
  <si>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</si>
  <si>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</si>
  <si>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</si>
  <si>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</si>
  <si>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</si>
  <si>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</si>
  <si>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</si>
  <si>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</si>
  <si>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</si>
  <si>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</si>
  <si>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</si>
  <si>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</si>
  <si>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</si>
  <si>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</si>
  <si>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</si>
  <si>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</si>
  <si>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</si>
  <si>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</si>
  <si>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</si>
  <si>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</si>
  <si>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</si>
  <si>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</si>
  <si>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</si>
  <si>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</si>
  <si>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</si>
  <si>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</si>
  <si>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</si>
  <si>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</si>
  <si>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</si>
  <si>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</si>
  <si>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</si>
  <si>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</si>
  <si>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</si>
  <si>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</si>
  <si>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</si>
  <si>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</si>
  <si>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</si>
  <si>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</si>
  <si>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</si>
  <si>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</si>
  <si>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</si>
  <si>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</si>
  <si>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</si>
  <si>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</si>
  <si>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</si>
  <si>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</si>
  <si>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</si>
  <si>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</si>
  <si>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</si>
  <si>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</si>
  <si>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</si>
  <si>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</si>
  <si>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</si>
  <si>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</si>
  <si>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</si>
  <si>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</si>
  <si>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</si>
  <si>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</si>
  <si>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</si>
  <si>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</si>
  <si>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</si>
  <si>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</si>
  <si>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</si>
  <si>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</si>
  <si>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</si>
  <si>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</si>
  <si>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</si>
  <si>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</si>
  <si>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</si>
  <si>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</si>
  <si>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</si>
  <si>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</si>
  <si>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</si>
  <si>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</si>
  <si>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</si>
  <si>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</si>
  <si>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</si>
  <si>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</si>
  <si>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</si>
  <si>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</si>
  <si>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</si>
  <si>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</si>
  <si>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</si>
  <si>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</si>
  <si>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</si>
  <si>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</si>
  <si>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</si>
  <si>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</si>
  <si>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</si>
  <si>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</si>
  <si>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</si>
  <si>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</si>
  <si>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</si>
  <si>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</si>
  <si>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</si>
  <si>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</si>
  <si>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</si>
  <si>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</si>
  <si>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</si>
  <si>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</si>
  <si>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</si>
  <si>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</si>
  <si>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</si>
  <si>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</si>
  <si>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</si>
  <si>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</si>
  <si>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</si>
  <si>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</si>
  <si>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</si>
  <si>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</si>
  <si>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</si>
  <si>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</si>
  <si>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</si>
  <si>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</si>
  <si>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</si>
  <si>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</si>
  <si>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</si>
  <si>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</si>
  <si>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</si>
  <si>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</si>
  <si>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</si>
  <si>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</si>
  <si>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</si>
  <si>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</si>
  <si>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</si>
  <si>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</si>
  <si>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</si>
  <si>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</si>
  <si>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</si>
  <si>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</si>
  <si>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</si>
  <si>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</si>
  <si>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</si>
  <si>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</si>
  <si>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</si>
  <si>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</si>
  <si>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</si>
  <si>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</si>
  <si>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</si>
  <si>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</si>
  <si>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</si>
  <si>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</si>
  <si>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</si>
  <si>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</si>
  <si>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</si>
  <si>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</si>
  <si>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</si>
  <si>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</si>
  <si>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</si>
  <si>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</si>
  <si>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</si>
  <si>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</si>
  <si>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</si>
  <si>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</si>
  <si>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</si>
  <si>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</si>
  <si>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</si>
  <si>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</si>
  <si>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</si>
  <si>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</si>
  <si>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</si>
  <si>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</si>
  <si>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</si>
  <si>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</si>
  <si>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</si>
  <si>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</si>
  <si>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</si>
  <si>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</si>
  <si>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</si>
  <si>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</si>
  <si>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</si>
  <si>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</si>
  <si>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</si>
  <si>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</si>
  <si>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</si>
  <si>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</si>
  <si>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</si>
  <si>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</si>
  <si>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</si>
  <si>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</si>
  <si>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</si>
  <si>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</si>
  <si>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</si>
  <si>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</si>
  <si>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</si>
  <si>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</si>
  <si>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</si>
  <si>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</si>
  <si>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</si>
  <si>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</si>
  <si>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</si>
  <si>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</si>
  <si>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</si>
  <si>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</si>
  <si>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</si>
  <si>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</si>
  <si>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</si>
  <si>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</si>
  <si>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</si>
  <si>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</si>
  <si>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</si>
  <si>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</si>
  <si>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</si>
  <si>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</si>
  <si>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</si>
  <si>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</si>
  <si>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</si>
  <si>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</si>
  <si>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</si>
  <si>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</si>
  <si>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</si>
  <si>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</si>
  <si>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</si>
  <si>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</si>
  <si>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</si>
  <si>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</si>
  <si>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</si>
  <si>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</si>
  <si>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</si>
  <si>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</si>
  <si>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</si>
  <si>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</si>
  <si>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</si>
  <si>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</si>
  <si>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</si>
  <si>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</si>
  <si>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</si>
  <si>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</si>
  <si>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</si>
  <si>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</si>
  <si>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</si>
  <si>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</si>
  <si>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</si>
  <si>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</si>
  <si>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</si>
  <si>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</si>
  <si>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</si>
  <si>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</si>
  <si>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</si>
  <si>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</si>
  <si>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</si>
  <si>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</si>
  <si>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</si>
  <si>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</si>
  <si>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</si>
  <si>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</si>
  <si>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</si>
  <si>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</si>
  <si>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</si>
  <si>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</si>
  <si>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</si>
  <si>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</si>
  <si>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</si>
  <si>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</si>
  <si>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</si>
  <si>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</si>
  <si>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</si>
  <si>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</si>
  <si>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</si>
  <si>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</si>
  <si>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</si>
  <si>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</si>
  <si>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</si>
  <si>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</si>
  <si>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</si>
  <si>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</si>
  <si>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</si>
  <si>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</si>
  <si>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</si>
  <si>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</si>
  <si>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</si>
  <si>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</si>
  <si>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</si>
  <si>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</si>
  <si>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</si>
  <si>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</si>
  <si>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</si>
  <si>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</si>
  <si>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</si>
  <si>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</si>
  <si>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</si>
  <si>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</si>
  <si>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</si>
  <si>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</si>
  <si>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</si>
  <si>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</si>
  <si>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</si>
  <si>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</si>
  <si>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</si>
  <si>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</si>
  <si>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</si>
  <si>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</si>
  <si>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</si>
  <si>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</si>
  <si>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</si>
  <si>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</si>
  <si>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</si>
  <si>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</si>
  <si>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</si>
  <si>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</si>
  <si>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</si>
  <si>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</si>
  <si>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</si>
  <si>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</si>
  <si>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</si>
  <si>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</si>
  <si>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</si>
  <si>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</si>
  <si>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</si>
  <si>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</si>
  <si>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</si>
  <si>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</si>
  <si>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</si>
  <si>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</si>
  <si>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</si>
  <si>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</si>
  <si>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</si>
  <si>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</si>
  <si>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</si>
  <si>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</si>
  <si>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</si>
  <si>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</si>
  <si>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</si>
  <si>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</si>
  <si>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</si>
  <si>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</si>
  <si>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</si>
  <si>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</si>
  <si>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</si>
  <si>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</si>
  <si>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</si>
  <si>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</si>
  <si>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</si>
  <si>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</si>
  <si>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</si>
  <si>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</si>
  <si>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</si>
  <si>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</si>
  <si>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</si>
  <si>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</si>
  <si>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</si>
  <si>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</si>
  <si>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</si>
  <si>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</si>
  <si>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</si>
  <si>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</si>
  <si>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</si>
  <si>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</si>
  <si>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</si>
  <si>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</si>
  <si>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</si>
  <si>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</si>
  <si>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</si>
  <si>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</si>
  <si>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</si>
  <si>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</si>
  <si>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</si>
  <si>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</si>
  <si>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</si>
  <si>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</si>
  <si>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</si>
  <si>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</si>
  <si>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</si>
  <si>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</si>
  <si>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</si>
  <si>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</si>
  <si>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</si>
  <si>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</si>
  <si>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</si>
  <si>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</si>
  <si>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</si>
  <si>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</si>
  <si>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</si>
  <si>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</si>
  <si>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</si>
  <si>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</si>
  <si>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</si>
  <si>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</si>
  <si>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</si>
  <si>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</si>
  <si>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</si>
  <si>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</si>
  <si>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</si>
  <si>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</si>
  <si>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</si>
  <si>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</si>
  <si>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</si>
  <si>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</si>
  <si>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</si>
  <si>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</si>
  <si>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</si>
  <si>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</si>
  <si>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</si>
  <si>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</si>
  <si>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</si>
  <si>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</si>
  <si>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</si>
  <si>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</si>
  <si>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</si>
  <si>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</si>
  <si>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</si>
  <si>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</si>
  <si>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</si>
  <si>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</si>
  <si>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</si>
  <si>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</si>
  <si>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</si>
  <si>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</si>
  <si>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</si>
  <si>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</si>
  <si>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</si>
  <si>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</si>
  <si>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</si>
  <si>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</si>
  <si>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</si>
  <si>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</si>
  <si>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</si>
  <si>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</si>
  <si>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</si>
  <si>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</si>
  <si>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</si>
  <si>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</si>
  <si>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</si>
  <si>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</si>
  <si>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</si>
  <si>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</si>
  <si>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</si>
  <si>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</si>
  <si>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</si>
  <si>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</si>
  <si>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</si>
  <si>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</si>
  <si>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</si>
  <si>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</si>
  <si>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</si>
  <si>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</si>
  <si>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</si>
  <si>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</si>
  <si>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</si>
  <si>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</si>
  <si>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</si>
  <si>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</si>
  <si>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</si>
  <si>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</si>
  <si>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</si>
  <si>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</si>
  <si>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</si>
  <si>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</si>
  <si>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</si>
  <si>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</si>
  <si>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</si>
  <si>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</si>
  <si>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</si>
  <si>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</si>
  <si>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</si>
  <si>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</si>
  <si>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</si>
  <si>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</si>
  <si>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</si>
  <si>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</si>
  <si>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</si>
  <si>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</si>
  <si>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</si>
  <si>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</si>
  <si>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</si>
  <si>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</si>
  <si>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</si>
  <si>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</si>
  <si>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</si>
  <si>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</si>
  <si>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</si>
  <si>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</si>
  <si>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</si>
  <si>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</si>
  <si>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</si>
  <si>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</si>
  <si>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</si>
  <si>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</si>
  <si>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</si>
  <si>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</si>
  <si>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</si>
  <si>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</si>
  <si>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</si>
  <si>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</si>
  <si>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</si>
  <si>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</si>
  <si>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</si>
  <si>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</si>
  <si>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</si>
  <si>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</si>
  <si>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</si>
  <si>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</si>
  <si>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</si>
  <si>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</si>
  <si>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</si>
  <si>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</si>
  <si>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</si>
  <si>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</si>
  <si>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</si>
  <si>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</si>
  <si>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</si>
  <si>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</si>
  <si>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</si>
  <si>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</si>
  <si>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</si>
  <si>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</si>
  <si>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</si>
  <si>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</si>
  <si>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</si>
  <si>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</si>
  <si>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</si>
  <si>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</si>
  <si>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</si>
  <si>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</si>
  <si>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</si>
  <si>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</si>
  <si>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</si>
  <si>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</si>
  <si>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</si>
  <si>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</si>
  <si>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</si>
  <si>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</si>
  <si>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</si>
  <si>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</si>
  <si>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</si>
  <si>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</si>
  <si>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</si>
  <si>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</si>
  <si>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</si>
  <si>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</si>
  <si>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</si>
  <si>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</si>
  <si>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</si>
  <si>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</si>
  <si>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</si>
  <si>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</si>
  <si>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</si>
  <si>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</si>
  <si>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</si>
  <si>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</si>
  <si>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</si>
  <si>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</si>
  <si>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</si>
  <si>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</si>
  <si>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</si>
  <si>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</si>
  <si>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</si>
  <si>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</si>
  <si>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</si>
  <si>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</si>
  <si>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</si>
  <si>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</si>
  <si>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</si>
  <si>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</si>
  <si>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</si>
  <si>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</si>
  <si>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</si>
  <si>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</si>
  <si>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</si>
  <si>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</si>
  <si>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</si>
  <si>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</si>
  <si>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</si>
  <si>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</si>
  <si>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</si>
  <si>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</si>
  <si>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</si>
  <si>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</si>
  <si>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</si>
  <si>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</si>
  <si>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</si>
  <si>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</si>
  <si>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</si>
  <si>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</si>
  <si>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</si>
  <si>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</si>
  <si>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</si>
  <si>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</si>
  <si>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</si>
  <si>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</si>
  <si>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</si>
  <si>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</si>
  <si>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</si>
  <si>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</si>
  <si>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</si>
  <si>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</si>
  <si>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</si>
  <si>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</si>
  <si>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</si>
  <si>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</si>
  <si>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</si>
  <si>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</si>
  <si>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</si>
  <si>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</si>
  <si>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</si>
  <si>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</si>
  <si>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</si>
  <si>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</si>
  <si>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</si>
  <si>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</si>
  <si>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</si>
  <si>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</si>
  <si>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</si>
  <si>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</si>
  <si>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</si>
  <si>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</si>
  <si>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</si>
  <si>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</si>
  <si>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</si>
  <si>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</si>
  <si>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</si>
  <si>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</si>
  <si>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</si>
  <si>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</si>
  <si>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</si>
  <si>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</si>
  <si>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</si>
  <si>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</si>
  <si>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</si>
  <si>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</si>
  <si>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</si>
  <si>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</si>
  <si>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</si>
  <si>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</si>
  <si>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</si>
  <si>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</si>
  <si>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</si>
  <si>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</si>
  <si>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</si>
  <si>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</si>
  <si>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</si>
  <si>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</si>
  <si>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</si>
  <si>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</si>
  <si>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</si>
  <si>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</si>
  <si>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</si>
  <si>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</si>
  <si>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</si>
  <si>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</si>
  <si>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</si>
  <si>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</si>
  <si>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</si>
  <si>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</si>
  <si>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</si>
  <si>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</si>
  <si>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</si>
  <si>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</si>
  <si>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</si>
  <si>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</si>
  <si>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</si>
  <si>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</si>
  <si>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</si>
  <si>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</si>
  <si>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</si>
  <si>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</si>
  <si>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</si>
  <si>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</si>
  <si>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</si>
  <si>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</si>
  <si>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</si>
  <si>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</si>
  <si>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</si>
  <si>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</si>
  <si>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</si>
  <si>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</si>
  <si>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</si>
  <si>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</si>
  <si>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</si>
  <si>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</si>
  <si>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</si>
  <si>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</si>
  <si>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</si>
  <si>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</si>
  <si>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</si>
  <si>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</si>
  <si>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</si>
  <si>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</si>
  <si>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</si>
  <si>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</si>
  <si>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</si>
  <si>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</si>
  <si>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</si>
  <si>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</si>
  <si>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</si>
  <si>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</si>
  <si>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</si>
  <si>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</si>
  <si>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</si>
  <si>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</si>
  <si>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</si>
  <si>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</si>
  <si>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</si>
  <si>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</si>
  <si>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</si>
  <si>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</si>
  <si>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</si>
  <si>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</si>
  <si>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</si>
  <si>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</si>
  <si>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</si>
  <si>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</si>
  <si>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</si>
  <si>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</si>
  <si>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</si>
  <si>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</si>
  <si>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</si>
  <si>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</si>
  <si>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</si>
  <si>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</si>
  <si>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</si>
  <si>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</si>
  <si>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</si>
  <si>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</si>
  <si>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</si>
  <si>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</si>
  <si>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</si>
  <si>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</si>
  <si>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</si>
  <si>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</si>
  <si>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</si>
  <si>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</si>
  <si>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</si>
  <si>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</si>
  <si>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</si>
  <si>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</si>
  <si>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</si>
  <si>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</si>
  <si>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</si>
  <si>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</si>
  <si>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</si>
  <si>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</si>
  <si>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</si>
  <si>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</si>
  <si>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</si>
  <si>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</si>
  <si>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</si>
  <si>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</si>
  <si>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</si>
  <si>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</si>
  <si>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</si>
  <si>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</si>
  <si>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</si>
  <si>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</si>
  <si>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</si>
  <si>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</si>
  <si>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</si>
  <si>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</si>
  <si>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</si>
  <si>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</si>
  <si>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</si>
  <si>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</si>
  <si>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</si>
  <si>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</si>
  <si>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</si>
  <si>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</si>
  <si>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</si>
  <si>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</si>
  <si>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</si>
  <si>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</si>
  <si>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</si>
  <si>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</si>
  <si>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</si>
  <si>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</si>
  <si>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</si>
  <si>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</si>
  <si>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</si>
  <si>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</si>
  <si>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</si>
  <si>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</si>
  <si>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</si>
  <si>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</si>
  <si>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</si>
  <si>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</si>
  <si>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</si>
  <si>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</si>
  <si>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</si>
  <si>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</si>
  <si>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</si>
  <si>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</si>
  <si>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</si>
  <si>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</si>
  <si>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</si>
  <si>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</si>
  <si>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</si>
  <si>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</si>
  <si>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</si>
  <si>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</si>
  <si>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</si>
  <si>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</si>
  <si>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</si>
  <si>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</si>
  <si>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</si>
  <si>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</si>
  <si>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</si>
  <si>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</si>
  <si>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</si>
  <si>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</si>
  <si>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</si>
  <si>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</si>
  <si>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</si>
  <si>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</si>
  <si>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</si>
  <si>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</si>
  <si>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</si>
  <si>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</si>
  <si>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</si>
  <si>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</si>
  <si>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</si>
  <si>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</si>
  <si>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</si>
  <si>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</si>
  <si>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</si>
  <si>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</si>
  <si>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</si>
  <si>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</si>
  <si>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</si>
  <si>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</si>
  <si>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</si>
  <si>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</si>
  <si>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</si>
  <si>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</si>
  <si>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</si>
  <si>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</si>
  <si>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</si>
  <si>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</si>
  <si>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</si>
  <si>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</si>
  <si>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</si>
  <si>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</si>
  <si>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</si>
  <si>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</si>
  <si>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</si>
  <si>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</si>
  <si>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</si>
  <si>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</si>
  <si>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</si>
  <si>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</si>
  <si>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</si>
  <si>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</si>
  <si>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</si>
  <si>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</si>
  <si>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</si>
  <si>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</si>
  <si>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</si>
  <si>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</si>
  <si>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</si>
  <si>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</si>
  <si>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</si>
  <si>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</si>
  <si>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</si>
  <si>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</si>
  <si>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</si>
  <si>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</si>
  <si>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</si>
  <si>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</si>
  <si>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</si>
  <si>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</si>
  <si>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</si>
  <si>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</si>
  <si>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</si>
  <si>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</si>
  <si>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</si>
  <si>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</si>
  <si>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</si>
  <si>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</si>
  <si>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</si>
  <si>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</si>
  <si>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</si>
  <si>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</si>
  <si>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</si>
  <si>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</si>
  <si>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</si>
  <si>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</si>
  <si>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</si>
  <si>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</si>
  <si>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</si>
  <si>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</si>
  <si>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</si>
  <si>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</si>
  <si>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</si>
  <si>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</si>
  <si>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</si>
  <si>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</si>
  <si>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</si>
  <si>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</si>
  <si>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</si>
  <si>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</si>
  <si>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</si>
  <si>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</si>
  <si>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</si>
  <si>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</si>
  <si>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</si>
  <si>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</si>
  <si>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</si>
  <si>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</si>
  <si>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</si>
  <si>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</si>
  <si>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</si>
  <si>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Uniikkeja koodeja on näistä haastattelun koodeista puolestaan näin monta prosenttia</t>
  </si>
  <si>
    <t>Yhdistetyt kategoriat</t>
  </si>
  <si>
    <t>Yhdistetyt kategoriat ja koodit</t>
  </si>
  <si>
    <t>Maataloustuotanto-Data</t>
  </si>
  <si>
    <t>Maataloustuotanto-Laitteet</t>
  </si>
  <si>
    <t>Maataloustuotanto-Maatila</t>
  </si>
  <si>
    <t>Maataloustuotanto-Sato</t>
  </si>
  <si>
    <t>Maataloustuotanto-Talous</t>
  </si>
  <si>
    <t>Maataloustuotanto-Tehostaminen</t>
  </si>
  <si>
    <t>Maataloustuotanto-Tietojenkäsittely</t>
  </si>
  <si>
    <t>Maataloustuotanto-Tuotantojärjestelmät</t>
  </si>
  <si>
    <t>Maataloustuotanto-Tuotantoketju</t>
  </si>
  <si>
    <t>Maataloustuotanto-Tuotantopanokset</t>
  </si>
  <si>
    <t>Maataloustuotanto-Tuotantotapatieto</t>
  </si>
  <si>
    <t>Maataloustuotanto-Tuotantotavat</t>
  </si>
  <si>
    <t>Maataloustuotanto-Työ</t>
  </si>
  <si>
    <t>Tekniikka-Alustaratkaisut</t>
  </si>
  <si>
    <t>Tekniikka-Laitejärjestelmät</t>
  </si>
  <si>
    <t>Tekniikka-Ratkaisu/tuote</t>
  </si>
  <si>
    <t>Tekniikka-Standardi</t>
  </si>
  <si>
    <t>Tekniikka-Teknologia</t>
  </si>
  <si>
    <t>Tekniikka-Teknologiasovellus</t>
  </si>
  <si>
    <t>Tekniikka-Teknologioiden omaksunta</t>
  </si>
  <si>
    <t>Tekniikka-Tietojenkäsittely</t>
  </si>
  <si>
    <t>Tekniikka-Tietojärjestelmät</t>
  </si>
  <si>
    <t>Tekniikka-Tietoliikenne</t>
  </si>
  <si>
    <t>Tekniikka-Tuotekehitys</t>
  </si>
  <si>
    <t>Toimintaympäristö-Data</t>
  </si>
  <si>
    <t>Toimintaympäristö-Järjestö</t>
  </si>
  <si>
    <t>Toimintaympäristö-Laitevalmistaja</t>
  </si>
  <si>
    <t>Toimintaympäristö-Maatalous</t>
  </si>
  <si>
    <t>Toimintaympäristö-Muutos</t>
  </si>
  <si>
    <t>Toimintaympäristö-Ohjelmistotuotanto</t>
  </si>
  <si>
    <t>Toimintaympäristö-Säädökset</t>
  </si>
  <si>
    <t>Toimintaympäristö-Tuotantoketju</t>
  </si>
  <si>
    <t>Toimintaympäristö-Yhtiö</t>
  </si>
  <si>
    <t>Maataloustuotanto-Data-Datan merkitys ja merkityksen ymmärrys</t>
  </si>
  <si>
    <t>Maataloustuotanto-Data-Datan oikea-aikainen esitys käyttäjälle</t>
  </si>
  <si>
    <t>Maataloustuotanto-Data-Dataperustainen laatuhinnoittelu</t>
  </si>
  <si>
    <t>Maataloustuotanto-Data-Tuotannon historiatiedot</t>
  </si>
  <si>
    <t>Maataloustuotanto-Laitteet-Hintojen halpeneminen</t>
  </si>
  <si>
    <t>Maataloustuotanto-Laitteet-Integraatio laitteiden yhteensopivuus</t>
  </si>
  <si>
    <t>Maataloustuotanto-Laitteet-Laitteiston ROI</t>
  </si>
  <si>
    <t>Maataloustuotanto-Laitteet-Toimintavarmuus</t>
  </si>
  <si>
    <t>Maataloustuotanto-Laitteet-UA-laitteet</t>
  </si>
  <si>
    <t>Maataloustuotanto-Laitteet-Vaatimukset maataloudessa</t>
  </si>
  <si>
    <t>Maataloustuotanto-Laitteet-Ã„lykkäät Operatiivinen laitteiden älykkyys</t>
  </si>
  <si>
    <t>Maataloustuotanto-Maatila-Liiketoimintamainen toiminta</t>
  </si>
  <si>
    <t>Maataloustuotanto-Sato-Ennusteet Arviot</t>
  </si>
  <si>
    <t>Maataloustuotanto-Sato-Erillinen arvoerä</t>
  </si>
  <si>
    <t>Maataloustuotanto-Sato-Laatuerien tunnistaminen</t>
  </si>
  <si>
    <t>Maataloustuotanto-Sato-Sadonlisä</t>
  </si>
  <si>
    <t>Maataloustuotanto-Talous-Investointien laskentaan ei ole tietoa</t>
  </si>
  <si>
    <t>Maataloustuotanto-Talous-Kannattavuus</t>
  </si>
  <si>
    <t>Maataloustuotanto-Talous-Perustellut investoinnit</t>
  </si>
  <si>
    <t>Maataloustuotanto-Tehostaminen-Koneiden käyttö</t>
  </si>
  <si>
    <t>Maataloustuotanto-Tehostaminen-Logistiikka</t>
  </si>
  <si>
    <t>Maataloustuotanto-Tehostaminen-Maatilan toiminnassa yleisesti</t>
  </si>
  <si>
    <t>Maataloustuotanto-Tehostaminen-Resurssien käyttö panokset lannoitteet jne.</t>
  </si>
  <si>
    <t>Maataloustuotanto-Tehostaminen-Työn helpottaminen</t>
  </si>
  <si>
    <t>Maataloustuotanto-Tehostaminen-Viljelyprosessien (tuotanto-) optimointi/automatisointi</t>
  </si>
  <si>
    <t>Maataloustuotanto-Tietojenkäsittely-Päätöksentekon avustaminen</t>
  </si>
  <si>
    <t>Maataloustuotanto-Tietojenkäsittely-Viljelysuositukset</t>
  </si>
  <si>
    <t>Maataloustuotanto-Tuotantojärjestelmät-Automaattinen/automatisoitu viljelyyn vaikuttaminen</t>
  </si>
  <si>
    <t>Maataloustuotanto-Tuotantojärjestelmät-Järjestelmäintegraatio</t>
  </si>
  <si>
    <t>Maataloustuotanto-Tuotantoketju-Tuotantoketjun Verkostoitumisalusta myyntiin ja ostoihin</t>
  </si>
  <si>
    <t>Maataloustuotanto-Tuotantopanokset-Lannoitepanokset</t>
  </si>
  <si>
    <t>Maataloustuotanto-Tuotantopanokset-Lannoitus Ravinteet Syötteet</t>
  </si>
  <si>
    <t>Maataloustuotanto-Tuotantopanokset-Tuotantopanokset yleensä</t>
  </si>
  <si>
    <t>Maataloustuotanto-Tuotantotapatieto-Kuluttajien ymmärryshaaste</t>
  </si>
  <si>
    <t>Maataloustuotanto-Tuotantotapatieto-Lisäarvo maatalouden tuotteelle</t>
  </si>
  <si>
    <t>Maataloustuotanto-Tuotantotapatieto-Tuotantotapatieto yleensä</t>
  </si>
  <si>
    <t>Maataloustuotanto-Tuotantotavat-Smart Farming</t>
  </si>
  <si>
    <t>Maataloustuotanto-Tuotantotavat-Täsmäviljely</t>
  </si>
  <si>
    <t>Maataloustuotanto-Tuotantotavat-Urbaaniviljely</t>
  </si>
  <si>
    <t>Maataloustuotanto-Työ-Urakointi</t>
  </si>
  <si>
    <t>Tekniikka-Alustaratkaisut-Datan julkaisu ja jakaminen</t>
  </si>
  <si>
    <t>Tekniikka-Alustaratkaisut-Tiedon vaihdanta</t>
  </si>
  <si>
    <t>Tekniikka-Alustaratkaisut-Viljelijöiden Verkostoitumisalusta myyntiin ja ostoihin</t>
  </si>
  <si>
    <t>Tekniikka-Alustaratkaisut-Viljelijöiden ja kuluttajien yhteydet</t>
  </si>
  <si>
    <t>Tekniikka-Alustaratkaisut-Viljelijöiden sosiaalinen verkostoituminen</t>
  </si>
  <si>
    <t>Tekniikka-Laitejärjestelmät-Automaattiset huoltokutsut ja huollon yhteys laitteisiin verkon yli</t>
  </si>
  <si>
    <t>Tekniikka-Laitejärjestelmät-Etätuki</t>
  </si>
  <si>
    <t>Tekniikka-Laitejärjestelmät-Full-liner-tuote/järjestelmä</t>
  </si>
  <si>
    <t>Tekniikka-Laitejärjestelmät-Kasvihuoneautomaatio</t>
  </si>
  <si>
    <t>Tekniikka-Laitejärjestelmät-Kasvitehtaat Monikerrosviljely</t>
  </si>
  <si>
    <t>Tekniikka-Laitejärjestelmät-Konttiviljelmät</t>
  </si>
  <si>
    <t>Tekniikka-Ratkaisu/tuote-365FarmNet</t>
  </si>
  <si>
    <t>Tekniikka-Ratkaisu/tuote-Agrirouter</t>
  </si>
  <si>
    <t>Tekniikka-Ratkaisu/tuote-Agrismart (Agrineuvos)</t>
  </si>
  <si>
    <t>Tekniikka-Ratkaisu/tuote-Farmersbusinessnetwork.com</t>
  </si>
  <si>
    <t>Tekniikka-Ratkaisu/tuote-Farmidiili</t>
  </si>
  <si>
    <t>Tekniikka-Ratkaisu/tuote-Farmobile.com</t>
  </si>
  <si>
    <t>Tekniikka-Ratkaisu/tuote-MyYara -viljelijäportaaliohjelmisto</t>
  </si>
  <si>
    <t>Tekniikka-Ratkaisu/tuote-VTT Owela</t>
  </si>
  <si>
    <t>Tekniikka-Ratkaisu/tuote-Valtra Smart</t>
  </si>
  <si>
    <t>Tekniikka-Ratkaisu/tuote-Yara N-sensor</t>
  </si>
  <si>
    <t>Tekniikka-Standardi-Avoimet</t>
  </si>
  <si>
    <t>Tekniikka-Standardi-ISOBUS</t>
  </si>
  <si>
    <t>Tekniikka-Standardi-Muut</t>
  </si>
  <si>
    <t>Tekniikka-Teknologia-Aidot IoT-järjestelmät laitteet</t>
  </si>
  <si>
    <t>Tekniikka-Teknologia-Automaattiohjaus</t>
  </si>
  <si>
    <t>Tekniikka-Teknologia-Elinkaaret (maatalouskone/tiedostoformaatti/automatiikka/ohjelmisto/IoT-laite/IoT-palvelu)</t>
  </si>
  <si>
    <t>Tekniikka-Teknologia-Keinoäly</t>
  </si>
  <si>
    <t>Tekniikka-Teknologia-Prototyypit</t>
  </si>
  <si>
    <t>Tekniikka-Teknologia-Sensoriteknologia</t>
  </si>
  <si>
    <t>Tekniikka-Teknologia-Siirrettävät muistivälineet</t>
  </si>
  <si>
    <t>Tekniikka-Teknologia-Teollinen Ethernet</t>
  </si>
  <si>
    <t>Tekniikka-Teknologia-Teollisuusautomaatio</t>
  </si>
  <si>
    <t>Tekniikka-Teknologiasovellus-Autonomiset traktorit ja muut työkoneet</t>
  </si>
  <si>
    <t>Tekniikka-Teknologiasovellus-Datan alustapalvelu/järjestelmä</t>
  </si>
  <si>
    <t>Tekniikka-Teknologiasovellus-Sensoriverkot</t>
  </si>
  <si>
    <t>Tekniikka-Teknologiasovellus-Sääasemat</t>
  </si>
  <si>
    <t>Tekniikka-Teknologiasovellus-Telemetria</t>
  </si>
  <si>
    <t>Tekniikka-Teknologioiden omaksunta-Asteittain</t>
  </si>
  <si>
    <t>Tekniikka-Teknologioiden omaksunta-Kynnys</t>
  </si>
  <si>
    <t>Tekniikka-Teknologioiden omaksunta-Laajuus</t>
  </si>
  <si>
    <t>Tekniikka-Teknologioiden omaksunta-Teknologioiden mahdollisuudet hyödyt edut</t>
  </si>
  <si>
    <t>Tekniikka-Teknologioiden omaksunta-Viljelijöiden uusien teknologoiden ymmärrys-asiantuntemus-taidot</t>
  </si>
  <si>
    <t>Tekniikka-Teknologioiden omaksunta-Yleinen</t>
  </si>
  <si>
    <t>Tekniikka-Tietojenkäsittely-Analytiikka</t>
  </si>
  <si>
    <t>Tekniikka-Tietojenkäsittely-Analytiikka Viljelijän Maatilan oma räätälöity</t>
  </si>
  <si>
    <t>Tekniikka-Tietojenkäsittely-Analytiikkapalvelut</t>
  </si>
  <si>
    <t>Tekniikka-Tietojenkäsittely-Datan integraatio</t>
  </si>
  <si>
    <t>Tekniikka-Tietojenkäsittely-Datan laatu ja laatuhaasteet</t>
  </si>
  <si>
    <t>Tekniikka-Tietojenkäsittely-Datan osto ja myynti</t>
  </si>
  <si>
    <t>Tekniikka-Tietojenkäsittely-Datan siirreltävyys</t>
  </si>
  <si>
    <t>Tekniikka-Tietojenkäsittely-Ihminen datan tulkitsijana/päätöksentekijänä</t>
  </si>
  <si>
    <t>Tekniikka-Tietojenkäsittely-Karttatiedostot</t>
  </si>
  <si>
    <t>Tekniikka-Tietojenkäsittely-Karttatiedot Ortomosaiikkikartta</t>
  </si>
  <si>
    <t>Tekniikka-Tietojenkäsittely-Koneoppiminen</t>
  </si>
  <si>
    <t>Tekniikka-Tietojenkäsittely-Kuvantamisdata</t>
  </si>
  <si>
    <t>Tekniikka-Tietojenkäsittely-Mallinnus</t>
  </si>
  <si>
    <t>Tekniikka-Tietojenkäsittely-Metadata</t>
  </si>
  <si>
    <t>Tekniikka-Tietojenkäsittely-Paikkatieto</t>
  </si>
  <si>
    <t>Tekniikka-Tietojenkäsittely-Pilvipalvelut</t>
  </si>
  <si>
    <t>Tekniikka-Tietojenkäsittely-Sadon tunnistetieto (Ruoan identiteetti)</t>
  </si>
  <si>
    <t>Tekniikka-Tietojenkäsittely-Satelliitti (data/kuvaus)</t>
  </si>
  <si>
    <t>Tekniikka-Tietojenkäsittely-Sensoridata ja Digitaalinen mitattu tieto</t>
  </si>
  <si>
    <t>Tekniikka-Tietojenkäsittely-Systeemiautomaatio</t>
  </si>
  <si>
    <t>Tekniikka-Tietojenkäsittely-Tiedon tuottama lisäarvo</t>
  </si>
  <si>
    <t>Tekniikka-Tietojenkäsittely-Tiedostoformaatit</t>
  </si>
  <si>
    <t>Tekniikka-Tietojenkäsittely-Tietoturva haittaohjelmat</t>
  </si>
  <si>
    <t>Tekniikka-Tietojenkäsittely-Tietoturva yleensä</t>
  </si>
  <si>
    <t>Tekniikka-Tietojenkäsittely-Työtiedostot</t>
  </si>
  <si>
    <t>Tekniikka-Tietojenkäsittely-Valmistajien datan keräys</t>
  </si>
  <si>
    <t>Tekniikka-Tietojärjestelmät-Avoin lähdekoodi</t>
  </si>
  <si>
    <t>Tekniikka-Tietojärjestelmät-Käyttäjäystävällisyys-käytettävyys</t>
  </si>
  <si>
    <t>Tekniikka-Tietojärjestelmät-Käyttöliittymä Viljelijän oma räätälöity</t>
  </si>
  <si>
    <t>Tekniikka-Tietojärjestelmät-Käyttöliittymät</t>
  </si>
  <si>
    <t>Tekniikka-Tietojärjestelmät-Maatilanhallintajärjestelmä FMIS</t>
  </si>
  <si>
    <t>Tekniikka-Tietojärjestelmät-Maatilanhallintajärjestelmä FMIS Kokonaisvaltainen</t>
  </si>
  <si>
    <t>Tekniikka-Tietojärjestelmät-Rajapinnat</t>
  </si>
  <si>
    <t>Tekniikka-Tietojärjestelmät-Tulevaisuuden tietojärjestelmät</t>
  </si>
  <si>
    <t>Tekniikka-Tietojärjestelmät-Viljelysuositusjärjestelmä</t>
  </si>
  <si>
    <t>Tekniikka-Tietojärjestelmät-Viljelysuunnittelujärjestelmä/ohjelmisto</t>
  </si>
  <si>
    <t>Tekniikka-Tietoliikenne-3G-verkko</t>
  </si>
  <si>
    <t>Tekniikka-Tietoliikenne-5G-verkko</t>
  </si>
  <si>
    <t>Tekniikka-Tietoliikenne-Haasteet</t>
  </si>
  <si>
    <t>Tekniikka-Tietoliikenne-Langaton</t>
  </si>
  <si>
    <t>Tekniikka-Tietoliikenne-Matkapuhelinverkot</t>
  </si>
  <si>
    <t>Tekniikka-Tietoliikenne-SMS-viestit</t>
  </si>
  <si>
    <t>Tekniikka-Tietoliikenne-Satelliitti</t>
  </si>
  <si>
    <t>Tekniikka-Tietoliikenne-Valokuituverkot</t>
  </si>
  <si>
    <t>Tekniikka-Tietoliikenne-Yhteydet/Verkot</t>
  </si>
  <si>
    <t>Tekniikka-Tuotekehitys-Asiakaslähtöinen tuotekehitys</t>
  </si>
  <si>
    <t>Toimintaympäristö-Data-Datan omistajuus</t>
  </si>
  <si>
    <t>Toimintaympäristö-Data-Datan/tiedon saatavuus</t>
  </si>
  <si>
    <t>Toimintaympäristö-Data-Dataperustainen poliittinen päätöksenteko</t>
  </si>
  <si>
    <t>Toimintaympäristö-Järjestö-AEF</t>
  </si>
  <si>
    <t>Toimintaympäristö-Järjestö-OADA OpenAG Data Alliance</t>
  </si>
  <si>
    <t>Toimintaympäristö-Laitevalmistaja-Laitevalmistajien yhteistyö</t>
  </si>
  <si>
    <t>Toimintaympäristö-Laitevalmistaja-Yhden valmistajan kokonaisratkaisu</t>
  </si>
  <si>
    <t>Toimintaympäristö-Laitevalmistaja-Yhden valmistajan suljettu ympäristö/Walled garden</t>
  </si>
  <si>
    <t>Toimintaympäristö-Laitevalmistaja-Yhteen valmistajaan lukittuminen</t>
  </si>
  <si>
    <t>Toimintaympäristö-Maatalous-Erilaiset ratkaisut tilakoon mukaan</t>
  </si>
  <si>
    <t>Toimintaympäristö-Maatalous-Kasvukausi</t>
  </si>
  <si>
    <t>Toimintaympäristö-Maatalous-Käyttötarpeiden suuri kirjo</t>
  </si>
  <si>
    <t>Toimintaympäristö-Maatalous-Maatalouden toiminnan yleiskuva</t>
  </si>
  <si>
    <t>Toimintaympäristö-Maatalous-Maatalouden toimintaympäristön hajanaisuus Pirstaleinen kenttä</t>
  </si>
  <si>
    <t>Toimintaympäristö-Maatalous-Maatalouskoneiden automatiikan kehitys/historia</t>
  </si>
  <si>
    <t>Toimintaympäristö-Maatalous-Maatilojen yksilöllisyys</t>
  </si>
  <si>
    <t>Toimintaympäristö-Maatalous-Ruokaturvan parantaminen</t>
  </si>
  <si>
    <t>Toimintaympäristö-Maatalous-Sovelluskirjo</t>
  </si>
  <si>
    <t>Toimintaympäristö-Maatalous-Suomalaisen viljely-ympäristön erityispiirteet</t>
  </si>
  <si>
    <t>Toimintaympäristö-Maatalous-Teknologioiden Tuotteiden siiloutuneisuus hajanaisuus</t>
  </si>
  <si>
    <t>Toimintaympäristö-Maatalous-Tutkimuksen/kehityksen pitkä aikajänne</t>
  </si>
  <si>
    <t>Toimintaympäristö-Maatalous-Viljelijä-laitevalmistaja yhteistyö partneri</t>
  </si>
  <si>
    <t>Toimintaympäristö-Muutos-Digitalisaatio</t>
  </si>
  <si>
    <t>Toimintaympäristö-Muutos-Digitalisaatio Riskit</t>
  </si>
  <si>
    <t>Toimintaympäristö-Muutos-Ilmastonmuutoksen uhat</t>
  </si>
  <si>
    <t>Toimintaympäristö-Muutos-Mobiilisovellukset</t>
  </si>
  <si>
    <t>Toimintaympäristö-Muutos-Olosuhteiden vaihtelut/Ilmastonmuutos tilannehallinta</t>
  </si>
  <si>
    <t>Toimintaympäristö-Muutos-Siirtymä datan käyttöön</t>
  </si>
  <si>
    <t>Toimintaympäristö-Muutos-Teknologia-aalto Digitalisaatio Murroskohta</t>
  </si>
  <si>
    <t>Toimintaympäristö-Muutos-Teknologiaharppaus (leap frog)</t>
  </si>
  <si>
    <t>Toimintaympäristö-Muutos-Tilakoon kasvu</t>
  </si>
  <si>
    <t>Toimintaympäristö-Muutos-Tilamäärän väheneminen</t>
  </si>
  <si>
    <t>Toimintaympäristö-Muutos-Uudet liiketoimintamallit</t>
  </si>
  <si>
    <t>Toimintaympäristö-Muutos-Verkostoituminen ja kokemustiedon jako</t>
  </si>
  <si>
    <t>Toimintaympäristö-Muutos-Viljelijän työnkuva</t>
  </si>
  <si>
    <t>Toimintaympäristö-Muutos-Väestönkasvu</t>
  </si>
  <si>
    <t>Toimintaympäristö-Ohjelmistotuotanto-Kolmannen osapuolen ohjelmistokehitys</t>
  </si>
  <si>
    <t>Toimintaympäristö-Ohjelmistotuotanto-Ohjelmistojen tekijänoikeudet</t>
  </si>
  <si>
    <t>Toimintaympäristö-Ohjelmistotuotanto-Ohjelmistopäivitykset</t>
  </si>
  <si>
    <t>Toimintaympäristö-Ohjelmistotuotanto-Ohjelmistotuotannon ala</t>
  </si>
  <si>
    <t>Toimintaympäristö-Säädökset-EU-maataloustuki</t>
  </si>
  <si>
    <t>Toimintaympäristö-Säädökset-Luomusertifikaatti</t>
  </si>
  <si>
    <t>Toimintaympäristö-Säädökset-Sertifikaatit</t>
  </si>
  <si>
    <t>Toimintaympäristö-Säädökset-Tuotevastuu</t>
  </si>
  <si>
    <t>Toimintaympäristö-Tuotantoketju-Liiketoiminnan ekosysteemi</t>
  </si>
  <si>
    <t>Toimintaympäristö-Tuotantoketju-Toimijoiden verkostomainen toiminta</t>
  </si>
  <si>
    <t>Toimintaympäristö-Tuotantoketju-Tuotantoketju yleensä</t>
  </si>
  <si>
    <t>Toimintaympäristö-Tuotantoketju-Tuotantoketjun data</t>
  </si>
  <si>
    <t>Toimintaympäristö-Tuotantoketju-Tuotantoketjun valvonta</t>
  </si>
  <si>
    <t>Toimintaympäristö-Yhtiö-Agrineuvos</t>
  </si>
  <si>
    <t>Havaintoja/esiintymiä</t>
  </si>
  <si>
    <t>Koodeja</t>
  </si>
  <si>
    <t>EI HAVAINTOJEN MÄÄRÄ!</t>
  </si>
  <si>
    <t>Montako prosenttia tämän haastattelun koodeista löytyy kaikista yhteensä (joista on yli 5 havaintoa)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</si>
</sst>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10" fillId="0" borderId="0" xfId="0" applyFont="1"/>
    <xf numFmtId="0" fontId="9" fillId="0" borderId="0" xfId="0" applyFont="1"/>
    <xf numFmtId="0" fontId="5" fillId="0" borderId="1" xfId="11"/>
    <xf numFmtId="0" fontId="7" fillId="3" borderId="0" xfId="13"/>
    <xf numFmtId="0" fontId="6" fillId="2" borderId="0" xfId="12"/>
    <xf numFmtId="0" fontId="6" fillId="4" borderId="0" xfId="0" applyFont="1" applyFill="1"/>
    <xf numFmtId="0" fontId="5" fillId="0" borderId="1" xfId="1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/>
    <xf numFmtId="0" fontId="8" fillId="0" borderId="2" xfId="14"/>
    <xf numFmtId="0" fontId="0" fillId="0" borderId="0" xfId="0" applyAlignment="1">
      <alignment horizontal="center"/>
    </xf>
    <xf numFmtId="0" fontId="5" fillId="0" borderId="1" xfId="11" applyAlignment="1">
      <alignment horizontal="center"/>
    </xf>
    <xf numFmtId="0" fontId="5" fillId="0" borderId="1" xfId="11" applyFill="1"/>
    <xf numFmtId="9" fontId="8" fillId="0" borderId="2" xfId="14" applyNumberFormat="1"/>
    <xf numFmtId="9" fontId="0" fillId="0" borderId="0" xfId="537" applyFont="1"/>
    <xf numFmtId="0" fontId="8" fillId="0" borderId="2" xfId="14" applyBorder="1"/>
    <xf numFmtId="9" fontId="0" fillId="0" borderId="0" xfId="0" applyNumberFormat="1"/>
  </cellXfs>
  <cellStyles count="8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Neutral" xfId="13" builtinId="28"/>
    <cellStyle name="Normal" xfId="0" builtinId="0"/>
    <cellStyle name="Percent" xfId="537" builtinId="5"/>
    <cellStyle name="Total" xfId="14" builtinId="25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haastatteluittain'!$D$2:$D$181</c:f>
              <c:strCache>
                <c:ptCount val="180"/>
                <c:pt idx="0">
                  <c:v>Täsmäviljely</c:v>
                </c:pt>
                <c:pt idx="1">
                  <c:v>Laitteiston ROI</c:v>
                </c:pt>
                <c:pt idx="2">
                  <c:v>Laatuerien tunnistaminen</c:v>
                </c:pt>
                <c:pt idx="3">
                  <c:v>Lannoitus Ravinteet Syötteet</c:v>
                </c:pt>
                <c:pt idx="4">
                  <c:v>Tuotantotapatieto yleensä</c:v>
                </c:pt>
                <c:pt idx="5">
                  <c:v>Dataperustainen laatuhinnoittelu</c:v>
                </c:pt>
                <c:pt idx="6">
                  <c:v>Integraatio laitteiden yhteensopivuus</c:v>
                </c:pt>
                <c:pt idx="7">
                  <c:v>Ã„lykkäät Operatiivinen laitteiden älykkyys</c:v>
                </c:pt>
                <c:pt idx="8">
                  <c:v>Perustellut investoinnit</c:v>
                </c:pt>
                <c:pt idx="9">
                  <c:v>Päätöksentekon avustaminen</c:v>
                </c:pt>
                <c:pt idx="10">
                  <c:v>Tuotantoketjun Verkostoitumisalusta myyntiin ja ostoihin</c:v>
                </c:pt>
                <c:pt idx="11">
                  <c:v>Lisäarvo maatalouden tuotteelle</c:v>
                </c:pt>
                <c:pt idx="12">
                  <c:v>Liiketoimintamainen toiminta</c:v>
                </c:pt>
                <c:pt idx="13">
                  <c:v>Kannattavuus</c:v>
                </c:pt>
                <c:pt idx="14">
                  <c:v>Resurssien käyttö panokset lannoitteet jne.</c:v>
                </c:pt>
                <c:pt idx="15">
                  <c:v>Viljelyprosessien (tuotanto-) optimointi/automatisointi</c:v>
                </c:pt>
                <c:pt idx="16">
                  <c:v>Urakointi</c:v>
                </c:pt>
                <c:pt idx="17">
                  <c:v>Datan merkitys ja merkityksen ymmärrys</c:v>
                </c:pt>
                <c:pt idx="18">
                  <c:v>UA-laitteet</c:v>
                </c:pt>
                <c:pt idx="19">
                  <c:v>Erillinen arvoerä</c:v>
                </c:pt>
                <c:pt idx="20">
                  <c:v>Sadonlisä</c:v>
                </c:pt>
                <c:pt idx="21">
                  <c:v>Investointien laskentaan ei ole tietoa</c:v>
                </c:pt>
                <c:pt idx="22">
                  <c:v>Työn helpottaminen</c:v>
                </c:pt>
                <c:pt idx="23">
                  <c:v>Viljelysuositukset</c:v>
                </c:pt>
                <c:pt idx="24">
                  <c:v>Automaattinen/automatisoitu viljelyyn vaikuttaminen</c:v>
                </c:pt>
                <c:pt idx="25">
                  <c:v>Järjestelmäintegraatio</c:v>
                </c:pt>
                <c:pt idx="26">
                  <c:v>Kuluttajien ymmärryshaaste</c:v>
                </c:pt>
                <c:pt idx="27">
                  <c:v>Smart Farming</c:v>
                </c:pt>
                <c:pt idx="28">
                  <c:v>Datan oikea-aikainen esitys käyttäjälle</c:v>
                </c:pt>
                <c:pt idx="29">
                  <c:v>Tuotannon historiatiedot</c:v>
                </c:pt>
                <c:pt idx="30">
                  <c:v>Hintojen halpeneminen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Ennusteet Arviot</c:v>
                </c:pt>
                <c:pt idx="34">
                  <c:v>Koneiden käyttö</c:v>
                </c:pt>
                <c:pt idx="35">
                  <c:v>Logistiikka</c:v>
                </c:pt>
                <c:pt idx="36">
                  <c:v>Maatilan toiminnassa yleisesti</c:v>
                </c:pt>
                <c:pt idx="37">
                  <c:v>Lannoitepanokset</c:v>
                </c:pt>
                <c:pt idx="38">
                  <c:v>Tuotantopanokset yleensä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Teollisuusautomaatio</c:v>
                </c:pt>
                <c:pt idx="42">
                  <c:v>Pilvipalvelut</c:v>
                </c:pt>
                <c:pt idx="43">
                  <c:v>Avoimet</c:v>
                </c:pt>
                <c:pt idx="44">
                  <c:v>Sensoridata ja Digitaalinen mitattu tieto</c:v>
                </c:pt>
                <c:pt idx="45">
                  <c:v>Tiedon tuottama lisäarvo</c:v>
                </c:pt>
                <c:pt idx="46">
                  <c:v>Full-liner-tuote/järjestelmä</c:v>
                </c:pt>
                <c:pt idx="47">
                  <c:v>Muut</c:v>
                </c:pt>
                <c:pt idx="48">
                  <c:v>Datan alustapalvelu/järjestelmä</c:v>
                </c:pt>
                <c:pt idx="49">
                  <c:v>Analytiikka</c:v>
                </c:pt>
                <c:pt idx="50">
                  <c:v>Langaton</c:v>
                </c:pt>
                <c:pt idx="51">
                  <c:v>Yhteydet/Verkot</c:v>
                </c:pt>
                <c:pt idx="52">
                  <c:v>Viljelijöiden Verkostoitumisalusta myyntiin ja ostoihin</c:v>
                </c:pt>
                <c:pt idx="53">
                  <c:v>Viljelijöiden ja kuluttajien yhteydet</c:v>
                </c:pt>
                <c:pt idx="54">
                  <c:v>Kasvihuoneautomaatio</c:v>
                </c:pt>
                <c:pt idx="55">
                  <c:v>Farmersbusinessnetwork.com</c:v>
                </c:pt>
                <c:pt idx="56">
                  <c:v>Farmobile.com</c:v>
                </c:pt>
                <c:pt idx="57">
                  <c:v>Keinoäly</c:v>
                </c:pt>
                <c:pt idx="58">
                  <c:v>Asteittain</c:v>
                </c:pt>
                <c:pt idx="59">
                  <c:v>Käyttäjäystävällisyys-käytettävyys</c:v>
                </c:pt>
                <c:pt idx="60">
                  <c:v>Tiedon vaihdanta</c:v>
                </c:pt>
                <c:pt idx="61">
                  <c:v>ISOBUS</c:v>
                </c:pt>
                <c:pt idx="62">
                  <c:v>Telemetria</c:v>
                </c:pt>
                <c:pt idx="63">
                  <c:v>Laajuus</c:v>
                </c:pt>
                <c:pt idx="64">
                  <c:v>Yleinen</c:v>
                </c:pt>
                <c:pt idx="65">
                  <c:v>Analytiikkapalvelut</c:v>
                </c:pt>
                <c:pt idx="66">
                  <c:v>Datan integraatio</c:v>
                </c:pt>
                <c:pt idx="67">
                  <c:v>Maatilanhallintajärjestelmä FMIS Kokonaisvaltainen</c:v>
                </c:pt>
                <c:pt idx="68">
                  <c:v>Tulevaisuuden tietojärjestelmät</c:v>
                </c:pt>
                <c:pt idx="69">
                  <c:v>Haasteet</c:v>
                </c:pt>
                <c:pt idx="70">
                  <c:v>Matkapuhelinverkot</c:v>
                </c:pt>
                <c:pt idx="71">
                  <c:v>Datan julkaisu ja jakaminen</c:v>
                </c:pt>
                <c:pt idx="72">
                  <c:v>Viljelijöiden sosiaalinen verkostoituminen</c:v>
                </c:pt>
                <c:pt idx="73">
                  <c:v>Automaattiset huoltokutsut ja huollon yhteys laitteisiin verkon yli</c:v>
                </c:pt>
                <c:pt idx="74">
                  <c:v>Etätuki</c:v>
                </c:pt>
                <c:pt idx="75">
                  <c:v>Kasvitehtaat Monikerrosviljely</c:v>
                </c:pt>
                <c:pt idx="76">
                  <c:v>Farmidiili</c:v>
                </c:pt>
                <c:pt idx="77">
                  <c:v>VTT Owela</c:v>
                </c:pt>
                <c:pt idx="78">
                  <c:v>Aidot IoT-järjestelmät laitteet</c:v>
                </c:pt>
                <c:pt idx="79">
                  <c:v>Automaattiohjaus</c:v>
                </c:pt>
                <c:pt idx="80">
                  <c:v>Elinkaaret (maatalouskone/tiedostoformaatti/automatiikka/ohjelmisto/IoT-laite/IoT-palvelu)</c:v>
                </c:pt>
                <c:pt idx="81">
                  <c:v>Sensoriteknologia</c:v>
                </c:pt>
                <c:pt idx="82">
                  <c:v>Teollinen Ethernet</c:v>
                </c:pt>
                <c:pt idx="83">
                  <c:v>Kynnys</c:v>
                </c:pt>
                <c:pt idx="84">
                  <c:v>Viljelijöiden uusien teknologoiden ymmärrys-asiantuntemus-taidot</c:v>
                </c:pt>
                <c:pt idx="85">
                  <c:v>Analytiikka Viljelijän Maatilan oma räätälöity</c:v>
                </c:pt>
                <c:pt idx="86">
                  <c:v>Datan laatu ja laatuhaasteet</c:v>
                </c:pt>
                <c:pt idx="87">
                  <c:v>Datan osto ja myynti</c:v>
                </c:pt>
                <c:pt idx="88">
                  <c:v>Datan siirreltävyys</c:v>
                </c:pt>
                <c:pt idx="89">
                  <c:v>Koneoppiminen</c:v>
                </c:pt>
                <c:pt idx="90">
                  <c:v>Paikkatieto</c:v>
                </c:pt>
                <c:pt idx="91">
                  <c:v>Sadon tunnistetieto (Ruoan identiteetti)</c:v>
                </c:pt>
                <c:pt idx="92">
                  <c:v>Systeemiautomaatio</c:v>
                </c:pt>
                <c:pt idx="93">
                  <c:v>Tietoturva yleensä</c:v>
                </c:pt>
                <c:pt idx="94">
                  <c:v>Työtiedostot</c:v>
                </c:pt>
                <c:pt idx="95">
                  <c:v>Valmistajien datan keräys</c:v>
                </c:pt>
                <c:pt idx="96">
                  <c:v>Rajapinnat</c:v>
                </c:pt>
                <c:pt idx="97">
                  <c:v>3G-verkko</c:v>
                </c:pt>
                <c:pt idx="98">
                  <c:v>5G-verkko</c:v>
                </c:pt>
                <c:pt idx="99">
                  <c:v>Konttiviljelmät</c:v>
                </c:pt>
                <c:pt idx="100">
                  <c:v>365FarmNet</c:v>
                </c:pt>
                <c:pt idx="101">
                  <c:v>Agrirouter</c:v>
                </c:pt>
                <c:pt idx="102">
                  <c:v>Agrismart (Agrineuvos)</c:v>
                </c:pt>
                <c:pt idx="103">
                  <c:v>MyYara -viljelijäportaaliohjelmisto</c:v>
                </c:pt>
                <c:pt idx="104">
                  <c:v>Valtra Smart</c:v>
                </c:pt>
                <c:pt idx="105">
                  <c:v>Yara N-sensor</c:v>
                </c:pt>
                <c:pt idx="106">
                  <c:v>Prototyypit</c:v>
                </c:pt>
                <c:pt idx="107">
                  <c:v>Siirrettävät muistivälineet</c:v>
                </c:pt>
                <c:pt idx="108">
                  <c:v>Autonomiset traktorit ja muut työkoneet</c:v>
                </c:pt>
                <c:pt idx="109">
                  <c:v>Sensoriverkot</c:v>
                </c:pt>
                <c:pt idx="110">
                  <c:v>Sääasemat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Karttatiedot Ortomosaiikkikartta</c:v>
                </c:pt>
                <c:pt idx="114">
                  <c:v>Kuvantamisdata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Satelliitti (data/kuvaus)</c:v>
                </c:pt>
                <c:pt idx="118">
                  <c:v>Tiedostoformaatit</c:v>
                </c:pt>
                <c:pt idx="119">
                  <c:v>Tietoturva haittaohjelmat</c:v>
                </c:pt>
                <c:pt idx="120">
                  <c:v>Avoin lähdekoodi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</c:v>
                </c:pt>
                <c:pt idx="131">
                  <c:v>Maatalouden toiminnan yleiskuva</c:v>
                </c:pt>
                <c:pt idx="132">
                  <c:v>Tuotantoketjun data</c:v>
                </c:pt>
                <c:pt idx="133">
                  <c:v>Maatalouden toimintaympäristön hajanaisuus Pirstaleinen kenttä</c:v>
                </c:pt>
                <c:pt idx="134">
                  <c:v>Uudet liiketoimintamallit</c:v>
                </c:pt>
                <c:pt idx="135">
                  <c:v>Liiketoiminnan ekosysteemi</c:v>
                </c:pt>
                <c:pt idx="136">
                  <c:v>Suomalaisen viljely-ympäristön erityispiirteet</c:v>
                </c:pt>
                <c:pt idx="137">
                  <c:v>Datan omistajuus</c:v>
                </c:pt>
                <c:pt idx="138">
                  <c:v>Yhden valmistajan suljettu ympäristö/Walled garden</c:v>
                </c:pt>
                <c:pt idx="139">
                  <c:v>Yhteen valmistajaan lukittuminen</c:v>
                </c:pt>
                <c:pt idx="140">
                  <c:v>Maatilojen yksilöllisyys</c:v>
                </c:pt>
                <c:pt idx="141">
                  <c:v>Olosuhteiden vaihtelut/Ilmastonmuutos tilannehallinta</c:v>
                </c:pt>
                <c:pt idx="142">
                  <c:v>Siirtymä datan käyttöön</c:v>
                </c:pt>
                <c:pt idx="143">
                  <c:v>Tilakoon kasvu</c:v>
                </c:pt>
                <c:pt idx="144">
                  <c:v>Toimijoiden verkostomainen toiminta</c:v>
                </c:pt>
                <c:pt idx="145">
                  <c:v>Tuotantoketju yleensä</c:v>
                </c:pt>
                <c:pt idx="146">
                  <c:v>Datan/tiedon saatavuus</c:v>
                </c:pt>
                <c:pt idx="147">
                  <c:v>AEF</c:v>
                </c:pt>
                <c:pt idx="148">
                  <c:v>OADA OpenAG Data Alliance</c:v>
                </c:pt>
                <c:pt idx="149">
                  <c:v>Laitevalmistajien yhteistyö</c:v>
                </c:pt>
                <c:pt idx="150">
                  <c:v>Yhden valmistajan kokonaisratkaisu</c:v>
                </c:pt>
                <c:pt idx="151">
                  <c:v>Käyttötarpeiden suuri kirjo</c:v>
                </c:pt>
                <c:pt idx="152">
                  <c:v>Ruokaturvan parantaminen</c:v>
                </c:pt>
                <c:pt idx="153">
                  <c:v>Tutkimuksen/kehityksen pitkä aikajänne</c:v>
                </c:pt>
                <c:pt idx="154">
                  <c:v>Ilmastonmuutoksen uhat</c:v>
                </c:pt>
                <c:pt idx="155">
                  <c:v>Tilamäärän väheneminen</c:v>
                </c:pt>
                <c:pt idx="156">
                  <c:v>Verkostoituminen ja kokemustiedon jako</c:v>
                </c:pt>
                <c:pt idx="157">
                  <c:v>Väestönkasvu</c:v>
                </c:pt>
                <c:pt idx="158">
                  <c:v>EU-maataloustuki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haastatteluittain'!$A$2:$A$181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7.0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8.0</c:v>
                </c:pt>
                <c:pt idx="131">
                  <c:v>6.0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3.0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398568"/>
        <c:axId val="2020094088"/>
      </c:barChart>
      <c:catAx>
        <c:axId val="2049398568"/>
        <c:scaling>
          <c:orientation val="maxMin"/>
        </c:scaling>
        <c:delete val="0"/>
        <c:axPos val="l"/>
        <c:majorTickMark val="out"/>
        <c:minorTickMark val="none"/>
        <c:tickLblPos val="nextTo"/>
        <c:crossAx val="2020094088"/>
        <c:crosses val="autoZero"/>
        <c:auto val="1"/>
        <c:lblAlgn val="ctr"/>
        <c:lblOffset val="100"/>
        <c:noMultiLvlLbl val="0"/>
      </c:catAx>
      <c:valAx>
        <c:axId val="2020094088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9398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haastatteluittain'!$H$1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haastatteluittain'!$K$2:$K$181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Kannattavuus</c:v>
                </c:pt>
                <c:pt idx="4">
                  <c:v>Viljelyprosessien (tuotanto-) optimointi/automatisointi</c:v>
                </c:pt>
                <c:pt idx="5">
                  <c:v>Datan merkitys ja merkityksen ymmärrys</c:v>
                </c:pt>
                <c:pt idx="6">
                  <c:v>Tuotannon historiatiedot</c:v>
                </c:pt>
                <c:pt idx="7">
                  <c:v>Ennusteet Arviot</c:v>
                </c:pt>
                <c:pt idx="8">
                  <c:v>Lannoitepanokset</c:v>
                </c:pt>
                <c:pt idx="9">
                  <c:v>Tuotantopanokset yleensä</c:v>
                </c:pt>
                <c:pt idx="10">
                  <c:v>Urakointi</c:v>
                </c:pt>
                <c:pt idx="11">
                  <c:v>Laitteiston ROI</c:v>
                </c:pt>
                <c:pt idx="12">
                  <c:v>Sadonlisä</c:v>
                </c:pt>
                <c:pt idx="13">
                  <c:v>Maatilan toiminnassa yleisesti</c:v>
                </c:pt>
                <c:pt idx="14">
                  <c:v>Resurssien käyttö panokset lannoitteet jne.</c:v>
                </c:pt>
                <c:pt idx="15">
                  <c:v>Lannoitus Ravinteet Syötteet</c:v>
                </c:pt>
                <c:pt idx="16">
                  <c:v>Täsmäviljely</c:v>
                </c:pt>
                <c:pt idx="17">
                  <c:v>Integraatio laitteiden yhteensopivuus</c:v>
                </c:pt>
                <c:pt idx="18">
                  <c:v>UA-laitteet</c:v>
                </c:pt>
                <c:pt idx="19">
                  <c:v>Ã„lykkäät Operatiivinen laitteiden älykkyys</c:v>
                </c:pt>
                <c:pt idx="20">
                  <c:v>Liiketoimintamainen toiminta</c:v>
                </c:pt>
                <c:pt idx="21">
                  <c:v>Perustellut investoinnit</c:v>
                </c:pt>
                <c:pt idx="22">
                  <c:v>Työn helpottaminen</c:v>
                </c:pt>
                <c:pt idx="23">
                  <c:v>Datan oikea-aikainen esitys käyttäjälle</c:v>
                </c:pt>
                <c:pt idx="24">
                  <c:v>Dataperustainen laatuhinnoittelu</c:v>
                </c:pt>
                <c:pt idx="25">
                  <c:v>Hintojen halpeneminen</c:v>
                </c:pt>
                <c:pt idx="26">
                  <c:v>Toimintavarmuus</c:v>
                </c:pt>
                <c:pt idx="27">
                  <c:v>Vaatimukset maataloudessa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Tuotantotapatieto yleensä</c:v>
                </c:pt>
                <c:pt idx="38">
                  <c:v>Smart Farming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Yara N-sensor</c:v>
                </c:pt>
                <c:pt idx="42">
                  <c:v>Datan alustapalvelu/järjestelmä</c:v>
                </c:pt>
                <c:pt idx="43">
                  <c:v>Yleinen</c:v>
                </c:pt>
                <c:pt idx="44">
                  <c:v>Sensoriteknologia</c:v>
                </c:pt>
                <c:pt idx="45">
                  <c:v>Ihminen datan tulkitsijana/päätöksentekijänä</c:v>
                </c:pt>
                <c:pt idx="46">
                  <c:v>Analytiikka</c:v>
                </c:pt>
                <c:pt idx="47">
                  <c:v>Tiedon tuottama lisäarvo</c:v>
                </c:pt>
                <c:pt idx="48">
                  <c:v>Tulevaisuuden tietojärjestelmät</c:v>
                </c:pt>
                <c:pt idx="49">
                  <c:v>Datan julkaisu ja jakaminen</c:v>
                </c:pt>
                <c:pt idx="50">
                  <c:v>Kynnys</c:v>
                </c:pt>
                <c:pt idx="51">
                  <c:v>Datan integraatio</c:v>
                </c:pt>
                <c:pt idx="52">
                  <c:v>Datan siirreltävyys</c:v>
                </c:pt>
                <c:pt idx="53">
                  <c:v>Mallinnus</c:v>
                </c:pt>
                <c:pt idx="54">
                  <c:v>Sensoridata ja Digitaalinen mitattu tieto</c:v>
                </c:pt>
                <c:pt idx="55">
                  <c:v>Käyttöliittymät</c:v>
                </c:pt>
                <c:pt idx="56">
                  <c:v>Rajapinnat</c:v>
                </c:pt>
                <c:pt idx="57">
                  <c:v>Asteittain</c:v>
                </c:pt>
                <c:pt idx="58">
                  <c:v>Karttatiedostot</c:v>
                </c:pt>
                <c:pt idx="59">
                  <c:v>Koneoppiminen</c:v>
                </c:pt>
                <c:pt idx="60">
                  <c:v>Kuvantamisdata</c:v>
                </c:pt>
                <c:pt idx="61">
                  <c:v>Pilvipalvelut</c:v>
                </c:pt>
                <c:pt idx="62">
                  <c:v>Satelliitti (data/kuvaus)</c:v>
                </c:pt>
                <c:pt idx="63">
                  <c:v>Käyttäjäystävällisyys-käytettävyys</c:v>
                </c:pt>
                <c:pt idx="64">
                  <c:v>Maatilanhallintajärjestelmä FMIS</c:v>
                </c:pt>
                <c:pt idx="65">
                  <c:v>Maatilanhallintajärjestelmä FMIS Kokonaisvaltainen</c:v>
                </c:pt>
                <c:pt idx="66">
                  <c:v>Tiedon vaihdanta</c:v>
                </c:pt>
                <c:pt idx="67">
                  <c:v>365FarmNet</c:v>
                </c:pt>
                <c:pt idx="68">
                  <c:v>MyYara -viljelijäportaaliohjelmisto</c:v>
                </c:pt>
                <c:pt idx="69">
                  <c:v>Muut</c:v>
                </c:pt>
                <c:pt idx="70">
                  <c:v>Aidot IoT-järjestelmät laitteet</c:v>
                </c:pt>
                <c:pt idx="71">
                  <c:v>Siirrettävät muistivälineet</c:v>
                </c:pt>
                <c:pt idx="72">
                  <c:v>Autonomiset traktorit ja muut työkoneet</c:v>
                </c:pt>
                <c:pt idx="73">
                  <c:v>Laajuus</c:v>
                </c:pt>
                <c:pt idx="74">
                  <c:v>Viljelijöiden uusien teknologoiden ymmärrys-asiantuntemus-taidot</c:v>
                </c:pt>
                <c:pt idx="75">
                  <c:v>Analytiikka Viljelijän Maatilan oma räätälöity</c:v>
                </c:pt>
                <c:pt idx="76">
                  <c:v>Datan laatu ja laatuhaasteet</c:v>
                </c:pt>
                <c:pt idx="77">
                  <c:v>Datan osto ja myynti</c:v>
                </c:pt>
                <c:pt idx="78">
                  <c:v>Karttatiedot Ortomosaiikkikartta</c:v>
                </c:pt>
                <c:pt idx="79">
                  <c:v>Työtiedostot</c:v>
                </c:pt>
                <c:pt idx="80">
                  <c:v>Valmistajien datan keräys</c:v>
                </c:pt>
                <c:pt idx="81">
                  <c:v>Viljelysuositusjärjestelmä</c:v>
                </c:pt>
                <c:pt idx="82">
                  <c:v>Viljelysuunnittelujärjestelmä/ohjelmisto</c:v>
                </c:pt>
                <c:pt idx="83">
                  <c:v>Haasteet</c:v>
                </c:pt>
                <c:pt idx="84">
                  <c:v>Langaton</c:v>
                </c:pt>
                <c:pt idx="85">
                  <c:v>Yhteydet/Verkot</c:v>
                </c:pt>
                <c:pt idx="86">
                  <c:v>Asiakaslähtöinen tuotekehitys</c:v>
                </c:pt>
                <c:pt idx="87">
                  <c:v>Viljelijöiden Verkostoitumisalusta myyntiin ja ostoihin</c:v>
                </c:pt>
                <c:pt idx="88">
                  <c:v>Viljelijöiden ja kuluttajien yhteydet</c:v>
                </c:pt>
                <c:pt idx="89">
                  <c:v>Viljelijöiden sosiaalinen verkostoituminen</c:v>
                </c:pt>
                <c:pt idx="90">
                  <c:v>Automaattiset huoltokutsut ja huollon yhteys laitteisiin verkon yli</c:v>
                </c:pt>
                <c:pt idx="91">
                  <c:v>Etätuki</c:v>
                </c:pt>
                <c:pt idx="92">
                  <c:v>Full-liner-tuote/järjestelmä</c:v>
                </c:pt>
                <c:pt idx="93">
                  <c:v>Kasvihuoneautomaatio</c:v>
                </c:pt>
                <c:pt idx="94">
                  <c:v>Kasvitehtaat Monikerrosviljely</c:v>
                </c:pt>
                <c:pt idx="95">
                  <c:v>Konttiviljelmät</c:v>
                </c:pt>
                <c:pt idx="96">
                  <c:v>Agrirouter</c:v>
                </c:pt>
                <c:pt idx="97">
                  <c:v>Agrismart (Agrineuvos)</c:v>
                </c:pt>
                <c:pt idx="98">
                  <c:v>Farmersbusinessnetwork.com</c:v>
                </c:pt>
                <c:pt idx="99">
                  <c:v>Farmidiili</c:v>
                </c:pt>
                <c:pt idx="100">
                  <c:v>Farmobile.com</c:v>
                </c:pt>
                <c:pt idx="101">
                  <c:v>VTT Owela</c:v>
                </c:pt>
                <c:pt idx="102">
                  <c:v>Valtra Smart</c:v>
                </c:pt>
                <c:pt idx="103">
                  <c:v>Avoimet</c:v>
                </c:pt>
                <c:pt idx="104">
                  <c:v>ISOBUS</c:v>
                </c:pt>
                <c:pt idx="105">
                  <c:v>Automaattiohjaus</c:v>
                </c:pt>
                <c:pt idx="106">
                  <c:v>Elinkaaret (maatalouskone/tiedostoformaatti/automatiikka/ohjelmisto/IoT-laite/IoT-palvelu)</c:v>
                </c:pt>
                <c:pt idx="107">
                  <c:v>Keinoäly</c:v>
                </c:pt>
                <c:pt idx="108">
                  <c:v>Prototyypit</c:v>
                </c:pt>
                <c:pt idx="109">
                  <c:v>Teollinen Ethernet</c:v>
                </c:pt>
                <c:pt idx="110">
                  <c:v>Teollisuusautomaatio</c:v>
                </c:pt>
                <c:pt idx="111">
                  <c:v>Sensoriverkot</c:v>
                </c:pt>
                <c:pt idx="112">
                  <c:v>Sääasemat</c:v>
                </c:pt>
                <c:pt idx="113">
                  <c:v>Telemetria</c:v>
                </c:pt>
                <c:pt idx="114">
                  <c:v>Analytiikkapalvelut</c:v>
                </c:pt>
                <c:pt idx="115">
                  <c:v>Metadata</c:v>
                </c:pt>
                <c:pt idx="116">
                  <c:v>Paikkatieto</c:v>
                </c:pt>
                <c:pt idx="117">
                  <c:v>Sadon tunnistetieto (Ruoan identiteetti)</c:v>
                </c:pt>
                <c:pt idx="118">
                  <c:v>Systeemiautomaatio</c:v>
                </c:pt>
                <c:pt idx="119">
                  <c:v>Tiedostoformaatit</c:v>
                </c:pt>
                <c:pt idx="120">
                  <c:v>Tietoturva haittaohjelmat</c:v>
                </c:pt>
                <c:pt idx="121">
                  <c:v>Tietoturva yleensä</c:v>
                </c:pt>
                <c:pt idx="122">
                  <c:v>Avoin lähdekoodi</c:v>
                </c:pt>
                <c:pt idx="123">
                  <c:v>Käyttöliittymä Viljelijän oma räätälöity</c:v>
                </c:pt>
                <c:pt idx="124">
                  <c:v>3G-verkko</c:v>
                </c:pt>
                <c:pt idx="125">
                  <c:v>5G-verkko</c:v>
                </c:pt>
                <c:pt idx="126">
                  <c:v>Matkapuhelinverkot</c:v>
                </c:pt>
                <c:pt idx="127">
                  <c:v>SMS-viestit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Olosuhteiden vaihtelut/Ilmastonmuutos tilannehallinta</c:v>
                </c:pt>
                <c:pt idx="131">
                  <c:v>Erilaiset ratkaisut tilakoon mukaan</c:v>
                </c:pt>
                <c:pt idx="132">
                  <c:v>Maatalouden toiminnan yleiskuva</c:v>
                </c:pt>
                <c:pt idx="133">
                  <c:v>Suomalaisen viljely-ympäristön erityispiirteet</c:v>
                </c:pt>
                <c:pt idx="134">
                  <c:v>Tilakoon kasvu</c:v>
                </c:pt>
                <c:pt idx="135">
                  <c:v>Datan omistajuus</c:v>
                </c:pt>
                <c:pt idx="136">
                  <c:v>Datan/tiedon saatavuus</c:v>
                </c:pt>
                <c:pt idx="137">
                  <c:v>Maatilojen yksilöllisyys</c:v>
                </c:pt>
                <c:pt idx="138">
                  <c:v>Ruokaturvan parantaminen</c:v>
                </c:pt>
                <c:pt idx="139">
                  <c:v>Tutkimuksen/kehityksen pitkä aikajänne</c:v>
                </c:pt>
                <c:pt idx="140">
                  <c:v>Viljelijä-laitevalmistaja yhteistyö partneri</c:v>
                </c:pt>
                <c:pt idx="141">
                  <c:v>Digitalisaatio</c:v>
                </c:pt>
                <c:pt idx="142">
                  <c:v>Ilmastonmuutoksen uhat</c:v>
                </c:pt>
                <c:pt idx="143">
                  <c:v>Teknologiaharppaus (leap frog)</c:v>
                </c:pt>
                <c:pt idx="144">
                  <c:v>Tilamäärän väheneminen</c:v>
                </c:pt>
                <c:pt idx="145">
                  <c:v>Liiketoiminnan ekosysteemi</c:v>
                </c:pt>
                <c:pt idx="146">
                  <c:v>Tuotantoketju yleensä</c:v>
                </c:pt>
                <c:pt idx="147">
                  <c:v>Tuotantoketjun data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haastatteluittain'!$H$2:$H$181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5.0</c:v>
                </c:pt>
                <c:pt idx="4">
                  <c:v>5.0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307096"/>
        <c:axId val="2020280296"/>
      </c:barChart>
      <c:catAx>
        <c:axId val="2049307096"/>
        <c:scaling>
          <c:orientation val="maxMin"/>
        </c:scaling>
        <c:delete val="0"/>
        <c:axPos val="l"/>
        <c:majorTickMark val="out"/>
        <c:minorTickMark val="none"/>
        <c:tickLblPos val="nextTo"/>
        <c:crossAx val="2020280296"/>
        <c:crosses val="autoZero"/>
        <c:auto val="1"/>
        <c:lblAlgn val="ctr"/>
        <c:lblOffset val="100"/>
        <c:noMultiLvlLbl val="0"/>
      </c:catAx>
      <c:valAx>
        <c:axId val="2020280296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9307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haastatteluittain'!$O$1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haastatteluittain'!$R$2:$R$181</c:f>
              <c:strCache>
                <c:ptCount val="180"/>
                <c:pt idx="0">
                  <c:v>Hintojen halpeneminen</c:v>
                </c:pt>
                <c:pt idx="1">
                  <c:v>Tuotantotapatieto yleensä</c:v>
                </c:pt>
                <c:pt idx="2">
                  <c:v>UA-laitteet</c:v>
                </c:pt>
                <c:pt idx="3">
                  <c:v>Viljelyprosessien (tuotanto-) optimointi/automatisointi</c:v>
                </c:pt>
                <c:pt idx="4">
                  <c:v>Integraatio laitteiden yhteensopivuus</c:v>
                </c:pt>
                <c:pt idx="5">
                  <c:v>Laitteiston ROI</c:v>
                </c:pt>
                <c:pt idx="6">
                  <c:v>Toimintavarmuus</c:v>
                </c:pt>
                <c:pt idx="7">
                  <c:v>Vaatimukset maataloudessa</c:v>
                </c:pt>
                <c:pt idx="8">
                  <c:v>Kannattavuus</c:v>
                </c:pt>
                <c:pt idx="9">
                  <c:v>Perustellut investoinnit</c:v>
                </c:pt>
                <c:pt idx="10">
                  <c:v>Päätöksentekon avustaminen</c:v>
                </c:pt>
                <c:pt idx="11">
                  <c:v>Järjestelmäintegraatio</c:v>
                </c:pt>
                <c:pt idx="12">
                  <c:v>Lannoitus Ravinteet Syötteet</c:v>
                </c:pt>
                <c:pt idx="13">
                  <c:v>Täsmäviljely</c:v>
                </c:pt>
                <c:pt idx="14">
                  <c:v>Datan merkitys ja merkityksen ymmärrys</c:v>
                </c:pt>
                <c:pt idx="15">
                  <c:v>Datan oikea-aikainen esitys käyttäjälle</c:v>
                </c:pt>
                <c:pt idx="16">
                  <c:v>Dataperustainen laatuhinnoittelu</c:v>
                </c:pt>
                <c:pt idx="17">
                  <c:v>Tuotannon historiatiedot</c:v>
                </c:pt>
                <c:pt idx="18">
                  <c:v>Ã„lykkäät Operatiivinen laitteiden älykkyys</c:v>
                </c:pt>
                <c:pt idx="19">
                  <c:v>Liiketoimintamainen toiminta</c:v>
                </c:pt>
                <c:pt idx="20">
                  <c:v>Ennusteet Arviot</c:v>
                </c:pt>
                <c:pt idx="21">
                  <c:v>Erillinen arvoerä</c:v>
                </c:pt>
                <c:pt idx="22">
                  <c:v>Laatuerien tunnistaminen</c:v>
                </c:pt>
                <c:pt idx="23">
                  <c:v>Sadonlisä</c:v>
                </c:pt>
                <c:pt idx="24">
                  <c:v>Investointien laskentaan ei ole tietoa</c:v>
                </c:pt>
                <c:pt idx="25">
                  <c:v>Koneiden käyttö</c:v>
                </c:pt>
                <c:pt idx="26">
                  <c:v>Logistiikka</c:v>
                </c:pt>
                <c:pt idx="27">
                  <c:v>Maatilan toiminnassa yleisesti</c:v>
                </c:pt>
                <c:pt idx="28">
                  <c:v>Resurssien käyttö panokset lannoitteet jne.</c:v>
                </c:pt>
                <c:pt idx="29">
                  <c:v>Työn helpottaminen</c:v>
                </c:pt>
                <c:pt idx="30">
                  <c:v>Viljelysuositukset</c:v>
                </c:pt>
                <c:pt idx="31">
                  <c:v>Automaattinen/automatisoitu viljelyyn vaikuttaminen</c:v>
                </c:pt>
                <c:pt idx="32">
                  <c:v>Tuotantoketjun Verkostoitumisalusta myyntiin ja ostoihin</c:v>
                </c:pt>
                <c:pt idx="33">
                  <c:v>Lannoitepanokset</c:v>
                </c:pt>
                <c:pt idx="34">
                  <c:v>Tuotantopanokset yleensä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Smart Farming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ISOBUS</c:v>
                </c:pt>
                <c:pt idx="41">
                  <c:v>Sensoriteknologia</c:v>
                </c:pt>
                <c:pt idx="42">
                  <c:v>Laajuus</c:v>
                </c:pt>
                <c:pt idx="43">
                  <c:v>Aidot IoT-järjestelmät laitteet</c:v>
                </c:pt>
                <c:pt idx="44">
                  <c:v>Telemetria</c:v>
                </c:pt>
                <c:pt idx="45">
                  <c:v>Langaton</c:v>
                </c:pt>
                <c:pt idx="46">
                  <c:v>Teollisuusautomaatio</c:v>
                </c:pt>
                <c:pt idx="47">
                  <c:v>Tiedostoformaatit</c:v>
                </c:pt>
                <c:pt idx="48">
                  <c:v>Yhteydet/Verkot</c:v>
                </c:pt>
                <c:pt idx="49">
                  <c:v>Elinkaaret (maatalouskone/tiedostoformaatti/automatiikka/ohjelmisto/IoT-laite/IoT-palvelu)</c:v>
                </c:pt>
                <c:pt idx="50">
                  <c:v>Datan alustapalvelu/järjestelmä</c:v>
                </c:pt>
                <c:pt idx="51">
                  <c:v>Tiedon tuottama lisäarvo</c:v>
                </c:pt>
                <c:pt idx="52">
                  <c:v>Haasteet</c:v>
                </c:pt>
                <c:pt idx="53">
                  <c:v>SMS-viestit</c:v>
                </c:pt>
                <c:pt idx="54">
                  <c:v>Muut</c:v>
                </c:pt>
                <c:pt idx="55">
                  <c:v>Sensoriverkot</c:v>
                </c:pt>
                <c:pt idx="56">
                  <c:v>Sääasemat</c:v>
                </c:pt>
                <c:pt idx="57">
                  <c:v>Teknologioiden mahdollisuudet hyödyt edut</c:v>
                </c:pt>
                <c:pt idx="58">
                  <c:v>Analytiikkapalvelut</c:v>
                </c:pt>
                <c:pt idx="59">
                  <c:v>Kuvantamisdata</c:v>
                </c:pt>
                <c:pt idx="60">
                  <c:v>Sensoridata ja Digitaalinen mitattu tieto</c:v>
                </c:pt>
                <c:pt idx="61">
                  <c:v>Maatilanhallintajärjestelmä FMIS Kokonaisvaltainen</c:v>
                </c:pt>
                <c:pt idx="62">
                  <c:v>Datan julkaisu ja jakaminen</c:v>
                </c:pt>
                <c:pt idx="63">
                  <c:v>Automaattiset huoltokutsut ja huollon yhteys laitteisiin verkon yli</c:v>
                </c:pt>
                <c:pt idx="64">
                  <c:v>Valtra Smart</c:v>
                </c:pt>
                <c:pt idx="65">
                  <c:v>Yara N-sensor</c:v>
                </c:pt>
                <c:pt idx="66">
                  <c:v>Prototyypit</c:v>
                </c:pt>
                <c:pt idx="67">
                  <c:v>Asteittain</c:v>
                </c:pt>
                <c:pt idx="68">
                  <c:v>Analytiikka</c:v>
                </c:pt>
                <c:pt idx="69">
                  <c:v>Datan integraatio</c:v>
                </c:pt>
                <c:pt idx="70">
                  <c:v>Datan osto ja myynti</c:v>
                </c:pt>
                <c:pt idx="71">
                  <c:v>Datan siirreltävyys</c:v>
                </c:pt>
                <c:pt idx="72">
                  <c:v>Karttatiedot Ortomosaiikkikartta</c:v>
                </c:pt>
                <c:pt idx="73">
                  <c:v>Metadata</c:v>
                </c:pt>
                <c:pt idx="74">
                  <c:v>Pilvipalvelut</c:v>
                </c:pt>
                <c:pt idx="75">
                  <c:v>Sadon tunnistetieto (Ruoan identiteetti)</c:v>
                </c:pt>
                <c:pt idx="76">
                  <c:v>Satelliitti (data/kuvaus)</c:v>
                </c:pt>
                <c:pt idx="77">
                  <c:v>Tietoturva yleensä</c:v>
                </c:pt>
                <c:pt idx="78">
                  <c:v>Avoin lähdekoodi</c:v>
                </c:pt>
                <c:pt idx="79">
                  <c:v>Viljelysuunnittelujärjestelmä/ohjelmisto</c:v>
                </c:pt>
                <c:pt idx="80">
                  <c:v>5G-verkko</c:v>
                </c:pt>
                <c:pt idx="81">
                  <c:v>Matkapuhelinverkot</c:v>
                </c:pt>
                <c:pt idx="82">
                  <c:v>Valokuituverkot</c:v>
                </c:pt>
                <c:pt idx="83">
                  <c:v>Tiedon vaihdanta</c:v>
                </c:pt>
                <c:pt idx="84">
                  <c:v>Viljelijöiden Verkostoitumisalusta myyntiin ja ostoihin</c:v>
                </c:pt>
                <c:pt idx="85">
                  <c:v>Viljelijöiden ja kuluttajien yhteydet</c:v>
                </c:pt>
                <c:pt idx="86">
                  <c:v>Viljelijöiden sosiaalinen verkostoituminen</c:v>
                </c:pt>
                <c:pt idx="87">
                  <c:v>Etätuki</c:v>
                </c:pt>
                <c:pt idx="88">
                  <c:v>Full-liner-tuote/järjestelmä</c:v>
                </c:pt>
                <c:pt idx="89">
                  <c:v>Kasvihuoneautomaatio</c:v>
                </c:pt>
                <c:pt idx="90">
                  <c:v>Kasvitehtaat Monikerrosviljely</c:v>
                </c:pt>
                <c:pt idx="91">
                  <c:v>Konttiviljelmät</c:v>
                </c:pt>
                <c:pt idx="92">
                  <c:v>365FarmNet</c:v>
                </c:pt>
                <c:pt idx="93">
                  <c:v>Agrirouter</c:v>
                </c:pt>
                <c:pt idx="94">
                  <c:v>Agrismart (Agrineuvos)</c:v>
                </c:pt>
                <c:pt idx="95">
                  <c:v>Farmersbusinessnetwork.com</c:v>
                </c:pt>
                <c:pt idx="96">
                  <c:v>Farmidiili</c:v>
                </c:pt>
                <c:pt idx="97">
                  <c:v>Farmobile.com</c:v>
                </c:pt>
                <c:pt idx="98">
                  <c:v>MyYara -viljelijäportaaliohjelmisto</c:v>
                </c:pt>
                <c:pt idx="99">
                  <c:v>VTT Owela</c:v>
                </c:pt>
                <c:pt idx="100">
                  <c:v>Avoimet</c:v>
                </c:pt>
                <c:pt idx="101">
                  <c:v>Automaattiohjaus</c:v>
                </c:pt>
                <c:pt idx="102">
                  <c:v>Keinoäly</c:v>
                </c:pt>
                <c:pt idx="103">
                  <c:v>Siirrettävät muistivälineet</c:v>
                </c:pt>
                <c:pt idx="104">
                  <c:v>Teollinen Ethernet</c:v>
                </c:pt>
                <c:pt idx="105">
                  <c:v>Autonomiset traktorit ja muut työkoneet</c:v>
                </c:pt>
                <c:pt idx="106">
                  <c:v>Kynnys</c:v>
                </c:pt>
                <c:pt idx="107">
                  <c:v>Viljelijöiden uusien teknologoiden ymmärrys-asiantuntemus-taidot</c:v>
                </c:pt>
                <c:pt idx="108">
                  <c:v>Yleinen</c:v>
                </c:pt>
                <c:pt idx="109">
                  <c:v>Analytiikka Viljelijän Maatilan oma räätälöity</c:v>
                </c:pt>
                <c:pt idx="110">
                  <c:v>Datan laatu ja laatuhaasteet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Koneoppiminen</c:v>
                </c:pt>
                <c:pt idx="114">
                  <c:v>Mallinnus</c:v>
                </c:pt>
                <c:pt idx="115">
                  <c:v>Paikkatieto</c:v>
                </c:pt>
                <c:pt idx="116">
                  <c:v>Systeemiautomaatio</c:v>
                </c:pt>
                <c:pt idx="117">
                  <c:v>Tietoturva haittaohjelmat</c:v>
                </c:pt>
                <c:pt idx="118">
                  <c:v>Työtiedostot</c:v>
                </c:pt>
                <c:pt idx="119">
                  <c:v>Valmistajien datan keräys</c:v>
                </c:pt>
                <c:pt idx="120">
                  <c:v>Käyttäjäystävällisyys-käytettävyys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Rajapinnat</c:v>
                </c:pt>
                <c:pt idx="125">
                  <c:v>Tulevaisuuden tietojärjestelmät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Asiakaslähtöinen tuotekehitys</c:v>
                </c:pt>
                <c:pt idx="130">
                  <c:v>Maatalouden toiminnan yleiskuva</c:v>
                </c:pt>
                <c:pt idx="131">
                  <c:v>Tuotantoketju yleensä</c:v>
                </c:pt>
                <c:pt idx="132">
                  <c:v>Suomalaisen viljely-ympäristön erityispiirteet</c:v>
                </c:pt>
                <c:pt idx="133">
                  <c:v>Digitalisaatio Riskit</c:v>
                </c:pt>
                <c:pt idx="134">
                  <c:v>Kolmannen osapuolen ohjelmistokehitys</c:v>
                </c:pt>
                <c:pt idx="135">
                  <c:v>Ohjelmistojen tekijänoikeudet</c:v>
                </c:pt>
                <c:pt idx="136">
                  <c:v>Ohjelmistotuotannon ala</c:v>
                </c:pt>
                <c:pt idx="137">
                  <c:v>EU-maataloustuki</c:v>
                </c:pt>
                <c:pt idx="138">
                  <c:v>Tuotevastuu</c:v>
                </c:pt>
                <c:pt idx="139">
                  <c:v>Liiketoiminnan ekosysteemi</c:v>
                </c:pt>
                <c:pt idx="140">
                  <c:v>Tuotantoketjun data</c:v>
                </c:pt>
                <c:pt idx="141">
                  <c:v>Tuotantoketjun valvonta</c:v>
                </c:pt>
                <c:pt idx="142">
                  <c:v>Laitevalmistajien yhteistyö</c:v>
                </c:pt>
                <c:pt idx="143">
                  <c:v>Kasvukausi</c:v>
                </c:pt>
                <c:pt idx="144">
                  <c:v>Maatalouden toimintaympäristön hajanaisuus Pirstaleinen kenttä</c:v>
                </c:pt>
                <c:pt idx="145">
                  <c:v>Maatalouskoneiden automatiikan kehitys/historia</c:v>
                </c:pt>
                <c:pt idx="146">
                  <c:v>Ruokaturvan parantaminen</c:v>
                </c:pt>
                <c:pt idx="147">
                  <c:v>Teknologia-aalto Digitalisaatio Murroskohta</c:v>
                </c:pt>
                <c:pt idx="148">
                  <c:v>Ohjelmistopäivitykset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haastatteluittain'!$O$2:$O$181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8.0</c:v>
                </c:pt>
                <c:pt idx="41">
                  <c:v>6.0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4.0</c:v>
                </c:pt>
                <c:pt idx="131">
                  <c:v>3.0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3646648"/>
        <c:axId val="-2103643864"/>
      </c:barChart>
      <c:catAx>
        <c:axId val="-2103646648"/>
        <c:scaling>
          <c:orientation val="maxMin"/>
        </c:scaling>
        <c:delete val="0"/>
        <c:axPos val="l"/>
        <c:majorTickMark val="out"/>
        <c:minorTickMark val="none"/>
        <c:tickLblPos val="nextTo"/>
        <c:crossAx val="-2103643864"/>
        <c:crosses val="autoZero"/>
        <c:auto val="1"/>
        <c:lblAlgn val="ctr"/>
        <c:lblOffset val="100"/>
        <c:noMultiLvlLbl val="0"/>
      </c:catAx>
      <c:valAx>
        <c:axId val="-2103643864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03646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haastatteluittain'!$V$1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haastatteluittain'!$Y$2:$Y$181</c:f>
              <c:strCache>
                <c:ptCount val="180"/>
                <c:pt idx="0">
                  <c:v>Järjestelmäintegraatio</c:v>
                </c:pt>
                <c:pt idx="1">
                  <c:v>Integraatio laitteiden yhteensopivuus</c:v>
                </c:pt>
                <c:pt idx="2">
                  <c:v>Kannattavuus</c:v>
                </c:pt>
                <c:pt idx="3">
                  <c:v>Tuotantotapatieto yleensä</c:v>
                </c:pt>
                <c:pt idx="4">
                  <c:v>UA-laitteet</c:v>
                </c:pt>
                <c:pt idx="5">
                  <c:v>Viljelyprosessien (tuotanto-) optimointi/automatisointi</c:v>
                </c:pt>
                <c:pt idx="6">
                  <c:v>Lannoitus Ravinteet Syötteet</c:v>
                </c:pt>
                <c:pt idx="7">
                  <c:v>Urbaaniviljely</c:v>
                </c:pt>
                <c:pt idx="8">
                  <c:v>Datan merkitys ja merkityksen ymmärrys</c:v>
                </c:pt>
                <c:pt idx="9">
                  <c:v>Laitteiston ROI</c:v>
                </c:pt>
                <c:pt idx="10">
                  <c:v>Toimintavarmuus</c:v>
                </c:pt>
                <c:pt idx="11">
                  <c:v>Vaatimukset maataloudessa</c:v>
                </c:pt>
                <c:pt idx="12">
                  <c:v>Erillinen arvoerä</c:v>
                </c:pt>
                <c:pt idx="13">
                  <c:v>Maatilan toiminnassa yleisesti</c:v>
                </c:pt>
                <c:pt idx="14">
                  <c:v>Päätöksentekon avustaminen</c:v>
                </c:pt>
                <c:pt idx="15">
                  <c:v>Automaattinen/automatisoitu viljelyyn vaikuttaminen</c:v>
                </c:pt>
                <c:pt idx="16">
                  <c:v>Lannoitepanokset</c:v>
                </c:pt>
                <c:pt idx="17">
                  <c:v>Tuotantopanokset yleensä</c:v>
                </c:pt>
                <c:pt idx="18">
                  <c:v>Kuluttajien ymmärryshaaste</c:v>
                </c:pt>
                <c:pt idx="19">
                  <c:v>Smart Farming</c:v>
                </c:pt>
                <c:pt idx="20">
                  <c:v>Datan oikea-aikainen esitys käyttäjälle</c:v>
                </c:pt>
                <c:pt idx="21">
                  <c:v>Dataperustainen laatuhinnoittelu</c:v>
                </c:pt>
                <c:pt idx="22">
                  <c:v>Tuotannon historiatiedot</c:v>
                </c:pt>
                <c:pt idx="23">
                  <c:v>Hintojen halpeneminen</c:v>
                </c:pt>
                <c:pt idx="24">
                  <c:v>Ã„lykkäät Operatiivinen laitteiden älykkyys</c:v>
                </c:pt>
                <c:pt idx="25">
                  <c:v>Liiketoimintamainen toiminta</c:v>
                </c:pt>
                <c:pt idx="26">
                  <c:v>Ennusteet Arviot</c:v>
                </c:pt>
                <c:pt idx="27">
                  <c:v>Laatuerien tunnistaminen</c:v>
                </c:pt>
                <c:pt idx="28">
                  <c:v>Sadonlisä</c:v>
                </c:pt>
                <c:pt idx="29">
                  <c:v>Investointien laskentaan ei ole tietoa</c:v>
                </c:pt>
                <c:pt idx="30">
                  <c:v>Perustellut investoinnit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Resurssien käyttö panokset lannoitteet jne.</c:v>
                </c:pt>
                <c:pt idx="34">
                  <c:v>Työn helpottaminen</c:v>
                </c:pt>
                <c:pt idx="35">
                  <c:v>Viljelysuositukset</c:v>
                </c:pt>
                <c:pt idx="36">
                  <c:v>Tuotantoketjun Verkostoitumisalusta myyntiin ja ostoihin</c:v>
                </c:pt>
                <c:pt idx="37">
                  <c:v>Lisäarvo maatalouden tuotteelle</c:v>
                </c:pt>
                <c:pt idx="38">
                  <c:v>Täsmäviljely</c:v>
                </c:pt>
                <c:pt idx="39">
                  <c:v>Urakointi</c:v>
                </c:pt>
                <c:pt idx="40">
                  <c:v>Datan alustapalvelu/järjestelmä</c:v>
                </c:pt>
                <c:pt idx="41">
                  <c:v>Viljelysuunnittelujärjestelmä/ohjelmisto</c:v>
                </c:pt>
                <c:pt idx="42">
                  <c:v>Datan integraatio</c:v>
                </c:pt>
                <c:pt idx="43">
                  <c:v>Yhteydet/Verkot</c:v>
                </c:pt>
                <c:pt idx="44">
                  <c:v>Tiedon vaihdanta</c:v>
                </c:pt>
                <c:pt idx="45">
                  <c:v>Kasvihuoneautomaatio</c:v>
                </c:pt>
                <c:pt idx="46">
                  <c:v>ISOBUS</c:v>
                </c:pt>
                <c:pt idx="47">
                  <c:v>Elinkaaret (maatalouskone/tiedostoformaatti/automatiikka/ohjelmisto/IoT-laite/IoT-palvelu)</c:v>
                </c:pt>
                <c:pt idx="48">
                  <c:v>Telemetria</c:v>
                </c:pt>
                <c:pt idx="49">
                  <c:v>Yleinen</c:v>
                </c:pt>
                <c:pt idx="50">
                  <c:v>Datan siirreltävyys</c:v>
                </c:pt>
                <c:pt idx="51">
                  <c:v>Ihminen datan tulkitsijana/päätöksentekijänä</c:v>
                </c:pt>
                <c:pt idx="52">
                  <c:v>Karttatiedot Ortomosaiikkikartta</c:v>
                </c:pt>
                <c:pt idx="53">
                  <c:v>Pilvipalvelut</c:v>
                </c:pt>
                <c:pt idx="54">
                  <c:v>Käyttäjäystävällisyys-käytettävyys</c:v>
                </c:pt>
                <c:pt idx="55">
                  <c:v>Haasteet</c:v>
                </c:pt>
                <c:pt idx="56">
                  <c:v>Datan julkaisu ja jakaminen</c:v>
                </c:pt>
                <c:pt idx="57">
                  <c:v>Viljelijöiden sosiaalinen verkostoituminen</c:v>
                </c:pt>
                <c:pt idx="58">
                  <c:v>Full-liner-tuote/järjestelmä</c:v>
                </c:pt>
                <c:pt idx="59">
                  <c:v>Kasvitehtaat Monikerrosviljely</c:v>
                </c:pt>
                <c:pt idx="60">
                  <c:v>Konttiviljelmät</c:v>
                </c:pt>
                <c:pt idx="61">
                  <c:v>Agrismart (Agrineuvos)</c:v>
                </c:pt>
                <c:pt idx="62">
                  <c:v>Avoimet</c:v>
                </c:pt>
                <c:pt idx="63">
                  <c:v>Sensoriteknologia</c:v>
                </c:pt>
                <c:pt idx="64">
                  <c:v>Sensoriverkot</c:v>
                </c:pt>
                <c:pt idx="65">
                  <c:v>Asteittain</c:v>
                </c:pt>
                <c:pt idx="66">
                  <c:v>Kynnys</c:v>
                </c:pt>
                <c:pt idx="67">
                  <c:v>Teknologioiden mahdollisuudet hyödyt edut</c:v>
                </c:pt>
                <c:pt idx="68">
                  <c:v>Analytiikka</c:v>
                </c:pt>
                <c:pt idx="69">
                  <c:v>Analytiikkapalvelut</c:v>
                </c:pt>
                <c:pt idx="70">
                  <c:v>Datan laatu ja laatuhaasteet</c:v>
                </c:pt>
                <c:pt idx="71">
                  <c:v>Tietoturva haittaohjelmat</c:v>
                </c:pt>
                <c:pt idx="72">
                  <c:v>Tietoturva yleensä</c:v>
                </c:pt>
                <c:pt idx="73">
                  <c:v>Käyttöliittymät</c:v>
                </c:pt>
                <c:pt idx="74">
                  <c:v>Rajapinnat</c:v>
                </c:pt>
                <c:pt idx="75">
                  <c:v>Tulevaisuuden tietojärjestelmät</c:v>
                </c:pt>
                <c:pt idx="76">
                  <c:v>Viljelijöiden Verkostoitumisalusta myyntiin ja ostoihin</c:v>
                </c:pt>
                <c:pt idx="77">
                  <c:v>Viljelijöiden ja kuluttajien yhteydet</c:v>
                </c:pt>
                <c:pt idx="78">
                  <c:v>Automaattiset huoltokutsut ja huollon yhteys laitteisiin verkon yli</c:v>
                </c:pt>
                <c:pt idx="79">
                  <c:v>Etätuki</c:v>
                </c:pt>
                <c:pt idx="80">
                  <c:v>365FarmNet</c:v>
                </c:pt>
                <c:pt idx="81">
                  <c:v>Agrirouter</c:v>
                </c:pt>
                <c:pt idx="82">
                  <c:v>Farmersbusinessnetwork.com</c:v>
                </c:pt>
                <c:pt idx="83">
                  <c:v>Farmidiili</c:v>
                </c:pt>
                <c:pt idx="84">
                  <c:v>Farmobile.com</c:v>
                </c:pt>
                <c:pt idx="85">
                  <c:v>MyYara -viljelijäportaaliohjelmisto</c:v>
                </c:pt>
                <c:pt idx="86">
                  <c:v>VTT Owela</c:v>
                </c:pt>
                <c:pt idx="87">
                  <c:v>Valtra Smart</c:v>
                </c:pt>
                <c:pt idx="88">
                  <c:v>Yara N-sensor</c:v>
                </c:pt>
                <c:pt idx="89">
                  <c:v>Muut</c:v>
                </c:pt>
                <c:pt idx="90">
                  <c:v>Aidot IoT-järjestelmät laitteet</c:v>
                </c:pt>
                <c:pt idx="91">
                  <c:v>Automaattiohjaus</c:v>
                </c:pt>
                <c:pt idx="92">
                  <c:v>Keinoäly</c:v>
                </c:pt>
                <c:pt idx="93">
                  <c:v>Prototyypit</c:v>
                </c:pt>
                <c:pt idx="94">
                  <c:v>Siirrettävät muistivälineet</c:v>
                </c:pt>
                <c:pt idx="95">
                  <c:v>Teollinen Ethernet</c:v>
                </c:pt>
                <c:pt idx="96">
                  <c:v>Teollisuusautomaatio</c:v>
                </c:pt>
                <c:pt idx="97">
                  <c:v>Autonomiset traktorit ja muut työkoneet</c:v>
                </c:pt>
                <c:pt idx="98">
                  <c:v>Sääasemat</c:v>
                </c:pt>
                <c:pt idx="99">
                  <c:v>Laajuus</c:v>
                </c:pt>
                <c:pt idx="100">
                  <c:v>Viljelijöiden uusien teknologoiden ymmärrys-asiantuntemus-taidot</c:v>
                </c:pt>
                <c:pt idx="101">
                  <c:v>Analytiikka Viljelijän Maatilan oma räätälöity</c:v>
                </c:pt>
                <c:pt idx="102">
                  <c:v>Datan osto ja myynti</c:v>
                </c:pt>
                <c:pt idx="103">
                  <c:v>Karttatiedostot</c:v>
                </c:pt>
                <c:pt idx="104">
                  <c:v>Koneoppiminen</c:v>
                </c:pt>
                <c:pt idx="105">
                  <c:v>Kuvantamisdata</c:v>
                </c:pt>
                <c:pt idx="106">
                  <c:v>Mallinnus</c:v>
                </c:pt>
                <c:pt idx="107">
                  <c:v>Metadata</c:v>
                </c:pt>
                <c:pt idx="108">
                  <c:v>Paikkatieto</c:v>
                </c:pt>
                <c:pt idx="109">
                  <c:v>Sadon tunnistetieto (Ruoan identiteetti)</c:v>
                </c:pt>
                <c:pt idx="110">
                  <c:v>Satelliitti (data/kuvaus)</c:v>
                </c:pt>
                <c:pt idx="111">
                  <c:v>Sensoridata ja Digitaalinen mitattu tieto</c:v>
                </c:pt>
                <c:pt idx="112">
                  <c:v>Systeemiautomaatio</c:v>
                </c:pt>
                <c:pt idx="113">
                  <c:v>Tiedon tuottama lisäarvo</c:v>
                </c:pt>
                <c:pt idx="114">
                  <c:v>Tiedostoformaatit</c:v>
                </c:pt>
                <c:pt idx="115">
                  <c:v>Työtiedostot</c:v>
                </c:pt>
                <c:pt idx="116">
                  <c:v>Valmistajien datan keräys</c:v>
                </c:pt>
                <c:pt idx="117">
                  <c:v>Avoin lähdekoodi</c:v>
                </c:pt>
                <c:pt idx="118">
                  <c:v>Käyttöliittymä Viljelijän oma räätälöity</c:v>
                </c:pt>
                <c:pt idx="119">
                  <c:v>Maatilanhallintajärjestelmä FMIS</c:v>
                </c:pt>
                <c:pt idx="120">
                  <c:v>Maatilanhallintajärjestelmä FMIS Kokonaisvaltainen</c:v>
                </c:pt>
                <c:pt idx="121">
                  <c:v>Viljelysuositusjärjestelmä</c:v>
                </c:pt>
                <c:pt idx="122">
                  <c:v>3G-verkko</c:v>
                </c:pt>
                <c:pt idx="123">
                  <c:v>5G-verkko</c:v>
                </c:pt>
                <c:pt idx="124">
                  <c:v>Langaton</c:v>
                </c:pt>
                <c:pt idx="125">
                  <c:v>Matkapuhelinverkot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 Riskit</c:v>
                </c:pt>
                <c:pt idx="131">
                  <c:v>Maatalouden toiminnan yleiskuva</c:v>
                </c:pt>
                <c:pt idx="132">
                  <c:v>Maatalouden toimintaympäristön hajanaisuus Pirstaleinen kenttä</c:v>
                </c:pt>
                <c:pt idx="133">
                  <c:v>Viljelijän työnkuva</c:v>
                </c:pt>
                <c:pt idx="134">
                  <c:v>Yhteen valmistajaan lukittuminen</c:v>
                </c:pt>
                <c:pt idx="135">
                  <c:v>Sovelluskirjo</c:v>
                </c:pt>
                <c:pt idx="136">
                  <c:v>Suomalaisen viljely-ympäristön erityispiirteet</c:v>
                </c:pt>
                <c:pt idx="137">
                  <c:v>Teknologioiden Tuotteiden siiloutuneisuus hajanaisuus</c:v>
                </c:pt>
                <c:pt idx="138">
                  <c:v>Digitalisaatio</c:v>
                </c:pt>
                <c:pt idx="139">
                  <c:v>Tilakoon kasvu</c:v>
                </c:pt>
                <c:pt idx="140">
                  <c:v>Tuotantoketjun data</c:v>
                </c:pt>
                <c:pt idx="141">
                  <c:v>Agrineuvos</c:v>
                </c:pt>
                <c:pt idx="142">
                  <c:v>Datan omistajuus</c:v>
                </c:pt>
                <c:pt idx="143">
                  <c:v>Datan/tiedon saatavuus</c:v>
                </c:pt>
                <c:pt idx="144">
                  <c:v>AEF</c:v>
                </c:pt>
                <c:pt idx="145">
                  <c:v>Uudet liiketoimintamallit</c:v>
                </c:pt>
                <c:pt idx="146">
                  <c:v>Luomusertifikaatti</c:v>
                </c:pt>
                <c:pt idx="147">
                  <c:v>Sertifikaatit</c:v>
                </c:pt>
                <c:pt idx="148">
                  <c:v>Tuotantoketjun valvonta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'Koodit haastatteluittain'!$V$2:$V$181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4.0</c:v>
                </c:pt>
                <c:pt idx="42">
                  <c:v>3.0</c:v>
                </c:pt>
                <c:pt idx="43">
                  <c:v>3.0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5.0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3597720"/>
        <c:axId val="-2103594936"/>
      </c:barChart>
      <c:catAx>
        <c:axId val="-2103597720"/>
        <c:scaling>
          <c:orientation val="maxMin"/>
        </c:scaling>
        <c:delete val="0"/>
        <c:axPos val="l"/>
        <c:majorTickMark val="out"/>
        <c:minorTickMark val="none"/>
        <c:tickLblPos val="nextTo"/>
        <c:crossAx val="-2103594936"/>
        <c:crosses val="autoZero"/>
        <c:auto val="1"/>
        <c:lblAlgn val="ctr"/>
        <c:lblOffset val="100"/>
        <c:noMultiLvlLbl val="0"/>
      </c:catAx>
      <c:valAx>
        <c:axId val="-2103594936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03597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haastatteluittain'!$AC$1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haastatteluittain'!$AF$2:$AF$181</c:f>
              <c:strCache>
                <c:ptCount val="180"/>
                <c:pt idx="0">
                  <c:v>Viljelyprosessien (tuotanto-) optimointi/automatisointi</c:v>
                </c:pt>
                <c:pt idx="1">
                  <c:v>Päätöksentekon avustaminen</c:v>
                </c:pt>
                <c:pt idx="2">
                  <c:v>Integraatio laitteiden yhteensopivuus</c:v>
                </c:pt>
                <c:pt idx="3">
                  <c:v>Työn helpottaminen</c:v>
                </c:pt>
                <c:pt idx="4">
                  <c:v>Järjestelmäintegraatio</c:v>
                </c:pt>
                <c:pt idx="5">
                  <c:v>Kannattavuus</c:v>
                </c:pt>
                <c:pt idx="6">
                  <c:v>Datan oikea-aikainen esitys käyttäjälle</c:v>
                </c:pt>
                <c:pt idx="7">
                  <c:v>Tuotannon historiatiedot</c:v>
                </c:pt>
                <c:pt idx="8">
                  <c:v>Sadonlisä</c:v>
                </c:pt>
                <c:pt idx="9">
                  <c:v>Koneiden käyttö</c:v>
                </c:pt>
                <c:pt idx="10">
                  <c:v>Logistiikka</c:v>
                </c:pt>
                <c:pt idx="11">
                  <c:v>Resurssien käyttö panokset lannoitteet jne.</c:v>
                </c:pt>
                <c:pt idx="12">
                  <c:v>Viljelysuositukset</c:v>
                </c:pt>
                <c:pt idx="13">
                  <c:v>Lannoitus Ravinteet Syötteet</c:v>
                </c:pt>
                <c:pt idx="14">
                  <c:v>Kuluttajien ymmärryshaaste</c:v>
                </c:pt>
                <c:pt idx="15">
                  <c:v>Tuotantotapatieto yleensä</c:v>
                </c:pt>
                <c:pt idx="16">
                  <c:v>Smart Farming</c:v>
                </c:pt>
                <c:pt idx="17">
                  <c:v>Täsmäviljely</c:v>
                </c:pt>
                <c:pt idx="18">
                  <c:v>Datan merkitys ja merkityksen ymmärrys</c:v>
                </c:pt>
                <c:pt idx="19">
                  <c:v>Dataperustainen laatuhinnoittelu</c:v>
                </c:pt>
                <c:pt idx="20">
                  <c:v>Hintojen halpeneminen</c:v>
                </c:pt>
                <c:pt idx="21">
                  <c:v>Laitteiston ROI</c:v>
                </c:pt>
                <c:pt idx="22">
                  <c:v>Toimintavarmuus</c:v>
                </c:pt>
                <c:pt idx="23">
                  <c:v>UA-laitteet</c:v>
                </c:pt>
                <c:pt idx="24">
                  <c:v>Vaatimukset maataloudessa</c:v>
                </c:pt>
                <c:pt idx="25">
                  <c:v>Ã„lykkäät Operatiivinen laitteiden älykkyys</c:v>
                </c:pt>
                <c:pt idx="26">
                  <c:v>Liiketoimintamainen toiminta</c:v>
                </c:pt>
                <c:pt idx="27">
                  <c:v>Ennusteet Arviot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Perustellut investoinnit</c:v>
                </c:pt>
                <c:pt idx="32">
                  <c:v>Maatilan toiminnassa yleisesti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Lannoitepanokset</c:v>
                </c:pt>
                <c:pt idx="36">
                  <c:v>Tuotantopanokset yleensä</c:v>
                </c:pt>
                <c:pt idx="37">
                  <c:v>Lisäarvo maatalouden tuotteelle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Yleinen</c:v>
                </c:pt>
                <c:pt idx="41">
                  <c:v>Telemetria</c:v>
                </c:pt>
                <c:pt idx="42">
                  <c:v>Agrirouter</c:v>
                </c:pt>
                <c:pt idx="43">
                  <c:v>Teknologioiden mahdollisuudet hyödyt edut</c:v>
                </c:pt>
                <c:pt idx="44">
                  <c:v>Analytiikka</c:v>
                </c:pt>
                <c:pt idx="45">
                  <c:v>Tiedon tuottama lisäarvo</c:v>
                </c:pt>
                <c:pt idx="46">
                  <c:v>Maatilanhallintajärjestelmä FMIS Kokonaisvaltainen</c:v>
                </c:pt>
                <c:pt idx="47">
                  <c:v>ISOBUS</c:v>
                </c:pt>
                <c:pt idx="48">
                  <c:v>Autonomiset traktorit ja muut työkoneet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Käyttöliittymät</c:v>
                </c:pt>
                <c:pt idx="52">
                  <c:v>Maatilanhallintajärjestelmä FMIS</c:v>
                </c:pt>
                <c:pt idx="53">
                  <c:v>Tulevaisuuden tietojärjestelmät</c:v>
                </c:pt>
                <c:pt idx="54">
                  <c:v>Aidot IoT-järjestelmät laitteet</c:v>
                </c:pt>
                <c:pt idx="55">
                  <c:v>Keinoäly</c:v>
                </c:pt>
                <c:pt idx="56">
                  <c:v>Datan alustapalvelu/järjestelmä</c:v>
                </c:pt>
                <c:pt idx="57">
                  <c:v>Viljelijöiden uusien teknologoiden ymmärrys-asiantuntemus-taidot</c:v>
                </c:pt>
                <c:pt idx="58">
                  <c:v>Analytiikkapalvelut</c:v>
                </c:pt>
                <c:pt idx="59">
                  <c:v>Koneoppiminen</c:v>
                </c:pt>
                <c:pt idx="60">
                  <c:v>Paikkatieto</c:v>
                </c:pt>
                <c:pt idx="61">
                  <c:v>Tietoturva yleensä</c:v>
                </c:pt>
                <c:pt idx="62">
                  <c:v>Haasteet</c:v>
                </c:pt>
                <c:pt idx="63">
                  <c:v>Yhteydet/Verkot</c:v>
                </c:pt>
                <c:pt idx="64">
                  <c:v>Asiakaslähtöinen tuotekehitys</c:v>
                </c:pt>
                <c:pt idx="65">
                  <c:v>Viljelijöiden sosiaalinen verkostoituminen</c:v>
                </c:pt>
                <c:pt idx="66">
                  <c:v>Automaattiohjaus</c:v>
                </c:pt>
                <c:pt idx="67">
                  <c:v>Asteittain</c:v>
                </c:pt>
                <c:pt idx="68">
                  <c:v>Analytiikka Viljelijän Maatilan oma räätälöity</c:v>
                </c:pt>
                <c:pt idx="69">
                  <c:v>Datan siirreltävyys</c:v>
                </c:pt>
                <c:pt idx="70">
                  <c:v>Kuvantamisdata</c:v>
                </c:pt>
                <c:pt idx="71">
                  <c:v>Pilvipalvelut</c:v>
                </c:pt>
                <c:pt idx="72">
                  <c:v>Sensoridata ja Digitaalinen mitattu tieto</c:v>
                </c:pt>
                <c:pt idx="73">
                  <c:v>Valmistajien datan keräys</c:v>
                </c:pt>
                <c:pt idx="74">
                  <c:v>Käyttäjäystävällisyys-käytettävyys</c:v>
                </c:pt>
                <c:pt idx="75">
                  <c:v>Käyttöliittymä Viljelijän oma räätälöity</c:v>
                </c:pt>
                <c:pt idx="76">
                  <c:v>Rajapinnat</c:v>
                </c:pt>
                <c:pt idx="77">
                  <c:v>5G-verkko</c:v>
                </c:pt>
                <c:pt idx="78">
                  <c:v>Langaton</c:v>
                </c:pt>
                <c:pt idx="79">
                  <c:v>Satelliitti</c:v>
                </c:pt>
                <c:pt idx="80">
                  <c:v>Datan julkaisu ja jakaminen</c:v>
                </c:pt>
                <c:pt idx="81">
                  <c:v>Tiedon vaihdanta</c:v>
                </c:pt>
                <c:pt idx="82">
                  <c:v>Viljelijöiden Verkostoitumisalusta myyntiin ja ostoihin</c:v>
                </c:pt>
                <c:pt idx="83">
                  <c:v>Viljelijöiden ja kuluttajien yhteydet</c:v>
                </c:pt>
                <c:pt idx="84">
                  <c:v>Automaattiset huoltokutsut ja huollon yhteys laitteisiin verkon yli</c:v>
                </c:pt>
                <c:pt idx="85">
                  <c:v>Etätuki</c:v>
                </c:pt>
                <c:pt idx="86">
                  <c:v>Full-liner-tuote/järjestelmä</c:v>
                </c:pt>
                <c:pt idx="87">
                  <c:v>Kasvihuoneautomaatio</c:v>
                </c:pt>
                <c:pt idx="88">
                  <c:v>Kasvitehtaat Monikerrosviljely</c:v>
                </c:pt>
                <c:pt idx="89">
                  <c:v>Konttiviljelmät</c:v>
                </c:pt>
                <c:pt idx="90">
                  <c:v>365FarmNet</c:v>
                </c:pt>
                <c:pt idx="91">
                  <c:v>Agrismart (Agrineuvos)</c:v>
                </c:pt>
                <c:pt idx="92">
                  <c:v>Farmersbusinessnetwork.com</c:v>
                </c:pt>
                <c:pt idx="93">
                  <c:v>Farmidiili</c:v>
                </c:pt>
                <c:pt idx="94">
                  <c:v>Farmobile.com</c:v>
                </c:pt>
                <c:pt idx="95">
                  <c:v>MyYara -viljelijäportaaliohjelmisto</c:v>
                </c:pt>
                <c:pt idx="96">
                  <c:v>VTT Owela</c:v>
                </c:pt>
                <c:pt idx="97">
                  <c:v>Valtra Smart</c:v>
                </c:pt>
                <c:pt idx="98">
                  <c:v>Yara N-sensor</c:v>
                </c:pt>
                <c:pt idx="99">
                  <c:v>Avoimet</c:v>
                </c:pt>
                <c:pt idx="100">
                  <c:v>Muut</c:v>
                </c:pt>
                <c:pt idx="101">
                  <c:v>Elinkaaret (maatalouskone/tiedostoformaatti/automatiikka/ohjelmisto/IoT-laite/IoT-palvelu)</c:v>
                </c:pt>
                <c:pt idx="102">
                  <c:v>Prototyypit</c:v>
                </c:pt>
                <c:pt idx="103">
                  <c:v>Sensoriteknologia</c:v>
                </c:pt>
                <c:pt idx="104">
                  <c:v>Siirrettävät muistivälineet</c:v>
                </c:pt>
                <c:pt idx="105">
                  <c:v>Teollinen Ethernet</c:v>
                </c:pt>
                <c:pt idx="106">
                  <c:v>Teollisuusautomaatio</c:v>
                </c:pt>
                <c:pt idx="107">
                  <c:v>Sensoriverkot</c:v>
                </c:pt>
                <c:pt idx="108">
                  <c:v>Sääasemat</c:v>
                </c:pt>
                <c:pt idx="109">
                  <c:v>Kynnys</c:v>
                </c:pt>
                <c:pt idx="110">
                  <c:v>Datan laatu ja laatuhaasteet</c:v>
                </c:pt>
                <c:pt idx="111">
                  <c:v>Datan osto ja myynti</c:v>
                </c:pt>
                <c:pt idx="112">
                  <c:v>Ihminen datan tulkitsijana/päätöksentekijänä</c:v>
                </c:pt>
                <c:pt idx="113">
                  <c:v>Karttatiedostot</c:v>
                </c:pt>
                <c:pt idx="114">
                  <c:v>Karttatiedot Ortomosaiikkikartta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Sadon tunnistetieto (Ruoan identiteetti)</c:v>
                </c:pt>
                <c:pt idx="118">
                  <c:v>Satelliitti (data/kuvaus)</c:v>
                </c:pt>
                <c:pt idx="119">
                  <c:v>Systeemiautomaatio</c:v>
                </c:pt>
                <c:pt idx="120">
                  <c:v>Tiedostoformaatit</c:v>
                </c:pt>
                <c:pt idx="121">
                  <c:v>Tietoturva haittaohjelmat</c:v>
                </c:pt>
                <c:pt idx="122">
                  <c:v>Työtiedostot</c:v>
                </c:pt>
                <c:pt idx="123">
                  <c:v>Avoin lähdekoodi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3G-verkko</c:v>
                </c:pt>
                <c:pt idx="127">
                  <c:v>Matkapuhelinverkot</c:v>
                </c:pt>
                <c:pt idx="128">
                  <c:v>SMS-viestit</c:v>
                </c:pt>
                <c:pt idx="129">
                  <c:v>Valokuituverkot</c:v>
                </c:pt>
                <c:pt idx="130">
                  <c:v>Digitalisaatio</c:v>
                </c:pt>
                <c:pt idx="131">
                  <c:v>Teknologia-aalto Digitalisaatio Murroskohta</c:v>
                </c:pt>
                <c:pt idx="132">
                  <c:v>Dataperustainen poliittinen päätöksenteko</c:v>
                </c:pt>
                <c:pt idx="133">
                  <c:v>Maatalouden toiminnan yleiskuva</c:v>
                </c:pt>
                <c:pt idx="134">
                  <c:v>Tuotantoketjun data</c:v>
                </c:pt>
                <c:pt idx="135">
                  <c:v>Datan omistajuus</c:v>
                </c:pt>
                <c:pt idx="136">
                  <c:v>Laitevalmistajien yhteistyö</c:v>
                </c:pt>
                <c:pt idx="137">
                  <c:v>Käyttötarpeiden suuri kirjo</c:v>
                </c:pt>
                <c:pt idx="138">
                  <c:v>Maatalouden toimintaympäristön hajanaisuus Pirstaleinen kenttä</c:v>
                </c:pt>
                <c:pt idx="139">
                  <c:v>Maatilojen yksilöllisyys</c:v>
                </c:pt>
                <c:pt idx="140">
                  <c:v>Ruokaturvan parantaminen</c:v>
                </c:pt>
                <c:pt idx="141">
                  <c:v>Suomalaisen viljely-ympäristön erityispiirteet</c:v>
                </c:pt>
                <c:pt idx="142">
                  <c:v>Teknologioiden Tuotteiden siiloutuneisuus hajanaisuus</c:v>
                </c:pt>
                <c:pt idx="143">
                  <c:v>Viljelijä-laitevalmistaja yhteistyö partneri</c:v>
                </c:pt>
                <c:pt idx="144">
                  <c:v>Digitalisaatio Riskit</c:v>
                </c:pt>
                <c:pt idx="145">
                  <c:v>Mobiilisovellukset</c:v>
                </c:pt>
                <c:pt idx="146">
                  <c:v>Viljelijän työnkuva</c:v>
                </c:pt>
                <c:pt idx="147">
                  <c:v>Väestönkasvu</c:v>
                </c:pt>
                <c:pt idx="148">
                  <c:v>Kolmannen osapuolen ohjelmistokehitys</c:v>
                </c:pt>
                <c:pt idx="149">
                  <c:v>Tuotantoketju yleensä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haastatteluittain'!$AC$2:$AC$181</c:f>
              <c:numCache>
                <c:formatCode>General</c:formatCode>
                <c:ptCount val="180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5.0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6.0</c:v>
                </c:pt>
                <c:pt idx="131">
                  <c:v>4.0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766792"/>
        <c:axId val="2047729368"/>
      </c:barChart>
      <c:catAx>
        <c:axId val="2047766792"/>
        <c:scaling>
          <c:orientation val="maxMin"/>
        </c:scaling>
        <c:delete val="0"/>
        <c:axPos val="l"/>
        <c:majorTickMark val="out"/>
        <c:minorTickMark val="none"/>
        <c:tickLblPos val="nextTo"/>
        <c:crossAx val="2047729368"/>
        <c:crosses val="autoZero"/>
        <c:auto val="1"/>
        <c:lblAlgn val="ctr"/>
        <c:lblOffset val="100"/>
        <c:noMultiLvlLbl val="0"/>
      </c:catAx>
      <c:valAx>
        <c:axId val="2047729368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7766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haastatteluittain'!$AJ$1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haastatteluittain'!$AM$2:$AM$181</c:f>
              <c:strCache>
                <c:ptCount val="180"/>
                <c:pt idx="0">
                  <c:v>Päätöksentekon avustaminen</c:v>
                </c:pt>
                <c:pt idx="1">
                  <c:v>Järjestelmäintegraatio</c:v>
                </c:pt>
                <c:pt idx="2">
                  <c:v>Viljelyprosessien (tuotanto-) optimointi/automatisointi</c:v>
                </c:pt>
                <c:pt idx="3">
                  <c:v>Kannattavuus</c:v>
                </c:pt>
                <c:pt idx="4">
                  <c:v>Integraatio laitteiden yhteensopivuus</c:v>
                </c:pt>
                <c:pt idx="5">
                  <c:v>Tuotantotapatieto yleensä</c:v>
                </c:pt>
                <c:pt idx="6">
                  <c:v>Viljelysuositukset</c:v>
                </c:pt>
                <c:pt idx="7">
                  <c:v>Lannoitus Ravinteet Syötteet</c:v>
                </c:pt>
                <c:pt idx="8">
                  <c:v>Täsmäviljely</c:v>
                </c:pt>
                <c:pt idx="9">
                  <c:v>Laitteiston ROI</c:v>
                </c:pt>
                <c:pt idx="10">
                  <c:v>UA-laitteet</c:v>
                </c:pt>
                <c:pt idx="11">
                  <c:v>Työn helpottaminen</c:v>
                </c:pt>
                <c:pt idx="12">
                  <c:v>Datan merkitys ja merkityksen ymmärrys</c:v>
                </c:pt>
                <c:pt idx="13">
                  <c:v>Laatuerien tunnistaminen</c:v>
                </c:pt>
                <c:pt idx="14">
                  <c:v>Perustellut investoinnit</c:v>
                </c:pt>
                <c:pt idx="15">
                  <c:v>Resurssien käyttö panokset lannoitteet jne.</c:v>
                </c:pt>
                <c:pt idx="16">
                  <c:v>Urakointi</c:v>
                </c:pt>
                <c:pt idx="17">
                  <c:v>Tuotannon historiatiedot</c:v>
                </c:pt>
                <c:pt idx="18">
                  <c:v>Hintojen halpeneminen</c:v>
                </c:pt>
                <c:pt idx="19">
                  <c:v>Ã„lykkäät Operatiivinen laitteiden älykkyys</c:v>
                </c:pt>
                <c:pt idx="20">
                  <c:v>Sadonlisä</c:v>
                </c:pt>
                <c:pt idx="21">
                  <c:v>Lannoitepanokset</c:v>
                </c:pt>
                <c:pt idx="22">
                  <c:v>Tuotantopanokset yleensä</c:v>
                </c:pt>
                <c:pt idx="23">
                  <c:v>Dataperustainen laatuhinnoittelu</c:v>
                </c:pt>
                <c:pt idx="24">
                  <c:v>Liiketoimintamainen toiminta</c:v>
                </c:pt>
                <c:pt idx="25">
                  <c:v>Ennusteet Arviot</c:v>
                </c:pt>
                <c:pt idx="26">
                  <c:v>Maatilan toiminnassa yleisesti</c:v>
                </c:pt>
                <c:pt idx="27">
                  <c:v>Tuotantoketjun Verkostoitumisalusta myyntiin ja ostoihin</c:v>
                </c:pt>
                <c:pt idx="28">
                  <c:v>Kuluttajien ymmärryshaaste</c:v>
                </c:pt>
                <c:pt idx="29">
                  <c:v>Lisäarvo maatalouden tuotteelle</c:v>
                </c:pt>
                <c:pt idx="30">
                  <c:v>Smart Farming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Erillinen arvoerä</c:v>
                </c:pt>
                <c:pt idx="34">
                  <c:v>Automaattinen/automatisoitu viljelyyn vaikuttaminen</c:v>
                </c:pt>
                <c:pt idx="35">
                  <c:v>Urbaaniviljely</c:v>
                </c:pt>
                <c:pt idx="36">
                  <c:v>Datan oikea-aikainen esitys käyttäjälle</c:v>
                </c:pt>
                <c:pt idx="37">
                  <c:v>Investointien laskentaan ei ole tietoa</c:v>
                </c:pt>
                <c:pt idx="38">
                  <c:v>Koneiden käyttö</c:v>
                </c:pt>
                <c:pt idx="39">
                  <c:v>Logistiikka</c:v>
                </c:pt>
                <c:pt idx="40">
                  <c:v>Teknologioiden mahdollisuudet hyödyt edut</c:v>
                </c:pt>
                <c:pt idx="41">
                  <c:v>Datan alustapalvelu/järjestelmä</c:v>
                </c:pt>
                <c:pt idx="42">
                  <c:v>Yleinen</c:v>
                </c:pt>
                <c:pt idx="43">
                  <c:v>Tiedon tuottama lisäarvo</c:v>
                </c:pt>
                <c:pt idx="44">
                  <c:v>ISOBUS</c:v>
                </c:pt>
                <c:pt idx="45">
                  <c:v>Telemetria</c:v>
                </c:pt>
                <c:pt idx="46">
                  <c:v>Analytiikka</c:v>
                </c:pt>
                <c:pt idx="47">
                  <c:v>Yhteydet/Verkot</c:v>
                </c:pt>
                <c:pt idx="48">
                  <c:v>Sensoriteknologia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Pilvipalvelut</c:v>
                </c:pt>
                <c:pt idx="52">
                  <c:v>Teollisuusautomaatio</c:v>
                </c:pt>
                <c:pt idx="53">
                  <c:v>Sensoridata ja Digitaalinen mitattu tieto</c:v>
                </c:pt>
                <c:pt idx="54">
                  <c:v>Langaton</c:v>
                </c:pt>
                <c:pt idx="55">
                  <c:v>Maatilanhallintajärjestelmä FMIS Kokonaisvaltainen</c:v>
                </c:pt>
                <c:pt idx="56">
                  <c:v>Tulevaisuuden tietojärjestelmät</c:v>
                </c:pt>
                <c:pt idx="57">
                  <c:v>Haasteet</c:v>
                </c:pt>
                <c:pt idx="58">
                  <c:v>Aidot IoT-järjestelmät laitteet</c:v>
                </c:pt>
                <c:pt idx="59">
                  <c:v>Asteittain</c:v>
                </c:pt>
                <c:pt idx="60">
                  <c:v>Datan siirreltävyys</c:v>
                </c:pt>
                <c:pt idx="61">
                  <c:v>Käyttäjäystävällisyys-käytettävyys</c:v>
                </c:pt>
                <c:pt idx="62">
                  <c:v>Yara N-sensor</c:v>
                </c:pt>
                <c:pt idx="63">
                  <c:v>Muut</c:v>
                </c:pt>
                <c:pt idx="64">
                  <c:v>Analytiikkapalvelut</c:v>
                </c:pt>
                <c:pt idx="65">
                  <c:v>Ihminen datan tulkitsijana/päätöksentekijänä</c:v>
                </c:pt>
                <c:pt idx="66">
                  <c:v>Käyttöliittymät</c:v>
                </c:pt>
                <c:pt idx="67">
                  <c:v>Datan julkaisu ja jakaminen</c:v>
                </c:pt>
                <c:pt idx="68">
                  <c:v>Avoimet</c:v>
                </c:pt>
                <c:pt idx="69">
                  <c:v>Elinkaaret (maatalouskone/tiedostoformaatti/automatiikka/ohjelmisto/IoT-laite/IoT-palvelu)</c:v>
                </c:pt>
                <c:pt idx="70">
                  <c:v>Rajapinnat</c:v>
                </c:pt>
                <c:pt idx="71">
                  <c:v>Viljelysuunnittelujärjestelmä/ohjelmisto</c:v>
                </c:pt>
                <c:pt idx="72">
                  <c:v>Tiedon vaihdanta</c:v>
                </c:pt>
                <c:pt idx="73">
                  <c:v>Full-liner-tuote/järjestelmä</c:v>
                </c:pt>
                <c:pt idx="74">
                  <c:v>Kasvihuoneautomaatio</c:v>
                </c:pt>
                <c:pt idx="75">
                  <c:v>Keinoäly</c:v>
                </c:pt>
                <c:pt idx="76">
                  <c:v>Kynnys</c:v>
                </c:pt>
                <c:pt idx="77">
                  <c:v>Koneoppiminen</c:v>
                </c:pt>
                <c:pt idx="78">
                  <c:v>Kuvantamisdata</c:v>
                </c:pt>
                <c:pt idx="79">
                  <c:v>Tietoturva yleensä</c:v>
                </c:pt>
                <c:pt idx="80">
                  <c:v>Maatilanhallintajärjestelmä FMIS</c:v>
                </c:pt>
                <c:pt idx="81">
                  <c:v>Agrirouter</c:v>
                </c:pt>
                <c:pt idx="82">
                  <c:v>Autonomiset traktorit ja muut työkoneet</c:v>
                </c:pt>
                <c:pt idx="83">
                  <c:v>Viljelijöiden uusien teknologoiden ymmärrys-asiantuntemus-taidot</c:v>
                </c:pt>
                <c:pt idx="84">
                  <c:v>Karttatiedot Ortomosaiikkikartta</c:v>
                </c:pt>
                <c:pt idx="85">
                  <c:v>Tiedostoformaatit</c:v>
                </c:pt>
                <c:pt idx="86">
                  <c:v>Viljelijöiden Verkostoitumisalusta myyntiin ja ostoihin</c:v>
                </c:pt>
                <c:pt idx="87">
                  <c:v>Viljelijöiden ja kuluttajien yhteydet</c:v>
                </c:pt>
                <c:pt idx="88">
                  <c:v>Viljelijöiden sosiaalinen verkostoituminen</c:v>
                </c:pt>
                <c:pt idx="89">
                  <c:v>Farmersbusinessnetwork.com</c:v>
                </c:pt>
                <c:pt idx="90">
                  <c:v>Farmobile.com</c:v>
                </c:pt>
                <c:pt idx="91">
                  <c:v>Sensoriverkot</c:v>
                </c:pt>
                <c:pt idx="92">
                  <c:v>Analytiikka Viljelijän Maatilan oma räätälöity</c:v>
                </c:pt>
                <c:pt idx="93">
                  <c:v>Datan laatu ja laatuhaasteet</c:v>
                </c:pt>
                <c:pt idx="94">
                  <c:v>Datan osto ja myynti</c:v>
                </c:pt>
                <c:pt idx="95">
                  <c:v>Mallinnus</c:v>
                </c:pt>
                <c:pt idx="96">
                  <c:v>Paikkatieto</c:v>
                </c:pt>
                <c:pt idx="97">
                  <c:v>Satelliitti (data/kuvaus)</c:v>
                </c:pt>
                <c:pt idx="98">
                  <c:v>Valmistajien datan keräys</c:v>
                </c:pt>
                <c:pt idx="99">
                  <c:v>5G-verkko</c:v>
                </c:pt>
                <c:pt idx="100">
                  <c:v>Matkapuhelinverkot</c:v>
                </c:pt>
                <c:pt idx="101">
                  <c:v>SMS-viestit</c:v>
                </c:pt>
                <c:pt idx="102">
                  <c:v>Asiakaslähtöinen tuotekehitys</c:v>
                </c:pt>
                <c:pt idx="103">
                  <c:v>Automaattiset huoltokutsut ja huollon yhteys laitteisiin verkon yli</c:v>
                </c:pt>
                <c:pt idx="104">
                  <c:v>Kasvitehtaat Monikerrosviljely</c:v>
                </c:pt>
                <c:pt idx="105">
                  <c:v>Automaattiohjaus</c:v>
                </c:pt>
                <c:pt idx="106">
                  <c:v>Sääasemat</c:v>
                </c:pt>
                <c:pt idx="107">
                  <c:v>Karttatiedostot</c:v>
                </c:pt>
                <c:pt idx="108">
                  <c:v>Sadon tunnistetieto (Ruoan identiteetti)</c:v>
                </c:pt>
                <c:pt idx="109">
                  <c:v>Työtiedostot</c:v>
                </c:pt>
                <c:pt idx="110">
                  <c:v>Etätuki</c:v>
                </c:pt>
                <c:pt idx="111">
                  <c:v>Konttiviljelmät</c:v>
                </c:pt>
                <c:pt idx="112">
                  <c:v>365FarmNet</c:v>
                </c:pt>
                <c:pt idx="113">
                  <c:v>Agrismart (Agrineuvos)</c:v>
                </c:pt>
                <c:pt idx="114">
                  <c:v>Farmidiili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Prototyypit</c:v>
                </c:pt>
                <c:pt idx="119">
                  <c:v>Siirrettävät muistivälineet</c:v>
                </c:pt>
                <c:pt idx="120">
                  <c:v>Teollinen Ethernet</c:v>
                </c:pt>
                <c:pt idx="121">
                  <c:v>Metadata</c:v>
                </c:pt>
                <c:pt idx="122">
                  <c:v>Systeemiautomaatio</c:v>
                </c:pt>
                <c:pt idx="123">
                  <c:v>Tietoturva haittaohjelmat</c:v>
                </c:pt>
                <c:pt idx="124">
                  <c:v>Avoin lähdekoodi</c:v>
                </c:pt>
                <c:pt idx="125">
                  <c:v>Käyttöliittymä Viljelijän oma räätälöity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Maatalouden toiminnan yleiskuva</c:v>
                </c:pt>
                <c:pt idx="131">
                  <c:v>Digitalisaatio</c:v>
                </c:pt>
                <c:pt idx="132">
                  <c:v>Tuotantoketjun data</c:v>
                </c:pt>
                <c:pt idx="133">
                  <c:v>Suomalaisen viljely-ympäristön erityispiirteet</c:v>
                </c:pt>
                <c:pt idx="134">
                  <c:v>Maatalouden toimintaympäristön hajanaisuus Pirstaleinen kenttä</c:v>
                </c:pt>
                <c:pt idx="135">
                  <c:v>Digitalisaatio Riskit</c:v>
                </c:pt>
                <c:pt idx="136">
                  <c:v>Liiketoiminnan ekosysteemi</c:v>
                </c:pt>
                <c:pt idx="137">
                  <c:v>Tuotantoketju yleensä</c:v>
                </c:pt>
                <c:pt idx="138">
                  <c:v>Tilakoon kasvu</c:v>
                </c:pt>
                <c:pt idx="139">
                  <c:v>Datan omistajuus</c:v>
                </c:pt>
                <c:pt idx="140">
                  <c:v>Olosuhteiden vaihtelut/Ilmastonmuutos tilannehallinta</c:v>
                </c:pt>
                <c:pt idx="141">
                  <c:v>Teknologia-aalto Digitalisaatio Murroskohta</c:v>
                </c:pt>
                <c:pt idx="142">
                  <c:v>Uudet liiketoimintamallit</c:v>
                </c:pt>
                <c:pt idx="143">
                  <c:v>Yhteen valmistajaan lukittuminen</c:v>
                </c:pt>
                <c:pt idx="144">
                  <c:v>Maatilojen yksilöllisyys</c:v>
                </c:pt>
                <c:pt idx="145">
                  <c:v>Ruokaturvan parantaminen</c:v>
                </c:pt>
                <c:pt idx="146">
                  <c:v>Viljelijän työnkuva</c:v>
                </c:pt>
                <c:pt idx="147">
                  <c:v>Datan/tiedon saatavuus</c:v>
                </c:pt>
                <c:pt idx="148">
                  <c:v>Laitevalmistajien yhteistyö</c:v>
                </c:pt>
                <c:pt idx="149">
                  <c:v>Teknologioiden Tuotteiden siiloutuneisuus hajanaisuus</c:v>
                </c:pt>
                <c:pt idx="150">
                  <c:v>Kolmannen osapuolen ohjelmistokehitys</c:v>
                </c:pt>
                <c:pt idx="151">
                  <c:v>EU-maataloustuki</c:v>
                </c:pt>
                <c:pt idx="152">
                  <c:v>Tuotantoketjun valvonta</c:v>
                </c:pt>
                <c:pt idx="153">
                  <c:v>Dataperustainen poliittinen päätöksenteko</c:v>
                </c:pt>
                <c:pt idx="154">
                  <c:v>AEF</c:v>
                </c:pt>
                <c:pt idx="155">
                  <c:v>Yhden valmistajan suljettu ympäristö/Walled garden</c:v>
                </c:pt>
                <c:pt idx="156">
                  <c:v>Erilaiset ratkaisut tilakoon mukaan</c:v>
                </c:pt>
                <c:pt idx="157">
                  <c:v>Käyttötarpeiden suuri kirjo</c:v>
                </c:pt>
                <c:pt idx="158">
                  <c:v>Sovelluskirjo</c:v>
                </c:pt>
                <c:pt idx="159">
                  <c:v>Tutkimuksen/kehityksen pitkä aikajänne</c:v>
                </c:pt>
                <c:pt idx="160">
                  <c:v>Viljelijä-laitevalmistaja yhteistyö partneri</c:v>
                </c:pt>
                <c:pt idx="161">
                  <c:v>Ilmastonmuutoksen uhat</c:v>
                </c:pt>
                <c:pt idx="162">
                  <c:v>Siirtymä datan käyttöön</c:v>
                </c:pt>
                <c:pt idx="163">
                  <c:v>Tilamäärän väheneminen</c:v>
                </c:pt>
                <c:pt idx="164">
                  <c:v>Väestönkasvu</c:v>
                </c:pt>
                <c:pt idx="165">
                  <c:v>Ohjelmistojen tekijänoikeudet</c:v>
                </c:pt>
                <c:pt idx="166">
                  <c:v>Ohjelmistotuotannon ala</c:v>
                </c:pt>
                <c:pt idx="167">
                  <c:v>Tuotevastuu</c:v>
                </c:pt>
                <c:pt idx="168">
                  <c:v>Toimijoiden verkostomainen toiminta</c:v>
                </c:pt>
                <c:pt idx="169">
                  <c:v>Agrineuvos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'Koodit haastatteluittain'!$AJ$2:$AJ$181</c:f>
              <c:numCache>
                <c:formatCode>General</c:formatCode>
                <c:ptCount val="18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25.0</c:v>
                </c:pt>
                <c:pt idx="41">
                  <c:v>21.0</c:v>
                </c:pt>
                <c:pt idx="42">
                  <c:v>16.0</c:v>
                </c:pt>
                <c:pt idx="43">
                  <c:v>16.0</c:v>
                </c:pt>
                <c:pt idx="44">
                  <c:v>15.0</c:v>
                </c:pt>
                <c:pt idx="45">
                  <c:v>14.0</c:v>
                </c:pt>
                <c:pt idx="46">
                  <c:v>14.0</c:v>
                </c:pt>
                <c:pt idx="47">
                  <c:v>14.0</c:v>
                </c:pt>
                <c:pt idx="48">
                  <c:v>13.0</c:v>
                </c:pt>
                <c:pt idx="49">
                  <c:v>12.0</c:v>
                </c:pt>
                <c:pt idx="50">
                  <c:v>12.0</c:v>
                </c:pt>
                <c:pt idx="51">
                  <c:v>12.0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9.0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7.0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17.0</c:v>
                </c:pt>
                <c:pt idx="131">
                  <c:v>17.0</c:v>
                </c:pt>
                <c:pt idx="132">
                  <c:v>12.0</c:v>
                </c:pt>
                <c:pt idx="133">
                  <c:v>10.0</c:v>
                </c:pt>
                <c:pt idx="134">
                  <c:v>9.0</c:v>
                </c:pt>
                <c:pt idx="135">
                  <c:v>8.0</c:v>
                </c:pt>
                <c:pt idx="136">
                  <c:v>7.0</c:v>
                </c:pt>
                <c:pt idx="137">
                  <c:v>7.0</c:v>
                </c:pt>
                <c:pt idx="138">
                  <c:v>6.0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843032"/>
        <c:axId val="2059172888"/>
      </c:barChart>
      <c:catAx>
        <c:axId val="2047843032"/>
        <c:scaling>
          <c:orientation val="maxMin"/>
        </c:scaling>
        <c:delete val="0"/>
        <c:axPos val="l"/>
        <c:majorTickMark val="out"/>
        <c:minorTickMark val="none"/>
        <c:tickLblPos val="nextTo"/>
        <c:crossAx val="2059172888"/>
        <c:crosses val="autoZero"/>
        <c:auto val="1"/>
        <c:lblAlgn val="ctr"/>
        <c:lblOffset val="100"/>
        <c:noMultiLvlLbl val="0"/>
      </c:catAx>
      <c:valAx>
        <c:axId val="205917288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47843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Koodien</a:t>
            </a:r>
            <a:r>
              <a:rPr lang="en-US" baseline="0"/>
              <a:t> määrä alikategoreissa - EI HAVAINTOJEN MÄÄRÄ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kategorioissa'!$G$3:$G$35</c:f>
              <c:strCache>
                <c:ptCount val="33"/>
                <c:pt idx="0">
                  <c:v>Tekniikka-Tietojenkäsittely</c:v>
                </c:pt>
                <c:pt idx="1">
                  <c:v>Toimintaympäristö-Muutos</c:v>
                </c:pt>
                <c:pt idx="2">
                  <c:v>Toimintaympäristö-Maatalous</c:v>
                </c:pt>
                <c:pt idx="3">
                  <c:v>Tekniikka-Ratkaisu/tuote</c:v>
                </c:pt>
                <c:pt idx="4">
                  <c:v>Tekniikka-Tietojärjestelmät</c:v>
                </c:pt>
                <c:pt idx="5">
                  <c:v>Tekniikka-Teknologia</c:v>
                </c:pt>
                <c:pt idx="6">
                  <c:v>Tekniikka-Tietoliikenne</c:v>
                </c:pt>
                <c:pt idx="7">
                  <c:v>Maataloustuotanto-Laitteet</c:v>
                </c:pt>
                <c:pt idx="8">
                  <c:v>Maataloustuotanto-Tehostaminen</c:v>
                </c:pt>
                <c:pt idx="9">
                  <c:v>Tekniikka-Laitejärjestelmät</c:v>
                </c:pt>
                <c:pt idx="10">
                  <c:v>Tekniikka-Teknologioiden omaksunta</c:v>
                </c:pt>
                <c:pt idx="11">
                  <c:v>Tekniikka-Alustaratkaisut</c:v>
                </c:pt>
                <c:pt idx="12">
                  <c:v>Tekniikka-Teknologiasovellus</c:v>
                </c:pt>
                <c:pt idx="13">
                  <c:v>Toimintaympäristö-Tuotantoketju</c:v>
                </c:pt>
                <c:pt idx="14">
                  <c:v>Maataloustuotanto-Data</c:v>
                </c:pt>
                <c:pt idx="15">
                  <c:v>Maataloustuotanto-Sato</c:v>
                </c:pt>
                <c:pt idx="16">
                  <c:v>Toimintaympäristö-Laitevalmistaja</c:v>
                </c:pt>
                <c:pt idx="17">
                  <c:v>Toimintaympäristö-Ohjelmistotuotanto</c:v>
                </c:pt>
                <c:pt idx="18">
                  <c:v>Toimintaympäristö-Säädökset</c:v>
                </c:pt>
                <c:pt idx="19">
                  <c:v>Maataloustuotanto-Talous</c:v>
                </c:pt>
                <c:pt idx="20">
                  <c:v>Maataloustuotanto-Tuotantopanokset</c:v>
                </c:pt>
                <c:pt idx="21">
                  <c:v>Maataloustuotanto-Tuotantotapatieto</c:v>
                </c:pt>
                <c:pt idx="22">
                  <c:v>Maataloustuotanto-Tuotantotavat</c:v>
                </c:pt>
                <c:pt idx="23">
                  <c:v>Tekniikka-Standardi</c:v>
                </c:pt>
                <c:pt idx="24">
                  <c:v>Toimintaympäristö-Data</c:v>
                </c:pt>
                <c:pt idx="25">
                  <c:v>Maataloustuotanto-Tietojenkäsittely</c:v>
                </c:pt>
                <c:pt idx="26">
                  <c:v>Maataloustuotanto-Tuotantojärjestelmät</c:v>
                </c:pt>
                <c:pt idx="27">
                  <c:v>Toimintaympäristö-Järjestö</c:v>
                </c:pt>
                <c:pt idx="28">
                  <c:v>Maataloustuotanto-Maatila</c:v>
                </c:pt>
                <c:pt idx="29">
                  <c:v>Maataloustuotanto-Tuotantoketju</c:v>
                </c:pt>
                <c:pt idx="30">
                  <c:v>Maataloustuotanto-Työ</c:v>
                </c:pt>
                <c:pt idx="31">
                  <c:v>Tekniikka-Tuotekehitys</c:v>
                </c:pt>
                <c:pt idx="32">
                  <c:v>Toimintaympäristö-Yhtiö</c:v>
                </c:pt>
              </c:strCache>
            </c:strRef>
          </c:cat>
          <c:val>
            <c:numRef>
              <c:f>'Koodien määrät kategorioissa'!$H$3:$H$35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3535880"/>
        <c:axId val="-2103532888"/>
      </c:barChart>
      <c:catAx>
        <c:axId val="-2103535880"/>
        <c:scaling>
          <c:orientation val="maxMin"/>
        </c:scaling>
        <c:delete val="0"/>
        <c:axPos val="l"/>
        <c:majorTickMark val="out"/>
        <c:minorTickMark val="none"/>
        <c:tickLblPos val="nextTo"/>
        <c:crossAx val="-2103532888"/>
        <c:crosses val="autoZero"/>
        <c:auto val="1"/>
        <c:lblAlgn val="ctr"/>
        <c:lblOffset val="100"/>
        <c:noMultiLvlLbl val="0"/>
      </c:catAx>
      <c:valAx>
        <c:axId val="-210353288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03535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kategorioissa'!$D$3:$D$15</c:f>
              <c:strCache>
                <c:ptCount val="13"/>
                <c:pt idx="0">
                  <c:v>Maataloustuotanto-Laitteet</c:v>
                </c:pt>
                <c:pt idx="1">
                  <c:v>Maataloustuotanto-Tehostaminen</c:v>
                </c:pt>
                <c:pt idx="2">
                  <c:v>Maataloustuotanto-Data</c:v>
                </c:pt>
                <c:pt idx="3">
                  <c:v>Maataloustuotanto-Sato</c:v>
                </c:pt>
                <c:pt idx="4">
                  <c:v>Maataloustuotanto-Talous</c:v>
                </c:pt>
                <c:pt idx="5">
                  <c:v>Maataloustuotanto-Tuotantopanokset</c:v>
                </c:pt>
                <c:pt idx="6">
                  <c:v>Maataloustuotanto-Tuotantotapatieto</c:v>
                </c:pt>
                <c:pt idx="7">
                  <c:v>Maataloustuotanto-Tuotantotavat</c:v>
                </c:pt>
                <c:pt idx="8">
                  <c:v>Maataloustuotanto-Tietojenkäsittely</c:v>
                </c:pt>
                <c:pt idx="9">
                  <c:v>Maataloustuotanto-Tuotantojärjestelmät</c:v>
                </c:pt>
                <c:pt idx="10">
                  <c:v>Maataloustuotanto-Maatila</c:v>
                </c:pt>
                <c:pt idx="11">
                  <c:v>Maataloustuotanto-Tuotantoketju</c:v>
                </c:pt>
                <c:pt idx="12">
                  <c:v>Maataloustuotanto-Työ</c:v>
                </c:pt>
              </c:strCache>
            </c:strRef>
          </c:cat>
          <c:val>
            <c:numRef>
              <c:f>'Koodien määrät kategorioissa'!$E$3:$E$15</c:f>
              <c:numCache>
                <c:formatCode>General</c:formatCode>
                <c:ptCount val="13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3499688"/>
        <c:axId val="2047907816"/>
      </c:barChart>
      <c:catAx>
        <c:axId val="-2103499688"/>
        <c:scaling>
          <c:orientation val="maxMin"/>
        </c:scaling>
        <c:delete val="0"/>
        <c:axPos val="l"/>
        <c:majorTickMark val="out"/>
        <c:minorTickMark val="none"/>
        <c:tickLblPos val="nextTo"/>
        <c:crossAx val="2047907816"/>
        <c:crosses val="autoZero"/>
        <c:auto val="1"/>
        <c:lblAlgn val="ctr"/>
        <c:lblOffset val="100"/>
        <c:noMultiLvlLbl val="0"/>
      </c:catAx>
      <c:valAx>
        <c:axId val="2047907816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03499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kategorioissa'!$D$18:$D$28</c:f>
              <c:strCache>
                <c:ptCount val="11"/>
                <c:pt idx="0">
                  <c:v>Tekniikka-Tietojenkäsittely</c:v>
                </c:pt>
                <c:pt idx="1">
                  <c:v>Tekniikka-Ratkaisu/tuote</c:v>
                </c:pt>
                <c:pt idx="2">
                  <c:v>Tekniikka-Tietojärjestelmät</c:v>
                </c:pt>
                <c:pt idx="3">
                  <c:v>Tekniikka-Teknologia</c:v>
                </c:pt>
                <c:pt idx="4">
                  <c:v>Tekniikka-Tietoliikenne</c:v>
                </c:pt>
                <c:pt idx="5">
                  <c:v>Tekniikka-Laitejärjestelmät</c:v>
                </c:pt>
                <c:pt idx="6">
                  <c:v>Tekniikka-Teknologioiden omaksunta</c:v>
                </c:pt>
                <c:pt idx="7">
                  <c:v>Tekniikka-Alustaratkaisut</c:v>
                </c:pt>
                <c:pt idx="8">
                  <c:v>Tekniikka-Teknologiasovellus</c:v>
                </c:pt>
                <c:pt idx="9">
                  <c:v>Tekniikka-Standardi</c:v>
                </c:pt>
                <c:pt idx="10">
                  <c:v>Tekniikka-Tuotekehitys</c:v>
                </c:pt>
              </c:strCache>
            </c:strRef>
          </c:cat>
          <c:val>
            <c:numRef>
              <c:f>'Koodien määrät kategorioissa'!$E$18:$E$28</c:f>
              <c:numCache>
                <c:formatCode>General</c:formatCode>
                <c:ptCount val="11"/>
                <c:pt idx="0">
                  <c:v>26.0</c:v>
                </c:pt>
                <c:pt idx="1">
                  <c:v>10.0</c:v>
                </c:pt>
                <c:pt idx="2">
                  <c:v>10.0</c:v>
                </c:pt>
                <c:pt idx="3">
                  <c:v>9.0</c:v>
                </c:pt>
                <c:pt idx="4">
                  <c:v>9.0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425640"/>
        <c:axId val="2042180872"/>
      </c:barChart>
      <c:catAx>
        <c:axId val="20564256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42180872"/>
        <c:crosses val="autoZero"/>
        <c:auto val="1"/>
        <c:lblAlgn val="ctr"/>
        <c:lblOffset val="100"/>
        <c:noMultiLvlLbl val="0"/>
      </c:catAx>
      <c:valAx>
        <c:axId val="204218087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6425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kategorioissa'!$D$31:$D$39</c:f>
              <c:strCache>
                <c:ptCount val="9"/>
                <c:pt idx="0">
                  <c:v>Toimintaympäristö-Muutos</c:v>
                </c:pt>
                <c:pt idx="1">
                  <c:v>Toimintaympäristö-Maatalous</c:v>
                </c:pt>
                <c:pt idx="2">
                  <c:v>Toimintaympäristö-Tuotantoketju</c:v>
                </c:pt>
                <c:pt idx="3">
                  <c:v>Toimintaympäristö-Laitevalmistaja</c:v>
                </c:pt>
                <c:pt idx="4">
                  <c:v>Toimintaympäristö-Ohjelmistotuotanto</c:v>
                </c:pt>
                <c:pt idx="5">
                  <c:v>Toimintaympäristö-Säädökset</c:v>
                </c:pt>
                <c:pt idx="6">
                  <c:v>Toimintaympäristö-Data</c:v>
                </c:pt>
                <c:pt idx="7">
                  <c:v>Toimintaympäristö-Järjestö</c:v>
                </c:pt>
                <c:pt idx="8">
                  <c:v>Toimintaympäristö-Yhtiö</c:v>
                </c:pt>
              </c:strCache>
            </c:strRef>
          </c:cat>
          <c:val>
            <c:numRef>
              <c:f>'Koodien määrät kategorioissa'!$E$31:$E$39</c:f>
              <c:numCache>
                <c:formatCode>General</c:formatCode>
                <c:ptCount val="9"/>
                <c:pt idx="0">
                  <c:v>14.0</c:v>
                </c:pt>
                <c:pt idx="1">
                  <c:v>13.0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514440"/>
        <c:axId val="2058354696"/>
      </c:barChart>
      <c:catAx>
        <c:axId val="2058514440"/>
        <c:scaling>
          <c:orientation val="maxMin"/>
        </c:scaling>
        <c:delete val="0"/>
        <c:axPos val="l"/>
        <c:majorTickMark val="out"/>
        <c:minorTickMark val="none"/>
        <c:tickLblPos val="nextTo"/>
        <c:crossAx val="2058354696"/>
        <c:crosses val="autoZero"/>
        <c:auto val="1"/>
        <c:lblAlgn val="ctr"/>
        <c:lblOffset val="100"/>
        <c:noMultiLvlLbl val="0"/>
      </c:catAx>
      <c:valAx>
        <c:axId val="2058354696"/>
        <c:scaling>
          <c:orientation val="minMax"/>
          <c:max val="3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8514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Uniikit koodit haastatteluissa</a:t>
            </a:r>
            <a:r>
              <a:rPr lang="en-US" baseline="0"/>
              <a:t> (yli 1 kertaa havaituista)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&gt;1'!$M$2:$M$6</c:f>
              <c:strCache>
                <c:ptCount val="5"/>
                <c:pt idx="0">
                  <c:v>Haastattelussa 1</c:v>
                </c:pt>
                <c:pt idx="1">
                  <c:v>Haastattelussa 3</c:v>
                </c:pt>
                <c:pt idx="2">
                  <c:v>Haastattelussa 2</c:v>
                </c:pt>
                <c:pt idx="3">
                  <c:v>Haastattelussa 5</c:v>
                </c:pt>
                <c:pt idx="4">
                  <c:v>Haastattelussa 4</c:v>
                </c:pt>
              </c:strCache>
            </c:strRef>
          </c:cat>
          <c:val>
            <c:numRef>
              <c:f>'Koodit Havainnot &gt;1'!$N$2:$N$6</c:f>
              <c:numCache>
                <c:formatCode>0%</c:formatCode>
                <c:ptCount val="5"/>
                <c:pt idx="0">
                  <c:v>0.296875</c:v>
                </c:pt>
                <c:pt idx="1">
                  <c:v>0.289473684210526</c:v>
                </c:pt>
                <c:pt idx="2">
                  <c:v>0.25</c:v>
                </c:pt>
                <c:pt idx="3">
                  <c:v>0.222222222222222</c:v>
                </c:pt>
                <c:pt idx="4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936952"/>
        <c:axId val="2047939688"/>
      </c:barChart>
      <c:catAx>
        <c:axId val="2047936952"/>
        <c:scaling>
          <c:orientation val="maxMin"/>
        </c:scaling>
        <c:delete val="0"/>
        <c:axPos val="l"/>
        <c:majorTickMark val="out"/>
        <c:minorTickMark val="none"/>
        <c:tickLblPos val="nextTo"/>
        <c:crossAx val="2047939688"/>
        <c:crosses val="autoZero"/>
        <c:auto val="1"/>
        <c:lblAlgn val="ctr"/>
        <c:lblOffset val="100"/>
        <c:noMultiLvlLbl val="0"/>
      </c:catAx>
      <c:valAx>
        <c:axId val="2047939688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2047936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Koodeista</a:t>
            </a:r>
            <a:r>
              <a:rPr lang="en-US" baseline="0"/>
              <a:t> löytyy yhteen kootuista (yli 5 kertaa havaituista)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&gt;1'!$P$2:$P$6</c:f>
              <c:strCache>
                <c:ptCount val="5"/>
                <c:pt idx="0">
                  <c:v>Haastattelussa 3</c:v>
                </c:pt>
                <c:pt idx="1">
                  <c:v>Haastattelussa 4</c:v>
                </c:pt>
                <c:pt idx="2">
                  <c:v>Haastattelussa 2</c:v>
                </c:pt>
                <c:pt idx="3">
                  <c:v>Haastattelussa 1</c:v>
                </c:pt>
                <c:pt idx="4">
                  <c:v>Haastattelussa 5</c:v>
                </c:pt>
              </c:strCache>
            </c:strRef>
          </c:cat>
          <c:val>
            <c:numRef>
              <c:f>'Koodit Havainnot &gt;1'!$Q$2:$Q$6</c:f>
              <c:numCache>
                <c:formatCode>0%</c:formatCode>
                <c:ptCount val="5"/>
                <c:pt idx="0">
                  <c:v>0.526315789473684</c:v>
                </c:pt>
                <c:pt idx="1">
                  <c:v>0.555555555555556</c:v>
                </c:pt>
                <c:pt idx="2">
                  <c:v>0.583333333333333</c:v>
                </c:pt>
                <c:pt idx="3">
                  <c:v>0.59375</c:v>
                </c:pt>
                <c:pt idx="4">
                  <c:v>0.611111111111111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0449240"/>
        <c:axId val="2050426248"/>
      </c:barChart>
      <c:catAx>
        <c:axId val="2050449240"/>
        <c:scaling>
          <c:orientation val="minMax"/>
        </c:scaling>
        <c:delete val="0"/>
        <c:axPos val="l"/>
        <c:majorTickMark val="out"/>
        <c:minorTickMark val="none"/>
        <c:tickLblPos val="nextTo"/>
        <c:crossAx val="2050426248"/>
        <c:crosses val="autoZero"/>
        <c:auto val="1"/>
        <c:lblAlgn val="ctr"/>
        <c:lblOffset val="100"/>
        <c:noMultiLvlLbl val="0"/>
      </c:catAx>
      <c:valAx>
        <c:axId val="205042624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050449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'Kategoria-Maataloustuotanto'!$A$1:$E$1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'Kategoria-Maataloustuotanto'!$A$43:$E$43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4285960"/>
        <c:axId val="-2104283016"/>
      </c:barChart>
      <c:catAx>
        <c:axId val="-2104285960"/>
        <c:scaling>
          <c:orientation val="maxMin"/>
        </c:scaling>
        <c:delete val="0"/>
        <c:axPos val="l"/>
        <c:majorTickMark val="out"/>
        <c:minorTickMark val="none"/>
        <c:tickLblPos val="nextTo"/>
        <c:crossAx val="-2104283016"/>
        <c:crosses val="autoZero"/>
        <c:auto val="1"/>
        <c:lblAlgn val="ctr"/>
        <c:lblOffset val="100"/>
        <c:noMultiLvlLbl val="0"/>
      </c:catAx>
      <c:valAx>
        <c:axId val="-210428301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04285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830824"/>
        <c:axId val="2141061512"/>
      </c:barChart>
      <c:catAx>
        <c:axId val="-2121830824"/>
        <c:scaling>
          <c:orientation val="maxMin"/>
        </c:scaling>
        <c:delete val="0"/>
        <c:axPos val="l"/>
        <c:majorTickMark val="out"/>
        <c:minorTickMark val="none"/>
        <c:tickLblPos val="nextTo"/>
        <c:crossAx val="2141061512"/>
        <c:crosses val="autoZero"/>
        <c:auto val="1"/>
        <c:lblAlgn val="ctr"/>
        <c:lblOffset val="100"/>
        <c:noMultiLvlLbl val="0"/>
      </c:catAx>
      <c:valAx>
        <c:axId val="214106151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21830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'Kategoria-Maataloustuotanto'!$A$2:$A$41</c:f>
              <c:numCache>
                <c:formatCode>General</c:formatCode>
                <c:ptCount val="40"/>
                <c:pt idx="0">
                  <c:v>3.0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1.0</c:v>
                </c:pt>
                <c:pt idx="9">
                  <c:v>5.0</c:v>
                </c:pt>
                <c:pt idx="10">
                  <c:v>1.0</c:v>
                </c:pt>
                <c:pt idx="11">
                  <c:v>1.0</c:v>
                </c:pt>
                <c:pt idx="12">
                  <c:v>3.0</c:v>
                </c:pt>
                <c:pt idx="13">
                  <c:v>1.0</c:v>
                </c:pt>
                <c:pt idx="14">
                  <c:v>2.0</c:v>
                </c:pt>
                <c:pt idx="15">
                  <c:v>2.0</c:v>
                </c:pt>
                <c:pt idx="16">
                  <c:v>5.0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3.0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797640"/>
        <c:axId val="2146646440"/>
      </c:barChart>
      <c:catAx>
        <c:axId val="2145797640"/>
        <c:scaling>
          <c:orientation val="maxMin"/>
        </c:scaling>
        <c:delete val="0"/>
        <c:axPos val="l"/>
        <c:majorTickMark val="out"/>
        <c:minorTickMark val="none"/>
        <c:tickLblPos val="nextTo"/>
        <c:crossAx val="2146646440"/>
        <c:crosses val="autoZero"/>
        <c:auto val="1"/>
        <c:lblAlgn val="ctr"/>
        <c:lblOffset val="100"/>
        <c:noMultiLvlLbl val="0"/>
      </c:catAx>
      <c:valAx>
        <c:axId val="214664644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5797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'Kategoria-Maataloustuotanto'!$B$2:$B$41</c:f>
              <c:numCache>
                <c:formatCode>General</c:formatCode>
                <c:ptCount val="40"/>
                <c:pt idx="0">
                  <c:v>8.0</c:v>
                </c:pt>
                <c:pt idx="1">
                  <c:v>8.0</c:v>
                </c:pt>
                <c:pt idx="2">
                  <c:v>5.0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2.0</c:v>
                </c:pt>
                <c:pt idx="8">
                  <c:v>8.0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3.0</c:v>
                </c:pt>
                <c:pt idx="14">
                  <c:v>3.0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2.0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2024552"/>
        <c:axId val="-2142021736"/>
      </c:barChart>
      <c:catAx>
        <c:axId val="-2142024552"/>
        <c:scaling>
          <c:orientation val="maxMin"/>
        </c:scaling>
        <c:delete val="0"/>
        <c:axPos val="l"/>
        <c:majorTickMark val="out"/>
        <c:minorTickMark val="none"/>
        <c:tickLblPos val="nextTo"/>
        <c:crossAx val="-2142021736"/>
        <c:crosses val="autoZero"/>
        <c:auto val="1"/>
        <c:lblAlgn val="ctr"/>
        <c:lblOffset val="100"/>
        <c:noMultiLvlLbl val="0"/>
      </c:catAx>
      <c:valAx>
        <c:axId val="-214202173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42024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'Kategoria-Maataloustuotanto'!$C$2:$C$41</c:f>
              <c:numCache>
                <c:formatCode>General</c:formatCode>
                <c:ptCount val="40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4.0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183208"/>
        <c:axId val="2145679288"/>
      </c:barChart>
      <c:catAx>
        <c:axId val="-2145183208"/>
        <c:scaling>
          <c:orientation val="maxMin"/>
        </c:scaling>
        <c:delete val="0"/>
        <c:axPos val="l"/>
        <c:majorTickMark val="out"/>
        <c:minorTickMark val="none"/>
        <c:tickLblPos val="nextTo"/>
        <c:crossAx val="2145679288"/>
        <c:crosses val="autoZero"/>
        <c:auto val="1"/>
        <c:lblAlgn val="ctr"/>
        <c:lblOffset val="100"/>
        <c:noMultiLvlLbl val="0"/>
      </c:catAx>
      <c:valAx>
        <c:axId val="214567928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45183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'Kategoria-Maataloustuotanto'!$D$2:$D$41</c:f>
              <c:numCache>
                <c:formatCode>General</c:formatCode>
                <c:ptCount val="40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700440"/>
        <c:axId val="2141412888"/>
      </c:barChart>
      <c:catAx>
        <c:axId val="2145700440"/>
        <c:scaling>
          <c:orientation val="maxMin"/>
        </c:scaling>
        <c:delete val="0"/>
        <c:axPos val="l"/>
        <c:majorTickMark val="out"/>
        <c:minorTickMark val="none"/>
        <c:tickLblPos val="nextTo"/>
        <c:crossAx val="2141412888"/>
        <c:crosses val="autoZero"/>
        <c:auto val="1"/>
        <c:lblAlgn val="ctr"/>
        <c:lblOffset val="100"/>
        <c:noMultiLvlLbl val="0"/>
      </c:catAx>
      <c:valAx>
        <c:axId val="214141288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5700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'Kategoria-Maataloustuotanto'!$E$2:$E$41</c:f>
              <c:numCache>
                <c:formatCode>General</c:formatCode>
                <c:ptCount val="40"/>
                <c:pt idx="0">
                  <c:v>5.0</c:v>
                </c:pt>
                <c:pt idx="1">
                  <c:v>3.0</c:v>
                </c:pt>
                <c:pt idx="2">
                  <c:v>5.0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8553880"/>
        <c:axId val="-2102005112"/>
      </c:barChart>
      <c:catAx>
        <c:axId val="-2098553880"/>
        <c:scaling>
          <c:orientation val="maxMin"/>
        </c:scaling>
        <c:delete val="0"/>
        <c:axPos val="l"/>
        <c:majorTickMark val="out"/>
        <c:minorTickMark val="none"/>
        <c:tickLblPos val="nextTo"/>
        <c:crossAx val="-2102005112"/>
        <c:crosses val="autoZero"/>
        <c:auto val="1"/>
        <c:lblAlgn val="ctr"/>
        <c:lblOffset val="100"/>
        <c:noMultiLvlLbl val="0"/>
      </c:catAx>
      <c:valAx>
        <c:axId val="-210200511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98553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'Kategoria-Tekniikka'!$A$1:$E$1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'Kategoria-Tekniikka'!$A$93:$E$93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5073672"/>
        <c:axId val="-2105070728"/>
      </c:barChart>
      <c:catAx>
        <c:axId val="-210507367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05070728"/>
        <c:crosses val="autoZero"/>
        <c:auto val="1"/>
        <c:lblAlgn val="ctr"/>
        <c:lblOffset val="100"/>
        <c:noMultiLvlLbl val="0"/>
      </c:catAx>
      <c:valAx>
        <c:axId val="-21050707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05073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'Kategoria-Tekniikka'!$K$2:$K$91</c:f>
              <c:strCache>
                <c:ptCount val="90"/>
                <c:pt idx="0">
                  <c:v>Tekniikka-Teknologioiden omaksunta-Teknologioiden mahdollisuudet hyödyt edut</c:v>
                </c:pt>
                <c:pt idx="1">
                  <c:v>Tekniikka-Teknologia-Teollisuusautomaatio</c:v>
                </c:pt>
                <c:pt idx="2">
                  <c:v>Tekniikka-Tietojenkäsittely-Pilvipalvelut</c:v>
                </c:pt>
                <c:pt idx="3">
                  <c:v>Tekniikka-Tietojenkäsittely-Tiedon tuottama lisäarvo</c:v>
                </c:pt>
                <c:pt idx="4">
                  <c:v>Tekniikka-Tietojenkäsittely-Sensoridata ja Digitaalinen mitattu tieto</c:v>
                </c:pt>
                <c:pt idx="5">
                  <c:v>Tekniikka-Standardi-Avoimet</c:v>
                </c:pt>
                <c:pt idx="6">
                  <c:v>Tekniikka-Teknologiasovellus-Datan alustapalvelu/järjestelmä</c:v>
                </c:pt>
                <c:pt idx="7">
                  <c:v>Tekniikka-Tietojenkäsittely-Analytiikka</c:v>
                </c:pt>
                <c:pt idx="8">
                  <c:v>Tekniikka-Tietoliikenne-Yhteydet/Verkot</c:v>
                </c:pt>
                <c:pt idx="9">
                  <c:v>Tekniikka-Tietoliikenne-Langaton</c:v>
                </c:pt>
                <c:pt idx="10">
                  <c:v>Tekniikka-Standardi-Muut</c:v>
                </c:pt>
                <c:pt idx="11">
                  <c:v>Tekniikka-Laitejärjestelmät-Full-liner-tuote/järjestelmä</c:v>
                </c:pt>
                <c:pt idx="12">
                  <c:v>Tekniikka-Teknologioiden omaksunta-Asteittain</c:v>
                </c:pt>
                <c:pt idx="13">
                  <c:v>Tekniikka-Tietojärjestelmät-Käyttäjäystävällisyys-käytettävyys</c:v>
                </c:pt>
                <c:pt idx="14">
                  <c:v>Tekniikka-Laitejärjestelmät-Kasvihuoneautomaatio</c:v>
                </c:pt>
                <c:pt idx="15">
                  <c:v>Tekniikka-Teknologia-Keinoäly</c:v>
                </c:pt>
                <c:pt idx="16">
                  <c:v>Tekniikka-Alustaratkaisut-Viljelijöiden Verkostoitumisalusta myyntiin ja ostoihin</c:v>
                </c:pt>
                <c:pt idx="17">
                  <c:v>Tekniikka-Alustaratkaisut-Viljelijöiden ja kuluttajien yhteydet</c:v>
                </c:pt>
                <c:pt idx="18">
                  <c:v>Tekniikka-Ratkaisu/tuote-Farmersbusinessnetwork.com</c:v>
                </c:pt>
                <c:pt idx="19">
                  <c:v>Tekniikka-Ratkaisu/tuote-Farmobile.com</c:v>
                </c:pt>
                <c:pt idx="20">
                  <c:v>Tekniikka-Teknologioiden omaksunta-Yleinen</c:v>
                </c:pt>
                <c:pt idx="21">
                  <c:v>Tekniikka-Standardi-ISOBUS</c:v>
                </c:pt>
                <c:pt idx="22">
                  <c:v>Tekniikka-Teknologiasovellus-Telemetria</c:v>
                </c:pt>
                <c:pt idx="23">
                  <c:v>Tekniikka-Teknologioiden omaksunta-Laajuus</c:v>
                </c:pt>
                <c:pt idx="24">
                  <c:v>Tekniikka-Tietojenkäsittely-Datan integraatio</c:v>
                </c:pt>
                <c:pt idx="25">
                  <c:v>Tekniikka-Tietojärjestelmät-Maatilanhallintajärjestelmä FMIS Kokonaisvaltainen</c:v>
                </c:pt>
                <c:pt idx="26">
                  <c:v>Tekniikka-Tietojärjestelmät-Tulevaisuuden tietojärjestelmät</c:v>
                </c:pt>
                <c:pt idx="27">
                  <c:v>Tekniikka-Tietoliikenne-Haasteet</c:v>
                </c:pt>
                <c:pt idx="28">
                  <c:v>Tekniikka-Tietojenkäsittely-Analytiikkapalvelut</c:v>
                </c:pt>
                <c:pt idx="29">
                  <c:v>Tekniikka-Alustaratkaisut-Tiedon vaihdanta</c:v>
                </c:pt>
                <c:pt idx="30">
                  <c:v>Tekniikka-Tietoliikenne-Matkapuhelinverkot</c:v>
                </c:pt>
                <c:pt idx="31">
                  <c:v>Tekniikka-Teknologia-Sensoriteknologia</c:v>
                </c:pt>
                <c:pt idx="32">
                  <c:v>Tekniikka-Teknologia-Aidot IoT-järjestelmät laitteet</c:v>
                </c:pt>
                <c:pt idx="33">
                  <c:v>Tekniikka-Tietojenkäsittely-Datan siirreltävyys</c:v>
                </c:pt>
                <c:pt idx="34">
                  <c:v>Tekniikka-Alustaratkaisut-Datan julkaisu ja jakaminen</c:v>
                </c:pt>
                <c:pt idx="35">
                  <c:v>Tekniikka-Teknologia-Elinkaaret (maatalouskone/tiedostoformaatti/automatiikka/ohjelmisto/IoT-laite/IoT-palvelu)</c:v>
                </c:pt>
                <c:pt idx="36">
                  <c:v>Tekniikka-Tietojärjestelmät-Rajapinnat</c:v>
                </c:pt>
                <c:pt idx="37">
                  <c:v>Tekniikka-Teknologioiden omaksunta-Kynnys</c:v>
                </c:pt>
                <c:pt idx="38">
                  <c:v>Tekniikka-Tietojenkäsittely-Koneoppiminen</c:v>
                </c:pt>
                <c:pt idx="39">
                  <c:v>Tekniikka-Tietojenkäsittely-Tietoturva yleensä</c:v>
                </c:pt>
                <c:pt idx="40">
                  <c:v>Tekniikka-Teknologioiden omaksunta-Viljelijöiden uusien teknologoiden ymmärrys-asiantuntemus-taidot</c:v>
                </c:pt>
                <c:pt idx="41">
                  <c:v>Tekniikka-Alustaratkaisut-Viljelijöiden sosiaalinen verkostoituminen</c:v>
                </c:pt>
                <c:pt idx="42">
                  <c:v>Tekniikka-Tietojenkäsittely-Analytiikka Viljelijän Maatilan oma räätälöity</c:v>
                </c:pt>
                <c:pt idx="43">
                  <c:v>Tekniikka-Tietojenkäsittely-Datan laatu ja laatuhaasteet</c:v>
                </c:pt>
                <c:pt idx="44">
                  <c:v>Tekniikka-Tietojenkäsittely-Datan osto ja myynti</c:v>
                </c:pt>
                <c:pt idx="45">
                  <c:v>Tekniikka-Tietojenkäsittely-Paikkatieto</c:v>
                </c:pt>
                <c:pt idx="46">
                  <c:v>Tekniikka-Tietojenkäsittely-Valmistajien datan keräys</c:v>
                </c:pt>
                <c:pt idx="47">
                  <c:v>Tekniikka-Tietoliikenne-5G-verkko</c:v>
                </c:pt>
                <c:pt idx="48">
                  <c:v>Tekniikka-Laitejärjestelmät-Automaattiset huoltokutsut ja huollon yhteys laitteisiin verkon yli</c:v>
                </c:pt>
                <c:pt idx="49">
                  <c:v>Tekniikka-Laitejärjestelmät-Kasvitehtaat Monikerrosviljely</c:v>
                </c:pt>
                <c:pt idx="50">
                  <c:v>Tekniikka-Teknologia-Automaattiohjaus</c:v>
                </c:pt>
                <c:pt idx="51">
                  <c:v>Tekniikka-Tietojenkäsittely-Sadon tunnistetieto (Ruoan identiteetti)</c:v>
                </c:pt>
                <c:pt idx="52">
                  <c:v>Tekniikka-Tietojenkäsittely-Työtiedostot</c:v>
                </c:pt>
                <c:pt idx="53">
                  <c:v>Tekniikka-Laitejärjestelmät-Etätuki</c:v>
                </c:pt>
                <c:pt idx="54">
                  <c:v>Tekniikka-Ratkaisu/tuote-Farmidiili</c:v>
                </c:pt>
                <c:pt idx="55">
                  <c:v>Tekniikka-Ratkaisu/tuote-VTT Owela</c:v>
                </c:pt>
                <c:pt idx="56">
                  <c:v>Tekniikka-Teknologia-Teollinen Ethernet</c:v>
                </c:pt>
                <c:pt idx="57">
                  <c:v>Tekniikka-Tietojenkäsittely-Systeemiautomaatio</c:v>
                </c:pt>
                <c:pt idx="58">
                  <c:v>Tekniikka-Tietoliikenne-3G-verkko</c:v>
                </c:pt>
                <c:pt idx="59">
                  <c:v>Tekniikka-Ratkaisu/tuote-Yara N-sensor</c:v>
                </c:pt>
                <c:pt idx="60">
                  <c:v>Tekniikka-Tietojenkäsittely-Ihminen datan tulkitsijana/päätöksentekijänä</c:v>
                </c:pt>
                <c:pt idx="61">
                  <c:v>Tekniikka-Tietojärjestelmät-Käyttöliittymät</c:v>
                </c:pt>
                <c:pt idx="62">
                  <c:v>Tekniikka-Tietojärjestelmät-Viljelysuunnittelujärjestelmä/ohjelmisto</c:v>
                </c:pt>
                <c:pt idx="63">
                  <c:v>Tekniikka-Tietojenkäsittely-Kuvantamisdata</c:v>
                </c:pt>
                <c:pt idx="64">
                  <c:v>Tekniikka-Tietojärjestelmät-Maatilanhallintajärjestelmä FMIS</c:v>
                </c:pt>
                <c:pt idx="65">
                  <c:v>Tekniikka-Ratkaisu/tuote-Agrirouter</c:v>
                </c:pt>
                <c:pt idx="66">
                  <c:v>Tekniikka-Teknologiasovellus-Autonomiset traktorit ja muut työkoneet</c:v>
                </c:pt>
                <c:pt idx="67">
                  <c:v>Tekniikka-Tietojenkäsittely-Karttatiedot Ortomosaiikkikartta</c:v>
                </c:pt>
                <c:pt idx="68">
                  <c:v>Tekniikka-Tietojenkäsittely-Tiedostoformaatit</c:v>
                </c:pt>
                <c:pt idx="69">
                  <c:v>Tekniikka-Teknologiasovellus-Sensoriverkot</c:v>
                </c:pt>
                <c:pt idx="70">
                  <c:v>Tekniikka-Tietojenkäsittely-Mallinnus</c:v>
                </c:pt>
                <c:pt idx="71">
                  <c:v>Tekniikka-Tietojenkäsittely-Satelliitti (data/kuvaus)</c:v>
                </c:pt>
                <c:pt idx="72">
                  <c:v>Tekniikka-Tietoliikenne-SMS-viestit</c:v>
                </c:pt>
                <c:pt idx="73">
                  <c:v>Tekniikka-Tuotekehitys-Asiakaslähtöinen tuotekehitys</c:v>
                </c:pt>
                <c:pt idx="74">
                  <c:v>Tekniikka-Teknologiasovellus-Sääasemat</c:v>
                </c:pt>
                <c:pt idx="75">
                  <c:v>Tekniikka-Tietojenkäsittely-Karttatiedostot</c:v>
                </c:pt>
                <c:pt idx="76">
                  <c:v>Tekniikka-Laitejärjestelmät-Konttiviljelmät</c:v>
                </c:pt>
                <c:pt idx="77">
                  <c:v>Tekniikka-Ratkaisu/tuote-365FarmNet</c:v>
                </c:pt>
                <c:pt idx="78">
                  <c:v>Tekniikka-Ratkaisu/tuote-Agrismart (Agrineuvos)</c:v>
                </c:pt>
                <c:pt idx="79">
                  <c:v>Tekniikka-Ratkaisu/tuote-MyYara -viljelijäportaaliohjelmisto</c:v>
                </c:pt>
                <c:pt idx="80">
                  <c:v>Tekniikka-Ratkaisu/tuote-Valtra Smart</c:v>
                </c:pt>
                <c:pt idx="81">
                  <c:v>Tekniikka-Teknologia-Prototyypit</c:v>
                </c:pt>
                <c:pt idx="82">
                  <c:v>Tekniikka-Teknologia-Siirrettävät muistivälineet</c:v>
                </c:pt>
                <c:pt idx="83">
                  <c:v>Tekniikka-Tietojenkäsittely-Metadata</c:v>
                </c:pt>
                <c:pt idx="84">
                  <c:v>Tekniikka-Tietojenkäsittely-Tietoturva haittaohjelmat</c:v>
                </c:pt>
                <c:pt idx="85">
                  <c:v>Tekniikka-Tietojärjestelmät-Avoin lähdekoodi</c:v>
                </c:pt>
                <c:pt idx="86">
                  <c:v>Tekniikka-Tietojärjestelmät-Käyttöliittymä Viljelijän oma räätälöity</c:v>
                </c:pt>
                <c:pt idx="87">
                  <c:v>Tekniikka-Tietojärjestelmät-Viljelysuositusjärjestelmä</c:v>
                </c:pt>
                <c:pt idx="88">
                  <c:v>Tekniikka-Tietoliikenne-Satelliitti</c:v>
                </c:pt>
                <c:pt idx="89">
                  <c:v>Tekniikka-Tietoliikenne-Valokuituverkot</c:v>
                </c:pt>
              </c:strCache>
            </c:strRef>
          </c:cat>
          <c:val>
            <c:numRef>
              <c:f>'Kategoria-Tekniikka'!$F$2:$F$91</c:f>
              <c:numCache>
                <c:formatCode>General</c:formatCode>
                <c:ptCount val="90"/>
                <c:pt idx="0">
                  <c:v>25.0</c:v>
                </c:pt>
                <c:pt idx="1">
                  <c:v>11.0</c:v>
                </c:pt>
                <c:pt idx="2">
                  <c:v>12.0</c:v>
                </c:pt>
                <c:pt idx="3">
                  <c:v>16.0</c:v>
                </c:pt>
                <c:pt idx="4">
                  <c:v>11.0</c:v>
                </c:pt>
                <c:pt idx="5">
                  <c:v>6.0</c:v>
                </c:pt>
                <c:pt idx="6">
                  <c:v>21.0</c:v>
                </c:pt>
                <c:pt idx="7">
                  <c:v>14.0</c:v>
                </c:pt>
                <c:pt idx="8">
                  <c:v>14.0</c:v>
                </c:pt>
                <c:pt idx="9">
                  <c:v>11.0</c:v>
                </c:pt>
                <c:pt idx="10">
                  <c:v>7.0</c:v>
                </c:pt>
                <c:pt idx="11">
                  <c:v>5.0</c:v>
                </c:pt>
                <c:pt idx="12">
                  <c:v>8.0</c:v>
                </c:pt>
                <c:pt idx="13">
                  <c:v>8.0</c:v>
                </c:pt>
                <c:pt idx="14">
                  <c:v>5.0</c:v>
                </c:pt>
                <c:pt idx="15">
                  <c:v>5.0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16.0</c:v>
                </c:pt>
                <c:pt idx="21">
                  <c:v>15.0</c:v>
                </c:pt>
                <c:pt idx="22">
                  <c:v>14.0</c:v>
                </c:pt>
                <c:pt idx="23">
                  <c:v>12.0</c:v>
                </c:pt>
                <c:pt idx="24">
                  <c:v>12.0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7.0</c:v>
                </c:pt>
                <c:pt idx="29">
                  <c:v>5.0</c:v>
                </c:pt>
                <c:pt idx="30">
                  <c:v>3.0</c:v>
                </c:pt>
                <c:pt idx="31">
                  <c:v>13.0</c:v>
                </c:pt>
                <c:pt idx="32">
                  <c:v>9.0</c:v>
                </c:pt>
                <c:pt idx="33">
                  <c:v>8.0</c:v>
                </c:pt>
                <c:pt idx="34">
                  <c:v>6.0</c:v>
                </c:pt>
                <c:pt idx="35">
                  <c:v>6.0</c:v>
                </c:pt>
                <c:pt idx="36">
                  <c:v>6.0</c:v>
                </c:pt>
                <c:pt idx="37">
                  <c:v>5.0</c:v>
                </c:pt>
                <c:pt idx="38">
                  <c:v>5.0</c:v>
                </c:pt>
                <c:pt idx="39">
                  <c:v>5.0</c:v>
                </c:pt>
                <c:pt idx="40">
                  <c:v>4.0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7.0</c:v>
                </c:pt>
                <c:pt idx="60">
                  <c:v>7.0</c:v>
                </c:pt>
                <c:pt idx="61">
                  <c:v>7.0</c:v>
                </c:pt>
                <c:pt idx="62">
                  <c:v>6.0</c:v>
                </c:pt>
                <c:pt idx="63">
                  <c:v>5.0</c:v>
                </c:pt>
                <c:pt idx="64">
                  <c:v>5.0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3.0</c:v>
                </c:pt>
                <c:pt idx="70">
                  <c:v>3.0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2.0</c:v>
                </c:pt>
                <c:pt idx="75">
                  <c:v>2.0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0627128"/>
        <c:axId val="-2080624728"/>
      </c:barChart>
      <c:catAx>
        <c:axId val="-2080627128"/>
        <c:scaling>
          <c:orientation val="maxMin"/>
        </c:scaling>
        <c:delete val="0"/>
        <c:axPos val="l"/>
        <c:majorTickMark val="out"/>
        <c:minorTickMark val="none"/>
        <c:tickLblPos val="nextTo"/>
        <c:crossAx val="-2080624728"/>
        <c:crosses val="autoZero"/>
        <c:auto val="1"/>
        <c:lblAlgn val="ctr"/>
        <c:lblOffset val="100"/>
        <c:noMultiLvlLbl val="0"/>
      </c:catAx>
      <c:valAx>
        <c:axId val="-208062472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80627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'Kategoria-Tekniikka'!$A$2:$A$91</c:f>
              <c:numCache>
                <c:formatCode>General</c:formatCode>
                <c:ptCount val="90"/>
                <c:pt idx="0">
                  <c:v>11.0</c:v>
                </c:pt>
                <c:pt idx="1">
                  <c:v>7.0</c:v>
                </c:pt>
                <c:pt idx="2">
                  <c:v>6.0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247496"/>
        <c:axId val="-2083905272"/>
      </c:barChart>
      <c:catAx>
        <c:axId val="2147247496"/>
        <c:scaling>
          <c:orientation val="maxMin"/>
        </c:scaling>
        <c:delete val="0"/>
        <c:axPos val="l"/>
        <c:majorTickMark val="out"/>
        <c:minorTickMark val="none"/>
        <c:tickLblPos val="nextTo"/>
        <c:crossAx val="-2083905272"/>
        <c:crosses val="autoZero"/>
        <c:auto val="1"/>
        <c:lblAlgn val="ctr"/>
        <c:lblOffset val="100"/>
        <c:noMultiLvlLbl val="0"/>
      </c:catAx>
      <c:valAx>
        <c:axId val="-208390527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7247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'Kategoria-Tekniikka'!$B$2:$B$91</c:f>
              <c:numCache>
                <c:formatCode>General</c:formatCode>
                <c:ptCount val="90"/>
                <c:pt idx="0">
                  <c:v>7.0</c:v>
                </c:pt>
                <c:pt idx="1">
                  <c:v>0.0</c:v>
                </c:pt>
                <c:pt idx="2">
                  <c:v>2.0</c:v>
                </c:pt>
                <c:pt idx="3">
                  <c:v>4.0</c:v>
                </c:pt>
                <c:pt idx="4">
                  <c:v>3.0</c:v>
                </c:pt>
                <c:pt idx="5">
                  <c:v>0.0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2.0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0.0</c:v>
                </c:pt>
                <c:pt idx="22">
                  <c:v>0.0</c:v>
                </c:pt>
                <c:pt idx="23">
                  <c:v>1.0</c:v>
                </c:pt>
                <c:pt idx="24">
                  <c:v>3.0</c:v>
                </c:pt>
                <c:pt idx="25">
                  <c:v>2.0</c:v>
                </c:pt>
                <c:pt idx="26">
                  <c:v>4.0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5.0</c:v>
                </c:pt>
                <c:pt idx="32">
                  <c:v>1.0</c:v>
                </c:pt>
                <c:pt idx="33">
                  <c:v>3.0</c:v>
                </c:pt>
                <c:pt idx="34">
                  <c:v>3.0</c:v>
                </c:pt>
                <c:pt idx="35">
                  <c:v>0.0</c:v>
                </c:pt>
                <c:pt idx="36">
                  <c:v>3.0</c:v>
                </c:pt>
                <c:pt idx="37">
                  <c:v>3.0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6.0</c:v>
                </c:pt>
                <c:pt idx="60">
                  <c:v>5.0</c:v>
                </c:pt>
                <c:pt idx="61">
                  <c:v>3.0</c:v>
                </c:pt>
                <c:pt idx="62">
                  <c:v>1.0</c:v>
                </c:pt>
                <c:pt idx="63">
                  <c:v>2.0</c:v>
                </c:pt>
                <c:pt idx="64">
                  <c:v>2.0</c:v>
                </c:pt>
                <c:pt idx="65">
                  <c:v>0.0</c:v>
                </c:pt>
                <c:pt idx="66">
                  <c:v>1.0</c:v>
                </c:pt>
                <c:pt idx="67">
                  <c:v>1.0</c:v>
                </c:pt>
                <c:pt idx="68">
                  <c:v>0.0</c:v>
                </c:pt>
                <c:pt idx="69">
                  <c:v>0.0</c:v>
                </c:pt>
                <c:pt idx="70">
                  <c:v>3.0</c:v>
                </c:pt>
                <c:pt idx="71">
                  <c:v>2.0</c:v>
                </c:pt>
                <c:pt idx="72">
                  <c:v>0.0</c:v>
                </c:pt>
                <c:pt idx="73">
                  <c:v>1.0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1.0</c:v>
                </c:pt>
                <c:pt idx="78">
                  <c:v>0.0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7075816"/>
        <c:axId val="2147298824"/>
      </c:barChart>
      <c:catAx>
        <c:axId val="-2087075816"/>
        <c:scaling>
          <c:orientation val="maxMin"/>
        </c:scaling>
        <c:delete val="0"/>
        <c:axPos val="l"/>
        <c:majorTickMark val="out"/>
        <c:minorTickMark val="none"/>
        <c:tickLblPos val="nextTo"/>
        <c:crossAx val="2147298824"/>
        <c:crosses val="autoZero"/>
        <c:auto val="1"/>
        <c:lblAlgn val="ctr"/>
        <c:lblOffset val="100"/>
        <c:noMultiLvlLbl val="0"/>
      </c:catAx>
      <c:valAx>
        <c:axId val="214729882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87075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'Kategoria-Tekniikka'!$C$2:$C$91</c:f>
              <c:numCache>
                <c:formatCode>General</c:formatCode>
                <c:ptCount val="90"/>
                <c:pt idx="0">
                  <c:v>2.0</c:v>
                </c:pt>
                <c:pt idx="1">
                  <c:v>4.0</c:v>
                </c:pt>
                <c:pt idx="2">
                  <c:v>1.0</c:v>
                </c:pt>
                <c:pt idx="3">
                  <c:v>3.0</c:v>
                </c:pt>
                <c:pt idx="4">
                  <c:v>2.0</c:v>
                </c:pt>
                <c:pt idx="5">
                  <c:v>0.0</c:v>
                </c:pt>
                <c:pt idx="6">
                  <c:v>3.0</c:v>
                </c:pt>
                <c:pt idx="7">
                  <c:v>1.0</c:v>
                </c:pt>
                <c:pt idx="8">
                  <c:v>4.0</c:v>
                </c:pt>
                <c:pt idx="9">
                  <c:v>5.0</c:v>
                </c:pt>
                <c:pt idx="10">
                  <c:v>2.0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8.0</c:v>
                </c:pt>
                <c:pt idx="22">
                  <c:v>5.0</c:v>
                </c:pt>
                <c:pt idx="23">
                  <c:v>6.0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3.0</c:v>
                </c:pt>
                <c:pt idx="28">
                  <c:v>2.0</c:v>
                </c:pt>
                <c:pt idx="29">
                  <c:v>0.0</c:v>
                </c:pt>
                <c:pt idx="30">
                  <c:v>1.0</c:v>
                </c:pt>
                <c:pt idx="31">
                  <c:v>6.0</c:v>
                </c:pt>
                <c:pt idx="32">
                  <c:v>5.0</c:v>
                </c:pt>
                <c:pt idx="33">
                  <c:v>1.0</c:v>
                </c:pt>
                <c:pt idx="34">
                  <c:v>1.0</c:v>
                </c:pt>
                <c:pt idx="35">
                  <c:v>3.0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2.0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1.0</c:v>
                </c:pt>
                <c:pt idx="68">
                  <c:v>4.0</c:v>
                </c:pt>
                <c:pt idx="69">
                  <c:v>2.0</c:v>
                </c:pt>
                <c:pt idx="70">
                  <c:v>0.0</c:v>
                </c:pt>
                <c:pt idx="71">
                  <c:v>1.0</c:v>
                </c:pt>
                <c:pt idx="72">
                  <c:v>3.0</c:v>
                </c:pt>
                <c:pt idx="73">
                  <c:v>0.0</c:v>
                </c:pt>
                <c:pt idx="74">
                  <c:v>2.0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1.0</c:v>
                </c:pt>
                <c:pt idx="81">
                  <c:v>1.0</c:v>
                </c:pt>
                <c:pt idx="82">
                  <c:v>0.0</c:v>
                </c:pt>
                <c:pt idx="83">
                  <c:v>1.0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5518872"/>
        <c:axId val="-2085515928"/>
      </c:barChart>
      <c:catAx>
        <c:axId val="-2085518872"/>
        <c:scaling>
          <c:orientation val="maxMin"/>
        </c:scaling>
        <c:delete val="0"/>
        <c:axPos val="l"/>
        <c:majorTickMark val="out"/>
        <c:minorTickMark val="none"/>
        <c:tickLblPos val="nextTo"/>
        <c:crossAx val="-2085515928"/>
        <c:crosses val="autoZero"/>
        <c:auto val="1"/>
        <c:lblAlgn val="ctr"/>
        <c:lblOffset val="100"/>
        <c:noMultiLvlLbl val="0"/>
      </c:catAx>
      <c:valAx>
        <c:axId val="-208551592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85518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'Kategoria-Tekniikka'!$D$2:$D$91</c:f>
              <c:numCache>
                <c:formatCode>General</c:formatCode>
                <c:ptCount val="90"/>
                <c:pt idx="0">
                  <c:v>1.0</c:v>
                </c:pt>
                <c:pt idx="1">
                  <c:v>0.0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6.0</c:v>
                </c:pt>
                <c:pt idx="7">
                  <c:v>1.0</c:v>
                </c:pt>
                <c:pt idx="8">
                  <c:v>3.0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3.0</c:v>
                </c:pt>
                <c:pt idx="25">
                  <c:v>0.0</c:v>
                </c:pt>
                <c:pt idx="26">
                  <c:v>1.0</c:v>
                </c:pt>
                <c:pt idx="27">
                  <c:v>2.0</c:v>
                </c:pt>
                <c:pt idx="28">
                  <c:v>1.0</c:v>
                </c:pt>
                <c:pt idx="29">
                  <c:v>2.0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2.0</c:v>
                </c:pt>
                <c:pt idx="34">
                  <c:v>1.0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0.0</c:v>
                </c:pt>
                <c:pt idx="39">
                  <c:v>1.0</c:v>
                </c:pt>
                <c:pt idx="40">
                  <c:v>0.0</c:v>
                </c:pt>
                <c:pt idx="41">
                  <c:v>1.0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2.0</c:v>
                </c:pt>
                <c:pt idx="61">
                  <c:v>1.0</c:v>
                </c:pt>
                <c:pt idx="62">
                  <c:v>4.0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2.0</c:v>
                </c:pt>
                <c:pt idx="68">
                  <c:v>0.0</c:v>
                </c:pt>
                <c:pt idx="69">
                  <c:v>1.0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1.0</c:v>
                </c:pt>
                <c:pt idx="77">
                  <c:v>0.0</c:v>
                </c:pt>
                <c:pt idx="78">
                  <c:v>1.0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1.0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8862184"/>
        <c:axId val="-2102307688"/>
      </c:barChart>
      <c:catAx>
        <c:axId val="-2098862184"/>
        <c:scaling>
          <c:orientation val="maxMin"/>
        </c:scaling>
        <c:delete val="0"/>
        <c:axPos val="l"/>
        <c:majorTickMark val="out"/>
        <c:minorTickMark val="none"/>
        <c:tickLblPos val="nextTo"/>
        <c:crossAx val="-2102307688"/>
        <c:crosses val="autoZero"/>
        <c:auto val="1"/>
        <c:lblAlgn val="ctr"/>
        <c:lblOffset val="100"/>
        <c:noMultiLvlLbl val="0"/>
      </c:catAx>
      <c:valAx>
        <c:axId val="-2102307688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98862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'Kategoria-Tekniikka'!$E$1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'Kategoria-Tekniikka'!$E$2:$E$91</c:f>
              <c:numCache>
                <c:formatCode>General</c:formatCode>
                <c:ptCount val="90"/>
                <c:pt idx="0">
                  <c:v>4.0</c:v>
                </c:pt>
                <c:pt idx="1">
                  <c:v>0.0</c:v>
                </c:pt>
                <c:pt idx="2">
                  <c:v>1.0</c:v>
                </c:pt>
                <c:pt idx="3">
                  <c:v>4.0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4.0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6.0</c:v>
                </c:pt>
                <c:pt idx="21">
                  <c:v>3.0</c:v>
                </c:pt>
                <c:pt idx="22">
                  <c:v>5.0</c:v>
                </c:pt>
                <c:pt idx="23">
                  <c:v>3.0</c:v>
                </c:pt>
                <c:pt idx="24">
                  <c:v>3.0</c:v>
                </c:pt>
                <c:pt idx="25">
                  <c:v>4.0</c:v>
                </c:pt>
                <c:pt idx="26">
                  <c:v>3.0</c:v>
                </c:pt>
                <c:pt idx="27">
                  <c:v>2.0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0.0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0.0</c:v>
                </c:pt>
                <c:pt idx="44">
                  <c:v>0.0</c:v>
                </c:pt>
                <c:pt idx="45">
                  <c:v>2.0</c:v>
                </c:pt>
                <c:pt idx="46">
                  <c:v>1.0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1.0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3.0</c:v>
                </c:pt>
                <c:pt idx="62">
                  <c:v>0.0</c:v>
                </c:pt>
                <c:pt idx="63">
                  <c:v>1.0</c:v>
                </c:pt>
                <c:pt idx="64">
                  <c:v>3.0</c:v>
                </c:pt>
                <c:pt idx="65">
                  <c:v>4.0</c:v>
                </c:pt>
                <c:pt idx="66">
                  <c:v>3.0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7368792"/>
        <c:axId val="-2098681240"/>
      </c:barChart>
      <c:catAx>
        <c:axId val="-2087368792"/>
        <c:scaling>
          <c:orientation val="maxMin"/>
        </c:scaling>
        <c:delete val="0"/>
        <c:axPos val="l"/>
        <c:majorTickMark val="out"/>
        <c:minorTickMark val="none"/>
        <c:tickLblPos val="nextTo"/>
        <c:crossAx val="-2098681240"/>
        <c:crosses val="autoZero"/>
        <c:auto val="1"/>
        <c:lblAlgn val="ctr"/>
        <c:lblOffset val="100"/>
        <c:noMultiLvlLbl val="0"/>
      </c:catAx>
      <c:valAx>
        <c:axId val="-2098681240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87368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'Kategoria-Toimintaympäristö'!$A$1:$E$1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'Kategoria-Toimintaympäristö'!$A$53:$E$53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5030888"/>
        <c:axId val="-2105027896"/>
      </c:barChart>
      <c:catAx>
        <c:axId val="-210503088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05027896"/>
        <c:crosses val="autoZero"/>
        <c:auto val="1"/>
        <c:lblAlgn val="ctr"/>
        <c:lblOffset val="100"/>
        <c:noMultiLvlLbl val="0"/>
      </c:catAx>
      <c:valAx>
        <c:axId val="-21050278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05030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'Kategoria-Maataloustuotanto'!$F$1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'Kategoria-Maataloustuotanto'!$K$2:$K$41</c:f>
              <c:strCache>
                <c:ptCount val="40"/>
                <c:pt idx="0">
                  <c:v>Maataloustuotanto-Tietojenkäsittely-Päätöksentekon avustaminen</c:v>
                </c:pt>
                <c:pt idx="1">
                  <c:v>Maataloustuotanto-Tuotantojärjestelmät-Järjestelmäintegraatio</c:v>
                </c:pt>
                <c:pt idx="2">
                  <c:v>Maataloustuotanto-Tehostaminen-Viljelyprosessien (tuotanto-) optimointi/automatisointi</c:v>
                </c:pt>
                <c:pt idx="3">
                  <c:v>Maataloustuotanto-Talous-Kannattavuus</c:v>
                </c:pt>
                <c:pt idx="4">
                  <c:v>Maataloustuotanto-Laitteet-Integraatio laitteiden yhteensopivuus</c:v>
                </c:pt>
                <c:pt idx="5">
                  <c:v>Maataloustuotanto-Tuotantotapatieto-Tuotantotapatieto yleensä</c:v>
                </c:pt>
                <c:pt idx="6">
                  <c:v>Maataloustuotanto-Tuotantopanokset-Lannoitus Ravinteet Syötteet</c:v>
                </c:pt>
                <c:pt idx="7">
                  <c:v>Maataloustuotanto-Tuotantotavat-Täsmäviljely</c:v>
                </c:pt>
                <c:pt idx="8">
                  <c:v>Maataloustuotanto-Tietojenkäsittely-Viljelysuositukset</c:v>
                </c:pt>
                <c:pt idx="9">
                  <c:v>Maataloustuotanto-Laitteet-Laitteiston ROI</c:v>
                </c:pt>
                <c:pt idx="10">
                  <c:v>Maataloustuotanto-Laitteet-UA-laitteet</c:v>
                </c:pt>
                <c:pt idx="11">
                  <c:v>Maataloustuotanto-Tehostaminen-Työn helpottaminen</c:v>
                </c:pt>
                <c:pt idx="12">
                  <c:v>Maataloustuotanto-Talous-Perustellut investoinnit</c:v>
                </c:pt>
                <c:pt idx="13">
                  <c:v>Maataloustuotanto-Data-Datan merkitys ja merkityksen ymmärrys</c:v>
                </c:pt>
                <c:pt idx="14">
                  <c:v>Maataloustuotanto-Työ-Urakointi</c:v>
                </c:pt>
                <c:pt idx="15">
                  <c:v>Maataloustuotanto-Tehostaminen-Resurssien käyttö panokset lannoitteet jne.</c:v>
                </c:pt>
                <c:pt idx="16">
                  <c:v>Maataloustuotanto-Sato-Laatuerien tunnistaminen</c:v>
                </c:pt>
                <c:pt idx="17">
                  <c:v>Maataloustuotanto-Laitteet-Hintojen halpeneminen</c:v>
                </c:pt>
                <c:pt idx="18">
                  <c:v>Maataloustuotanto-Data-Tuotannon historiatiedot</c:v>
                </c:pt>
                <c:pt idx="19">
                  <c:v>Maataloustuotanto-Tuotantopanokset-Lannoitepanokset</c:v>
                </c:pt>
                <c:pt idx="20">
                  <c:v>Maataloustuotanto-Tuotantopanokset-Tuotantopanokset yleensä</c:v>
                </c:pt>
                <c:pt idx="21">
                  <c:v>Maataloustuotanto-Sato-Sadonlisä</c:v>
                </c:pt>
                <c:pt idx="22">
                  <c:v>Maataloustuotanto-Laitteet-Ã„lykkäät Operatiivinen laitteiden älykkyys</c:v>
                </c:pt>
                <c:pt idx="23">
                  <c:v>Maataloustuotanto-Sato-Ennusteet Arviot</c:v>
                </c:pt>
                <c:pt idx="24">
                  <c:v>Maataloustuotanto-Tehostaminen-Maatilan toiminnassa yleisesti</c:v>
                </c:pt>
                <c:pt idx="25">
                  <c:v>Maataloustuotanto-Maatila-Liiketoimintamainen toiminta</c:v>
                </c:pt>
                <c:pt idx="26">
                  <c:v>Maataloustuotanto-Tuotantotapatieto-Kuluttajien ymmärryshaaste</c:v>
                </c:pt>
                <c:pt idx="27">
                  <c:v>Maataloustuotanto-Tuotantotavat-Smart Farming</c:v>
                </c:pt>
                <c:pt idx="28">
                  <c:v>Maataloustuotanto-Data-Dataperustainen laatuhinnoittelu</c:v>
                </c:pt>
                <c:pt idx="29">
                  <c:v>Maataloustuotanto-Tuotantoketju-Tuotantoketjun Verkostoitumisalusta myyntiin ja ostoihin</c:v>
                </c:pt>
                <c:pt idx="30">
                  <c:v>Maataloustuotanto-Tuotantotapatieto-Lisäarvo maatalouden tuotteelle</c:v>
                </c:pt>
                <c:pt idx="31">
                  <c:v>Maataloustuotanto-Laitteet-Toimintavarmuus</c:v>
                </c:pt>
                <c:pt idx="32">
                  <c:v>Maataloustuotanto-Laitteet-Vaatimukset maataloudessa</c:v>
                </c:pt>
                <c:pt idx="33">
                  <c:v>Maataloustuotanto-Tuotantotavat-Urbaaniviljely</c:v>
                </c:pt>
                <c:pt idx="34">
                  <c:v>Maataloustuotanto-Sato-Erillinen arvoerä</c:v>
                </c:pt>
                <c:pt idx="35">
                  <c:v>Maataloustuotanto-Tuotantojärjestelmät-Automaattinen/automatisoitu viljelyyn vaikuttaminen</c:v>
                </c:pt>
                <c:pt idx="36">
                  <c:v>Maataloustuotanto-Data-Datan oikea-aikainen esitys käyttäjälle</c:v>
                </c:pt>
                <c:pt idx="37">
                  <c:v>Maataloustuotanto-Tehostaminen-Koneiden käyttö</c:v>
                </c:pt>
                <c:pt idx="38">
                  <c:v>Maataloustuotanto-Tehostaminen-Logistiikka</c:v>
                </c:pt>
                <c:pt idx="39">
                  <c:v>Maataloustuotanto-Talous-Investointien laskentaan ei ole tietoa</c:v>
                </c:pt>
              </c:strCache>
            </c:strRef>
          </c:cat>
          <c:val>
            <c:numRef>
              <c:f>'Kategoria-Maataloustuotanto'!$F$2:$F$41</c:f>
              <c:numCache>
                <c:formatCode>General</c:formatCode>
                <c:ptCount val="4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45432"/>
        <c:axId val="-2075264376"/>
      </c:barChart>
      <c:catAx>
        <c:axId val="-2079145432"/>
        <c:scaling>
          <c:orientation val="maxMin"/>
        </c:scaling>
        <c:delete val="0"/>
        <c:axPos val="l"/>
        <c:majorTickMark val="out"/>
        <c:minorTickMark val="none"/>
        <c:tickLblPos val="nextTo"/>
        <c:crossAx val="-2075264376"/>
        <c:crosses val="autoZero"/>
        <c:auto val="1"/>
        <c:lblAlgn val="ctr"/>
        <c:lblOffset val="100"/>
        <c:noMultiLvlLbl val="0"/>
      </c:catAx>
      <c:valAx>
        <c:axId val="-207526437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79145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val>
            <c:numRef>
              <c:f>'Kategoria-Toimintaympäristö'!$A$2:$A$51</c:f>
              <c:numCache>
                <c:formatCode>General</c:formatCode>
                <c:ptCount val="50"/>
                <c:pt idx="0">
                  <c:v>6.0</c:v>
                </c:pt>
                <c:pt idx="1">
                  <c:v>8.0</c:v>
                </c:pt>
                <c:pt idx="2">
                  <c:v>5.0</c:v>
                </c:pt>
                <c:pt idx="3">
                  <c:v>3.0</c:v>
                </c:pt>
                <c:pt idx="4">
                  <c:v>4.0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0.0</c:v>
                </c:pt>
                <c:pt idx="12">
                  <c:v>4.0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2.0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1.0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2.0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5990024"/>
        <c:axId val="-2075988232"/>
      </c:barChart>
      <c:catAx>
        <c:axId val="-2075990024"/>
        <c:scaling>
          <c:orientation val="maxMin"/>
        </c:scaling>
        <c:delete val="0"/>
        <c:axPos val="l"/>
        <c:majorTickMark val="out"/>
        <c:minorTickMark val="none"/>
        <c:tickLblPos val="nextTo"/>
        <c:crossAx val="-2075988232"/>
        <c:crosses val="autoZero"/>
        <c:auto val="1"/>
        <c:lblAlgn val="ctr"/>
        <c:lblOffset val="100"/>
        <c:noMultiLvlLbl val="0"/>
      </c:catAx>
      <c:valAx>
        <c:axId val="-207598823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75990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'Kategoria-Toimintaympäristö'!$B$1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val>
            <c:numRef>
              <c:f>'Kategoria-Toimintaympäristö'!$B$2:$B$51</c:f>
              <c:numCache>
                <c:formatCode>General</c:formatCode>
                <c:ptCount val="50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7178568"/>
        <c:axId val="-2077176776"/>
      </c:barChart>
      <c:catAx>
        <c:axId val="-2077178568"/>
        <c:scaling>
          <c:orientation val="maxMin"/>
        </c:scaling>
        <c:delete val="0"/>
        <c:axPos val="l"/>
        <c:majorTickMark val="out"/>
        <c:minorTickMark val="none"/>
        <c:tickLblPos val="nextTo"/>
        <c:crossAx val="-2077176776"/>
        <c:crosses val="autoZero"/>
        <c:auto val="1"/>
        <c:lblAlgn val="ctr"/>
        <c:lblOffset val="100"/>
        <c:noMultiLvlLbl val="0"/>
      </c:catAx>
      <c:valAx>
        <c:axId val="-207717677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77178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'Kategoria-Toimintaympäristö'!$C$1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val>
            <c:numRef>
              <c:f>'Kategoria-Toimintaympäristö'!$C$2:$C$51</c:f>
              <c:numCache>
                <c:formatCode>General</c:formatCode>
                <c:ptCount val="50"/>
                <c:pt idx="0">
                  <c:v>4.0</c:v>
                </c:pt>
                <c:pt idx="1">
                  <c:v>0.0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4513624"/>
        <c:axId val="-2062929336"/>
      </c:barChart>
      <c:catAx>
        <c:axId val="-2084513624"/>
        <c:scaling>
          <c:orientation val="maxMin"/>
        </c:scaling>
        <c:delete val="0"/>
        <c:axPos val="l"/>
        <c:majorTickMark val="out"/>
        <c:minorTickMark val="none"/>
        <c:tickLblPos val="nextTo"/>
        <c:crossAx val="-2062929336"/>
        <c:crosses val="autoZero"/>
        <c:auto val="1"/>
        <c:lblAlgn val="ctr"/>
        <c:lblOffset val="100"/>
        <c:noMultiLvlLbl val="0"/>
      </c:catAx>
      <c:valAx>
        <c:axId val="-2062929336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84513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'Kategoria-Toimintaympäristö'!$D$1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val>
            <c:numRef>
              <c:f>'Kategoria-Toimintaympäristö'!$D$2:$D$51</c:f>
              <c:numCache>
                <c:formatCode>General</c:formatCode>
                <c:ptCount val="50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3.0</c:v>
                </c:pt>
                <c:pt idx="17">
                  <c:v>1.0</c:v>
                </c:pt>
                <c:pt idx="18">
                  <c:v>0.0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2.0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7552776"/>
        <c:axId val="-2087550984"/>
      </c:barChart>
      <c:catAx>
        <c:axId val="-2087552776"/>
        <c:scaling>
          <c:orientation val="maxMin"/>
        </c:scaling>
        <c:delete val="0"/>
        <c:axPos val="l"/>
        <c:majorTickMark val="out"/>
        <c:minorTickMark val="none"/>
        <c:tickLblPos val="nextTo"/>
        <c:crossAx val="-2087550984"/>
        <c:crosses val="autoZero"/>
        <c:auto val="1"/>
        <c:lblAlgn val="ctr"/>
        <c:lblOffset val="100"/>
        <c:noMultiLvlLbl val="0"/>
      </c:catAx>
      <c:valAx>
        <c:axId val="-2087550984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87552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'Kategoria-Toimintaympäristö'!$E$1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val>
            <c:numRef>
              <c:f>'Kategoria-Toimintaympäristö'!$E$2:$E$51</c:f>
              <c:numCache>
                <c:formatCode>General</c:formatCode>
                <c:ptCount val="50"/>
                <c:pt idx="0">
                  <c:v>2.0</c:v>
                </c:pt>
                <c:pt idx="1">
                  <c:v>6.0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4.0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1.0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3516424"/>
        <c:axId val="-2063514632"/>
      </c:barChart>
      <c:catAx>
        <c:axId val="-2063516424"/>
        <c:scaling>
          <c:orientation val="maxMin"/>
        </c:scaling>
        <c:delete val="0"/>
        <c:axPos val="l"/>
        <c:majorTickMark val="out"/>
        <c:minorTickMark val="none"/>
        <c:tickLblPos val="nextTo"/>
        <c:crossAx val="-2063514632"/>
        <c:crosses val="autoZero"/>
        <c:auto val="1"/>
        <c:lblAlgn val="ctr"/>
        <c:lblOffset val="100"/>
        <c:noMultiLvlLbl val="0"/>
      </c:catAx>
      <c:valAx>
        <c:axId val="-2063514632"/>
        <c:scaling>
          <c:orientation val="minMax"/>
          <c:max val="1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63516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Haastattelu'!$E$3:$G$3</c:f>
              <c:numCache>
                <c:formatCode>General</c:formatCode>
                <c:ptCount val="3"/>
                <c:pt idx="0">
                  <c:v>38.0</c:v>
                </c:pt>
                <c:pt idx="1">
                  <c:v>21.0</c:v>
                </c:pt>
                <c:pt idx="2">
                  <c:v>57.0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Haastattelu'!$M$3:$O$3</c:f>
              <c:numCache>
                <c:formatCode>General</c:formatCode>
                <c:ptCount val="3"/>
                <c:pt idx="0">
                  <c:v>18.0</c:v>
                </c:pt>
                <c:pt idx="1">
                  <c:v>23.0</c:v>
                </c:pt>
                <c:pt idx="2">
                  <c:v>47.0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Haastattelu'!$U$3:$W$3</c:f>
              <c:numCache>
                <c:formatCode>General</c:formatCode>
                <c:ptCount val="3"/>
                <c:pt idx="0">
                  <c:v>19.0</c:v>
                </c:pt>
                <c:pt idx="1">
                  <c:v>14.0</c:v>
                </c:pt>
                <c:pt idx="2">
                  <c:v>43.0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Haastattelu'!$AC$3:$AE$3</c:f>
              <c:numCache>
                <c:formatCode>General</c:formatCode>
                <c:ptCount val="3"/>
                <c:pt idx="0">
                  <c:v>19.0</c:v>
                </c:pt>
                <c:pt idx="1">
                  <c:v>20.0</c:v>
                </c:pt>
                <c:pt idx="2">
                  <c:v>36.0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Haastattelu'!$AH$1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Haastattelu'!$AL$3:$AN$3</c:f>
              <c:numCache>
                <c:formatCode>General</c:formatCode>
                <c:ptCount val="3"/>
                <c:pt idx="0">
                  <c:v>20.0</c:v>
                </c:pt>
                <c:pt idx="1">
                  <c:v>18.0</c:v>
                </c:pt>
                <c:pt idx="2">
                  <c:v>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115567368"/>
        <c:axId val="-2115564312"/>
      </c:barChart>
      <c:catAx>
        <c:axId val="-21155673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5564312"/>
        <c:crosses val="autoZero"/>
        <c:auto val="1"/>
        <c:lblAlgn val="ctr"/>
        <c:lblOffset val="100"/>
        <c:noMultiLvlLbl val="0"/>
      </c:catAx>
      <c:valAx>
        <c:axId val="-21155643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15567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Haastattelu'!$AH$1)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Haastattelu'!$AL$3,'Kategoriat per Haastattelu'!$E$3,'Kategoriat per Haastattelu'!$M$3,'Kategoriat per Haastattelu'!$U$3,'Kategoriat per Haastattelu'!$AC$3)</c:f>
              <c:numCache>
                <c:formatCode>General</c:formatCode>
                <c:ptCount val="5"/>
                <c:pt idx="0">
                  <c:v>20.0</c:v>
                </c:pt>
                <c:pt idx="1">
                  <c:v>38.0</c:v>
                </c:pt>
                <c:pt idx="2">
                  <c:v>18.0</c:v>
                </c:pt>
                <c:pt idx="3">
                  <c:v>19.0</c:v>
                </c:pt>
                <c:pt idx="4">
                  <c:v>19.0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('Kategoriat per Haastattelu'!$G$3,'Kategoriat per Haastattelu'!$O$3,'Kategoriat per Haastattelu'!$W$3,'Kategoriat per Haastattelu'!$AE$3,'Kategoriat per Haastattelu'!$AN$3)</c:f>
              <c:numCache>
                <c:formatCode>General</c:formatCode>
                <c:ptCount val="5"/>
                <c:pt idx="0">
                  <c:v>57.0</c:v>
                </c:pt>
                <c:pt idx="1">
                  <c:v>47.0</c:v>
                </c:pt>
                <c:pt idx="2">
                  <c:v>43.0</c:v>
                </c:pt>
                <c:pt idx="3">
                  <c:v>36.0</c:v>
                </c:pt>
                <c:pt idx="4">
                  <c:v>40.0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('Kategoriat per Haastattelu'!$F$3,'Kategoriat per Haastattelu'!$N$3,'Kategoriat per Haastattelu'!$V$3,'Kategoriat per Haastattelu'!$AD$3,'Kategoriat per Haastattelu'!$AM$3)</c:f>
              <c:numCache>
                <c:formatCode>General</c:formatCode>
                <c:ptCount val="5"/>
                <c:pt idx="0">
                  <c:v>21.0</c:v>
                </c:pt>
                <c:pt idx="1">
                  <c:v>23.0</c:v>
                </c:pt>
                <c:pt idx="2">
                  <c:v>14.0</c:v>
                </c:pt>
                <c:pt idx="3">
                  <c:v>20.0</c:v>
                </c:pt>
                <c:pt idx="4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115437256"/>
        <c:axId val="-2115399096"/>
      </c:barChart>
      <c:catAx>
        <c:axId val="-21154372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5399096"/>
        <c:crosses val="autoZero"/>
        <c:auto val="1"/>
        <c:lblAlgn val="ctr"/>
        <c:lblOffset val="100"/>
        <c:noMultiLvlLbl val="0"/>
      </c:catAx>
      <c:valAx>
        <c:axId val="-21153990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15437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Haastattelu'!$AH$1)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Haastattelu'!$AL$5)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('Kategoriat per Haastattelu'!$G$5,'Kategoriat per Haastattelu'!$O$5,'Kategoriat per Haastattelu'!$W$5,'Kategoriat per Haastattelu'!$AE$5,'Kategoriat per Haastattelu'!$AN$5)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('Kategoriat per Haastattelu'!$F$5,'Kategoriat per Haastattelu'!$N$5,'Kategoriat per Haastattelu'!$V$5,'Kategoriat per Haastattelu'!$AD$5,'Kategoriat per Haastattelu'!$AM$5)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121826840"/>
        <c:axId val="-2121825240"/>
      </c:barChart>
      <c:catAx>
        <c:axId val="-21218268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825240"/>
        <c:crosses val="autoZero"/>
        <c:auto val="1"/>
        <c:lblAlgn val="ctr"/>
        <c:lblOffset val="100"/>
        <c:noMultiLvlLbl val="0"/>
      </c:catAx>
      <c:valAx>
        <c:axId val="-21218252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21826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Haastattelu'!$E$5:$G$5</c:f>
              <c:numCache>
                <c:formatCode>General</c:formatCode>
                <c:ptCount val="3"/>
                <c:pt idx="0">
                  <c:v>65.0</c:v>
                </c:pt>
                <c:pt idx="1">
                  <c:v>66.0</c:v>
                </c:pt>
                <c:pt idx="2">
                  <c:v>137.0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Haastattelu'!$M$5:$O$5</c:f>
              <c:numCache>
                <c:formatCode>General</c:formatCode>
                <c:ptCount val="3"/>
                <c:pt idx="0">
                  <c:v>24.0</c:v>
                </c:pt>
                <c:pt idx="1">
                  <c:v>70.0</c:v>
                </c:pt>
                <c:pt idx="2">
                  <c:v>110.0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Haastattelu'!$U$5:$W$5</c:f>
              <c:numCache>
                <c:formatCode>General</c:formatCode>
                <c:ptCount val="3"/>
                <c:pt idx="0">
                  <c:v>34.0</c:v>
                </c:pt>
                <c:pt idx="1">
                  <c:v>21.0</c:v>
                </c:pt>
                <c:pt idx="2">
                  <c:v>99.0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Haastattelu'!$AC$5:$AE$5</c:f>
              <c:numCache>
                <c:formatCode>General</c:formatCode>
                <c:ptCount val="3"/>
                <c:pt idx="0">
                  <c:v>37.0</c:v>
                </c:pt>
                <c:pt idx="1">
                  <c:v>33.0</c:v>
                </c:pt>
                <c:pt idx="2">
                  <c:v>60.0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Haastattelu'!$AH$1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Haastattelu'!$AL$5:$AN$5</c:f>
              <c:numCache>
                <c:formatCode>General</c:formatCode>
                <c:ptCount val="3"/>
                <c:pt idx="0">
                  <c:v>31.0</c:v>
                </c:pt>
                <c:pt idx="1">
                  <c:v>35.0</c:v>
                </c:pt>
                <c:pt idx="2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121782408"/>
        <c:axId val="-2121779352"/>
      </c:barChart>
      <c:catAx>
        <c:axId val="-21217824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779352"/>
        <c:crosses val="autoZero"/>
        <c:auto val="1"/>
        <c:lblAlgn val="ctr"/>
        <c:lblOffset val="100"/>
        <c:noMultiLvlLbl val="0"/>
      </c:catAx>
      <c:valAx>
        <c:axId val="-21217793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21782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288312"/>
        <c:axId val="2058575944"/>
      </c:barChart>
      <c:catAx>
        <c:axId val="2059288312"/>
        <c:scaling>
          <c:orientation val="maxMin"/>
        </c:scaling>
        <c:delete val="0"/>
        <c:axPos val="l"/>
        <c:majorTickMark val="out"/>
        <c:minorTickMark val="none"/>
        <c:tickLblPos val="nextTo"/>
        <c:crossAx val="2058575944"/>
        <c:crosses val="autoZero"/>
        <c:auto val="1"/>
        <c:lblAlgn val="ctr"/>
        <c:lblOffset val="100"/>
        <c:noMultiLvlLbl val="0"/>
      </c:catAx>
      <c:valAx>
        <c:axId val="205857594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9288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Relationship Id="rId7" Type="http://schemas.openxmlformats.org/officeDocument/2006/relationships/chart" Target="../charts/chart19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Relationship Id="rId6" Type="http://schemas.openxmlformats.org/officeDocument/2006/relationships/chart" Target="../charts/chart25.xml"/><Relationship Id="rId7" Type="http://schemas.openxmlformats.org/officeDocument/2006/relationships/chart" Target="../charts/chart26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4" Type="http://schemas.openxmlformats.org/officeDocument/2006/relationships/chart" Target="../charts/chart30.xml"/><Relationship Id="rId5" Type="http://schemas.openxmlformats.org/officeDocument/2006/relationships/chart" Target="../charts/chart31.xml"/><Relationship Id="rId6" Type="http://schemas.openxmlformats.org/officeDocument/2006/relationships/chart" Target="../charts/chart32.xml"/><Relationship Id="rId7" Type="http://schemas.openxmlformats.org/officeDocument/2006/relationships/chart" Target="../charts/chart33.xml"/><Relationship Id="rId1" Type="http://schemas.openxmlformats.org/officeDocument/2006/relationships/chart" Target="../charts/chart27.xml"/><Relationship Id="rId2" Type="http://schemas.openxmlformats.org/officeDocument/2006/relationships/chart" Target="../charts/chart2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4" Type="http://schemas.openxmlformats.org/officeDocument/2006/relationships/chart" Target="../charts/chart37.xml"/><Relationship Id="rId1" Type="http://schemas.openxmlformats.org/officeDocument/2006/relationships/chart" Target="../charts/chart34.xml"/><Relationship Id="rId2" Type="http://schemas.openxmlformats.org/officeDocument/2006/relationships/chart" Target="../charts/chart3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185</xdr:row>
      <xdr:rowOff>152400</xdr:rowOff>
    </xdr:from>
    <xdr:to>
      <xdr:col>5</xdr:col>
      <xdr:colOff>519350</xdr:colOff>
      <xdr:row>362</xdr:row>
      <xdr:rowOff>186000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186</xdr:row>
      <xdr:rowOff>0</xdr:rowOff>
    </xdr:from>
    <xdr:to>
      <xdr:col>11</xdr:col>
      <xdr:colOff>360600</xdr:colOff>
      <xdr:row>363</xdr:row>
      <xdr:rowOff>33600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</xdr:colOff>
      <xdr:row>187</xdr:row>
      <xdr:rowOff>50800</xdr:rowOff>
    </xdr:from>
    <xdr:to>
      <xdr:col>18</xdr:col>
      <xdr:colOff>284400</xdr:colOff>
      <xdr:row>364</xdr:row>
      <xdr:rowOff>84400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177800</xdr:colOff>
      <xdr:row>186</xdr:row>
      <xdr:rowOff>177800</xdr:rowOff>
    </xdr:from>
    <xdr:to>
      <xdr:col>26</xdr:col>
      <xdr:colOff>5000</xdr:colOff>
      <xdr:row>364</xdr:row>
      <xdr:rowOff>8200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177800</xdr:colOff>
      <xdr:row>186</xdr:row>
      <xdr:rowOff>88900</xdr:rowOff>
    </xdr:from>
    <xdr:to>
      <xdr:col>33</xdr:col>
      <xdr:colOff>5000</xdr:colOff>
      <xdr:row>363</xdr:row>
      <xdr:rowOff>122500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296333</xdr:colOff>
      <xdr:row>186</xdr:row>
      <xdr:rowOff>42333</xdr:rowOff>
    </xdr:from>
    <xdr:to>
      <xdr:col>51</xdr:col>
      <xdr:colOff>331733</xdr:colOff>
      <xdr:row>363</xdr:row>
      <xdr:rowOff>75933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1225550</xdr:colOff>
      <xdr:row>1</xdr:row>
      <xdr:rowOff>152400</xdr:rowOff>
    </xdr:from>
    <xdr:to>
      <xdr:col>13</xdr:col>
      <xdr:colOff>419100</xdr:colOff>
      <xdr:row>48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43</xdr:row>
      <xdr:rowOff>63500</xdr:rowOff>
    </xdr:from>
    <xdr:to>
      <xdr:col>7</xdr:col>
      <xdr:colOff>2313450</xdr:colOff>
      <xdr:row>58</xdr:row>
      <xdr:rowOff>86000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59</xdr:row>
      <xdr:rowOff>107950</xdr:rowOff>
    </xdr:from>
    <xdr:to>
      <xdr:col>7</xdr:col>
      <xdr:colOff>2313450</xdr:colOff>
      <xdr:row>74</xdr:row>
      <xdr:rowOff>130450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476250</xdr:colOff>
      <xdr:row>75</xdr:row>
      <xdr:rowOff>152400</xdr:rowOff>
    </xdr:from>
    <xdr:to>
      <xdr:col>7</xdr:col>
      <xdr:colOff>2313450</xdr:colOff>
      <xdr:row>90</xdr:row>
      <xdr:rowOff>174900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  <xdr:twoCellAnchor>
    <xdr:from>
      <xdr:col>4</xdr:col>
      <xdr:colOff>939800</xdr:colOff>
      <xdr:row>69</xdr:row>
      <xdr:rowOff>196850</xdr:rowOff>
    </xdr:from>
    <xdr:to>
      <xdr:col>6</xdr:col>
      <xdr:colOff>965200</xdr:colOff>
      <xdr:row>94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977900</xdr:colOff>
      <xdr:row>45</xdr:row>
      <xdr:rowOff>152400</xdr:rowOff>
    </xdr:from>
    <xdr:to>
      <xdr:col>6</xdr:col>
      <xdr:colOff>901700</xdr:colOff>
      <xdr:row>68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62</xdr:row>
      <xdr:rowOff>177806</xdr:rowOff>
    </xdr:from>
    <xdr:to>
      <xdr:col>3</xdr:col>
      <xdr:colOff>908100</xdr:colOff>
      <xdr:row>78</xdr:row>
      <xdr:rowOff>9806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63</xdr:row>
      <xdr:rowOff>25400</xdr:rowOff>
    </xdr:from>
    <xdr:to>
      <xdr:col>10</xdr:col>
      <xdr:colOff>2273300</xdr:colOff>
      <xdr:row>114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381000</xdr:colOff>
      <xdr:row>44</xdr:row>
      <xdr:rowOff>165100</xdr:rowOff>
    </xdr:from>
    <xdr:to>
      <xdr:col>3</xdr:col>
      <xdr:colOff>958900</xdr:colOff>
      <xdr:row>59</xdr:row>
      <xdr:rowOff>187600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1362075</xdr:colOff>
      <xdr:row>44</xdr:row>
      <xdr:rowOff>165100</xdr:rowOff>
    </xdr:from>
    <xdr:to>
      <xdr:col>6</xdr:col>
      <xdr:colOff>466775</xdr:colOff>
      <xdr:row>59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869950</xdr:colOff>
      <xdr:row>44</xdr:row>
      <xdr:rowOff>165100</xdr:rowOff>
    </xdr:from>
    <xdr:to>
      <xdr:col>8</xdr:col>
      <xdr:colOff>2844850</xdr:colOff>
      <xdr:row>59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3248025</xdr:colOff>
      <xdr:row>44</xdr:row>
      <xdr:rowOff>165100</xdr:rowOff>
    </xdr:from>
    <xdr:to>
      <xdr:col>10</xdr:col>
      <xdr:colOff>1616125</xdr:colOff>
      <xdr:row>59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2019300</xdr:colOff>
      <xdr:row>44</xdr:row>
      <xdr:rowOff>165100</xdr:rowOff>
    </xdr:from>
    <xdr:to>
      <xdr:col>11</xdr:col>
      <xdr:colOff>666800</xdr:colOff>
      <xdr:row>59</xdr:row>
      <xdr:rowOff>187600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112</xdr:row>
      <xdr:rowOff>63506</xdr:rowOff>
    </xdr:from>
    <xdr:to>
      <xdr:col>3</xdr:col>
      <xdr:colOff>870000</xdr:colOff>
      <xdr:row>127</xdr:row>
      <xdr:rowOff>86006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101600</xdr:colOff>
      <xdr:row>113</xdr:row>
      <xdr:rowOff>25400</xdr:rowOff>
    </xdr:from>
    <xdr:to>
      <xdr:col>10</xdr:col>
      <xdr:colOff>342900</xdr:colOff>
      <xdr:row>223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94</xdr:row>
      <xdr:rowOff>165100</xdr:rowOff>
    </xdr:from>
    <xdr:to>
      <xdr:col>3</xdr:col>
      <xdr:colOff>870000</xdr:colOff>
      <xdr:row>109</xdr:row>
      <xdr:rowOff>187600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1273175</xdr:colOff>
      <xdr:row>94</xdr:row>
      <xdr:rowOff>165100</xdr:rowOff>
    </xdr:from>
    <xdr:to>
      <xdr:col>6</xdr:col>
      <xdr:colOff>377875</xdr:colOff>
      <xdr:row>109</xdr:row>
      <xdr:rowOff>187600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781050</xdr:colOff>
      <xdr:row>94</xdr:row>
      <xdr:rowOff>165100</xdr:rowOff>
    </xdr:from>
    <xdr:to>
      <xdr:col>8</xdr:col>
      <xdr:colOff>2882950</xdr:colOff>
      <xdr:row>109</xdr:row>
      <xdr:rowOff>187600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3286125</xdr:colOff>
      <xdr:row>94</xdr:row>
      <xdr:rowOff>165100</xdr:rowOff>
    </xdr:from>
    <xdr:to>
      <xdr:col>9</xdr:col>
      <xdr:colOff>2111425</xdr:colOff>
      <xdr:row>109</xdr:row>
      <xdr:rowOff>187600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94</xdr:row>
      <xdr:rowOff>165100</xdr:rowOff>
    </xdr:from>
    <xdr:to>
      <xdr:col>10</xdr:col>
      <xdr:colOff>4794300</xdr:colOff>
      <xdr:row>109</xdr:row>
      <xdr:rowOff>187600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72</xdr:row>
      <xdr:rowOff>6</xdr:rowOff>
    </xdr:from>
    <xdr:to>
      <xdr:col>3</xdr:col>
      <xdr:colOff>419100</xdr:colOff>
      <xdr:row>86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1092200</xdr:colOff>
      <xdr:row>73</xdr:row>
      <xdr:rowOff>50800</xdr:rowOff>
    </xdr:from>
    <xdr:to>
      <xdr:col>10</xdr:col>
      <xdr:colOff>1498600</xdr:colOff>
      <xdr:row>124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3</xdr:col>
      <xdr:colOff>450900</xdr:colOff>
      <xdr:row>70</xdr:row>
      <xdr:rowOff>22500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854075</xdr:colOff>
      <xdr:row>55</xdr:row>
      <xdr:rowOff>0</xdr:rowOff>
    </xdr:from>
    <xdr:to>
      <xdr:col>5</xdr:col>
      <xdr:colOff>2714675</xdr:colOff>
      <xdr:row>70</xdr:row>
      <xdr:rowOff>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361950</xdr:colOff>
      <xdr:row>55</xdr:row>
      <xdr:rowOff>0</xdr:rowOff>
    </xdr:from>
    <xdr:to>
      <xdr:col>8</xdr:col>
      <xdr:colOff>2451150</xdr:colOff>
      <xdr:row>70</xdr:row>
      <xdr:rowOff>22500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2854325</xdr:colOff>
      <xdr:row>55</xdr:row>
      <xdr:rowOff>0</xdr:rowOff>
    </xdr:from>
    <xdr:to>
      <xdr:col>10</xdr:col>
      <xdr:colOff>841425</xdr:colOff>
      <xdr:row>70</xdr:row>
      <xdr:rowOff>22500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1244600</xdr:colOff>
      <xdr:row>55</xdr:row>
      <xdr:rowOff>0</xdr:rowOff>
    </xdr:from>
    <xdr:to>
      <xdr:col>10</xdr:col>
      <xdr:colOff>5924600</xdr:colOff>
      <xdr:row>70</xdr:row>
      <xdr:rowOff>22500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79</xdr:row>
      <xdr:rowOff>50801</xdr:rowOff>
    </xdr:from>
    <xdr:to>
      <xdr:col>32</xdr:col>
      <xdr:colOff>118534</xdr:colOff>
      <xdr:row>138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1236133</xdr:colOff>
      <xdr:row>79</xdr:row>
      <xdr:rowOff>16934</xdr:rowOff>
    </xdr:from>
    <xdr:to>
      <xdr:col>19</xdr:col>
      <xdr:colOff>372533</xdr:colOff>
      <xdr:row>138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1295400</xdr:colOff>
      <xdr:row>141</xdr:row>
      <xdr:rowOff>152400</xdr:rowOff>
    </xdr:from>
    <xdr:to>
      <xdr:col>19</xdr:col>
      <xdr:colOff>431800</xdr:colOff>
      <xdr:row>201</xdr:row>
      <xdr:rowOff>84666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32</xdr:col>
      <xdr:colOff>16934</xdr:colOff>
      <xdr:row>201</xdr:row>
      <xdr:rowOff>118532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zoomScale="50" zoomScaleNormal="50" zoomScalePageLayoutView="50" workbookViewId="0">
      <pane ySplit="1" topLeftCell="A2" activePane="bottomLeft" state="frozen"/>
      <selection pane="bottomLeft" activeCell="K222" sqref="K222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  <col min="10" max="10" width="38.83203125" customWidth="1"/>
    <col min="11" max="11" width="55.33203125" bestFit="1" customWidth="1"/>
  </cols>
  <sheetData>
    <row r="1" spans="1:23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  <c r="L1" s="8" t="s">
        <v>3</v>
      </c>
      <c r="M1" s="8" t="s">
        <v>4</v>
      </c>
      <c r="N1" s="8" t="s">
        <v>5</v>
      </c>
      <c r="O1" s="8" t="s">
        <v>6</v>
      </c>
      <c r="P1" s="8"/>
      <c r="Q1" s="8"/>
      <c r="R1" s="8"/>
      <c r="S1" s="8"/>
      <c r="T1" s="8"/>
      <c r="U1" s="8"/>
      <c r="V1" s="8"/>
      <c r="W1" s="8"/>
    </row>
    <row r="2" spans="1:23" ht="16" thickTop="1">
      <c r="A2">
        <f t="array" ref="A2">COUNTIF(L2:XFD2,"1.*")</f>
        <v>1</v>
      </c>
      <c r="B2">
        <f t="array" ref="B2">COUNTIF(L2:XFD2,"2.*")</f>
        <v>3</v>
      </c>
      <c r="C2">
        <f t="array" ref="C2">COUNTIF(L2:XFD2,"3.*")</f>
        <v>0</v>
      </c>
      <c r="D2">
        <f t="array" ref="D2">COUNTIF(L2:XFD2,"4.*")</f>
        <v>1</v>
      </c>
      <c r="E2">
        <f t="array" ref="E2">COUNTIF(L2:XFD2,"5.*")</f>
        <v>0</v>
      </c>
      <c r="F2">
        <f>COUNTIF(L2:XFD2,"*.*")</f>
        <v>5</v>
      </c>
      <c r="G2" t="s">
        <v>7</v>
      </c>
      <c r="H2" t="s">
        <v>8</v>
      </c>
      <c r="I2" t="s">
        <v>12601</v>
      </c>
      <c r="J2" t="str">
        <f>$G2&amp;"-"&amp;$H2</f>
        <v>Maataloustuotanto-Data</v>
      </c>
      <c r="K2" t="str">
        <f>$G2&amp;"-"&amp;$H2&amp;"-"&amp;$I2</f>
        <v>Maataloustuotanto-Data-Datan merkitys ja merkityksen ymmärrys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23">
      <c r="A3" s="11">
        <f t="array" ref="A3">COUNTIF(L3:XFD3,"1.*")</f>
        <v>0</v>
      </c>
      <c r="B3" s="11">
        <f t="array" ref="B3">COUNTIF(L3:XFD3,"2.*")</f>
        <v>0</v>
      </c>
      <c r="C3" s="11">
        <f t="array" ref="C3">COUNTIF(L3:XFD3,"3.*")</f>
        <v>0</v>
      </c>
      <c r="D3" s="11">
        <f t="array" ref="D3">COUNTIF(L3:XFD3,"4.*")</f>
        <v>0</v>
      </c>
      <c r="E3" s="11">
        <f t="array" ref="E3">COUNTIF(L3:XFD3,"5.*")</f>
        <v>1</v>
      </c>
      <c r="F3" s="11">
        <f>COUNTIF(L3:XFD3,"*.*")</f>
        <v>1</v>
      </c>
      <c r="G3" s="11" t="s">
        <v>7</v>
      </c>
      <c r="H3" s="11" t="s">
        <v>8</v>
      </c>
      <c r="I3" s="11" t="s">
        <v>12602</v>
      </c>
      <c r="J3" s="11" t="str">
        <f>$G3&amp;"-"&amp;$H3</f>
        <v>Maataloustuotanto-Data</v>
      </c>
      <c r="K3" s="11" t="str">
        <f>$G3&amp;"-"&amp;$H3&amp;"-"&amp;$I3</f>
        <v>Maataloustuotanto-Data-Datan oikea-aikainen esitys käyttäjälle</v>
      </c>
      <c r="L3" s="11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>
        <f t="array" ref="A4">COUNTIF(L4:XFD4,"1.*")</f>
        <v>3</v>
      </c>
      <c r="B4">
        <f t="array" ref="B4">COUNTIF(L4:XFD4,"2.*")</f>
        <v>0</v>
      </c>
      <c r="C4">
        <f t="array" ref="C4">COUNTIF(L4:XFD4,"3.*")</f>
        <v>0</v>
      </c>
      <c r="D4">
        <f t="array" ref="D4">COUNTIF(L4:XFD4,"4.*")</f>
        <v>0</v>
      </c>
      <c r="E4">
        <f t="array" ref="E4">COUNTIF(L4:XFD4,"5.*")</f>
        <v>0</v>
      </c>
      <c r="F4">
        <f>COUNTIF(L4:XFD4,"*.*")</f>
        <v>3</v>
      </c>
      <c r="G4" t="s">
        <v>7</v>
      </c>
      <c r="H4" t="s">
        <v>8</v>
      </c>
      <c r="I4" t="s">
        <v>15</v>
      </c>
      <c r="J4" t="str">
        <f>$G4&amp;"-"&amp;$H4</f>
        <v>Maataloustuotanto-Data</v>
      </c>
      <c r="K4" t="str">
        <f>$G4&amp;"-"&amp;$H4&amp;"-"&amp;$I4</f>
        <v>Maataloustuotanto-Data-Dataperustainen laatuhinnoittelu</v>
      </c>
      <c r="L4" t="s">
        <v>9</v>
      </c>
      <c r="M4" t="s">
        <v>16</v>
      </c>
      <c r="N4" t="s">
        <v>17</v>
      </c>
    </row>
    <row r="5" spans="1:23">
      <c r="A5">
        <f t="array" ref="A5">COUNTIF(L5:XFD5,"1.*")</f>
        <v>0</v>
      </c>
      <c r="B5">
        <f t="array" ref="B5">COUNTIF(L5:XFD5,"2.*")</f>
        <v>3</v>
      </c>
      <c r="C5">
        <f t="array" ref="C5">COUNTIF(L5:XFD5,"3.*")</f>
        <v>0</v>
      </c>
      <c r="D5">
        <f t="array" ref="D5">COUNTIF(L5:XFD5,"4.*")</f>
        <v>0</v>
      </c>
      <c r="E5">
        <f t="array" ref="E5">COUNTIF(L5:XFD5,"5.*")</f>
        <v>1</v>
      </c>
      <c r="F5">
        <f>COUNTIF(L5:XFD5,"*.*")</f>
        <v>4</v>
      </c>
      <c r="G5" t="s">
        <v>7</v>
      </c>
      <c r="H5" t="s">
        <v>8</v>
      </c>
      <c r="I5" t="s">
        <v>18</v>
      </c>
      <c r="J5" t="str">
        <f>$G5&amp;"-"&amp;$H5</f>
        <v>Maataloustuotanto-Data</v>
      </c>
      <c r="K5" t="str">
        <f>$G5&amp;"-"&amp;$H5&amp;"-"&amp;$I5</f>
        <v>Maataloustuotanto-Data-Tuotannon historiatiedot</v>
      </c>
      <c r="L5" t="s">
        <v>19</v>
      </c>
      <c r="M5" t="s">
        <v>20</v>
      </c>
      <c r="N5" t="s">
        <v>21</v>
      </c>
      <c r="O5" t="s">
        <v>22</v>
      </c>
    </row>
    <row r="6" spans="1:23">
      <c r="A6">
        <f t="array" ref="A6">COUNTIF(L6:XFD6,"1.*")</f>
        <v>0</v>
      </c>
      <c r="B6">
        <f t="array" ref="B6">COUNTIF(L6:XFD6,"2.*")</f>
        <v>0</v>
      </c>
      <c r="C6">
        <f t="array" ref="C6">COUNTIF(L6:XFD6,"3.*")</f>
        <v>4</v>
      </c>
      <c r="D6">
        <f t="array" ref="D6">COUNTIF(L6:XFD6,"4.*")</f>
        <v>0</v>
      </c>
      <c r="E6">
        <f t="array" ref="E6">COUNTIF(L6:XFD6,"5.*")</f>
        <v>0</v>
      </c>
      <c r="F6">
        <f>COUNTIF(L6:XFD6,"*.*")</f>
        <v>4</v>
      </c>
      <c r="G6" t="s">
        <v>7</v>
      </c>
      <c r="H6" t="s">
        <v>23</v>
      </c>
      <c r="I6" t="s">
        <v>24</v>
      </c>
      <c r="J6" t="str">
        <f>$G6&amp;"-"&amp;$H6</f>
        <v>Maataloustuotanto-Laitteet</v>
      </c>
      <c r="K6" t="str">
        <f>$G6&amp;"-"&amp;$H6&amp;"-"&amp;$I6</f>
        <v>Maataloustuotanto-Laitteet-Hintojen halpeneminen</v>
      </c>
      <c r="L6" t="s">
        <v>25</v>
      </c>
      <c r="M6" t="s">
        <v>26</v>
      </c>
      <c r="N6" t="s">
        <v>27</v>
      </c>
      <c r="O6" t="s">
        <v>28</v>
      </c>
    </row>
    <row r="7" spans="1:23">
      <c r="A7">
        <f t="array" ref="A7">COUNTIF(L7:XFD7,"1.*")</f>
        <v>3</v>
      </c>
      <c r="B7">
        <f t="array" ref="B7">COUNTIF(L7:XFD7,"2.*")</f>
        <v>1</v>
      </c>
      <c r="C7">
        <f t="array" ref="C7">COUNTIF(L7:XFD7,"3.*")</f>
        <v>1</v>
      </c>
      <c r="D7">
        <f t="array" ref="D7">COUNTIF(L7:XFD7,"4.*")</f>
        <v>3</v>
      </c>
      <c r="E7">
        <f t="array" ref="E7">COUNTIF(L7:XFD7,"5.*")</f>
        <v>4</v>
      </c>
      <c r="F7">
        <f>COUNTIF(L7:XFD7,"*.*")</f>
        <v>12</v>
      </c>
      <c r="G7" t="s">
        <v>7</v>
      </c>
      <c r="H7" t="s">
        <v>23</v>
      </c>
      <c r="I7" t="s">
        <v>29</v>
      </c>
      <c r="J7" t="str">
        <f>$G7&amp;"-"&amp;$H7</f>
        <v>Maataloustuotanto-Laitteet</v>
      </c>
      <c r="K7" t="str">
        <f>$G7&amp;"-"&amp;$H7&amp;"-"&amp;$I7</f>
        <v>Maataloustuotanto-Laitteet-Integraatio laitteiden yhteensopivuus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22</v>
      </c>
      <c r="U7" t="s">
        <v>38</v>
      </c>
      <c r="V7" t="s">
        <v>39</v>
      </c>
      <c r="W7" t="s">
        <v>40</v>
      </c>
    </row>
    <row r="8" spans="1:23">
      <c r="A8">
        <f t="array" ref="A8">COUNTIF(L8:XFD8,"1.*")</f>
        <v>5</v>
      </c>
      <c r="B8">
        <f t="array" ref="B8">COUNTIF(L8:XFD8,"2.*")</f>
        <v>2</v>
      </c>
      <c r="C8">
        <f t="array" ref="C8">COUNTIF(L8:XFD8,"3.*")</f>
        <v>1</v>
      </c>
      <c r="D8">
        <f t="array" ref="D8">COUNTIF(L8:XFD8,"4.*")</f>
        <v>1</v>
      </c>
      <c r="E8">
        <f t="array" ref="E8">COUNTIF(L8:XFD8,"5.*")</f>
        <v>0</v>
      </c>
      <c r="F8">
        <f>COUNTIF(L8:XFD8,"*.*")</f>
        <v>9</v>
      </c>
      <c r="G8" t="s">
        <v>7</v>
      </c>
      <c r="H8" t="s">
        <v>23</v>
      </c>
      <c r="I8" t="s">
        <v>41</v>
      </c>
      <c r="J8" t="str">
        <f>$G8&amp;"-"&amp;$H8</f>
        <v>Maataloustuotanto-Laitteet</v>
      </c>
      <c r="K8" t="str">
        <f>$G8&amp;"-"&amp;$H8&amp;"-"&amp;$I8</f>
        <v>Maataloustuotanto-Laitteet-Laitteiston ROI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23">
      <c r="A9">
        <f t="array" ref="A9">COUNTIF(L9:XFD9,"1.*")</f>
        <v>0</v>
      </c>
      <c r="B9">
        <f t="array" ref="B9">COUNTIF(L9:XFD9,"2.*")</f>
        <v>0</v>
      </c>
      <c r="C9">
        <f t="array" ref="C9">COUNTIF(L9:XFD9,"3.*")</f>
        <v>1</v>
      </c>
      <c r="D9">
        <f t="array" ref="D9">COUNTIF(L9:XFD9,"4.*")</f>
        <v>1</v>
      </c>
      <c r="E9">
        <f t="array" ref="E9">COUNTIF(L9:XFD9,"5.*")</f>
        <v>0</v>
      </c>
      <c r="F9">
        <f>COUNTIF(L9:XFD9,"*.*")</f>
        <v>2</v>
      </c>
      <c r="G9" t="s">
        <v>7</v>
      </c>
      <c r="H9" t="s">
        <v>23</v>
      </c>
      <c r="I9" t="s">
        <v>51</v>
      </c>
      <c r="J9" t="str">
        <f>$G9&amp;"-"&amp;$H9</f>
        <v>Maataloustuotanto-Laitteet</v>
      </c>
      <c r="K9" t="str">
        <f>$G9&amp;"-"&amp;$H9&amp;"-"&amp;$I9</f>
        <v>Maataloustuotanto-Laitteet-Toimintavarmuus</v>
      </c>
      <c r="L9" t="s">
        <v>52</v>
      </c>
      <c r="M9" t="s">
        <v>53</v>
      </c>
    </row>
    <row r="10" spans="1:23">
      <c r="A10">
        <f t="array" ref="A10">COUNTIF(L10:XFD10,"1.*")</f>
        <v>1</v>
      </c>
      <c r="B10">
        <f t="array" ref="B10">COUNTIF(L10:XFD10,"2.*")</f>
        <v>1</v>
      </c>
      <c r="C10">
        <f t="array" ref="C10">COUNTIF(L10:XFD10,"3.*")</f>
        <v>2</v>
      </c>
      <c r="D10">
        <f t="array" ref="D10">COUNTIF(L10:XFD10,"4.*")</f>
        <v>2</v>
      </c>
      <c r="E10">
        <f t="array" ref="E10">COUNTIF(L10:XFD10,"5.*")</f>
        <v>0</v>
      </c>
      <c r="F10">
        <f>COUNTIF(L10:XFD10,"*.*")</f>
        <v>6</v>
      </c>
      <c r="G10" t="s">
        <v>7</v>
      </c>
      <c r="H10" t="s">
        <v>23</v>
      </c>
      <c r="I10" t="s">
        <v>54</v>
      </c>
      <c r="J10" t="str">
        <f>$G10&amp;"-"&amp;$H10</f>
        <v>Maataloustuotanto-Laitteet</v>
      </c>
      <c r="K10" t="str">
        <f>$G10&amp;"-"&amp;$H10&amp;"-"&amp;$I10</f>
        <v>Maataloustuotanto-Laitteet-UA-laitteet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13</v>
      </c>
    </row>
    <row r="11" spans="1:23">
      <c r="A11">
        <f t="array" ref="A11">COUNTIF(L11:XFD11,"1.*")</f>
        <v>0</v>
      </c>
      <c r="B11">
        <f t="array" ref="B11">COUNTIF(L11:XFD11,"2.*")</f>
        <v>0</v>
      </c>
      <c r="C11">
        <f t="array" ref="C11">COUNTIF(L11:XFD11,"3.*")</f>
        <v>1</v>
      </c>
      <c r="D11">
        <f t="array" ref="D11">COUNTIF(L11:XFD11,"4.*")</f>
        <v>1</v>
      </c>
      <c r="E11">
        <f t="array" ref="E11">COUNTIF(L11:XFD11,"5.*")</f>
        <v>0</v>
      </c>
      <c r="F11">
        <f>COUNTIF(L11:XFD11,"*.*")</f>
        <v>2</v>
      </c>
      <c r="G11" t="s">
        <v>7</v>
      </c>
      <c r="H11" t="s">
        <v>23</v>
      </c>
      <c r="I11" t="s">
        <v>60</v>
      </c>
      <c r="J11" t="str">
        <f>$G11&amp;"-"&amp;$H11</f>
        <v>Maataloustuotanto-Laitteet</v>
      </c>
      <c r="K11" t="str">
        <f>$G11&amp;"-"&amp;$H11&amp;"-"&amp;$I11</f>
        <v>Maataloustuotanto-Laitteet-Vaatimukset maataloudessa</v>
      </c>
      <c r="L11" t="s">
        <v>52</v>
      </c>
      <c r="M11" t="s">
        <v>53</v>
      </c>
    </row>
    <row r="12" spans="1:23">
      <c r="A12">
        <f t="array" ref="A12">COUNTIF(L12:XFD12,"1.*")</f>
        <v>3</v>
      </c>
      <c r="B12">
        <f t="array" ref="B12">COUNTIF(L12:XFD12,"2.*")</f>
        <v>1</v>
      </c>
      <c r="C12">
        <f t="array" ref="C12">COUNTIF(L12:XFD12,"3.*")</f>
        <v>0</v>
      </c>
      <c r="D12">
        <f t="array" ref="D12">COUNTIF(L12:XFD12,"4.*")</f>
        <v>0</v>
      </c>
      <c r="E12">
        <f t="array" ref="E12">COUNTIF(L12:XFD12,"5.*")</f>
        <v>0</v>
      </c>
      <c r="F12">
        <f>COUNTIF(L12:XFD12,"*.*")</f>
        <v>4</v>
      </c>
      <c r="G12" t="s">
        <v>7</v>
      </c>
      <c r="H12" t="s">
        <v>23</v>
      </c>
      <c r="I12" t="s">
        <v>12603</v>
      </c>
      <c r="J12" t="str">
        <f>$G12&amp;"-"&amp;$H12</f>
        <v>Maataloustuotanto-Laitteet</v>
      </c>
      <c r="K12" t="str">
        <f>$G12&amp;"-"&amp;$H12&amp;"-"&amp;$I12</f>
        <v>Maataloustuotanto-Laitteet-Ã„lykkäät Operatiivinen laitteiden älykkyys</v>
      </c>
      <c r="L12" t="s">
        <v>61</v>
      </c>
      <c r="M12" t="s">
        <v>62</v>
      </c>
      <c r="N12" t="s">
        <v>63</v>
      </c>
      <c r="O12" t="s">
        <v>64</v>
      </c>
    </row>
    <row r="13" spans="1:23">
      <c r="A13">
        <f t="array" ref="A13">COUNTIF(L13:XFD13,"1.*")</f>
        <v>2</v>
      </c>
      <c r="B13">
        <f t="array" ref="B13">COUNTIF(L13:XFD13,"2.*")</f>
        <v>1</v>
      </c>
      <c r="C13">
        <f t="array" ref="C13">COUNTIF(L13:XFD13,"3.*")</f>
        <v>0</v>
      </c>
      <c r="D13">
        <f t="array" ref="D13">COUNTIF(L13:XFD13,"4.*")</f>
        <v>0</v>
      </c>
      <c r="E13">
        <f t="array" ref="E13">COUNTIF(L13:XFD13,"5.*")</f>
        <v>0</v>
      </c>
      <c r="F13">
        <f>COUNTIF(L13:XFD13,"*.*")</f>
        <v>3</v>
      </c>
      <c r="G13" t="s">
        <v>7</v>
      </c>
      <c r="H13" t="s">
        <v>65</v>
      </c>
      <c r="I13" t="s">
        <v>66</v>
      </c>
      <c r="J13" t="str">
        <f>$G13&amp;"-"&amp;$H13</f>
        <v>Maataloustuotanto-Maatila</v>
      </c>
      <c r="K13" t="str">
        <f>$G13&amp;"-"&amp;$H13&amp;"-"&amp;$I13</f>
        <v>Maataloustuotanto-Maatila-Liiketoimintamainen toiminta</v>
      </c>
      <c r="L13" t="s">
        <v>46</v>
      </c>
      <c r="M13" t="s">
        <v>67</v>
      </c>
      <c r="N13" t="s">
        <v>68</v>
      </c>
    </row>
    <row r="14" spans="1:23">
      <c r="A14">
        <f t="array" ref="A14">COUNTIF(L14:XFD14,"1.*")</f>
        <v>0</v>
      </c>
      <c r="B14">
        <f t="array" ref="B14">COUNTIF(L14:XFD14,"2.*")</f>
        <v>3</v>
      </c>
      <c r="C14">
        <f t="array" ref="C14">COUNTIF(L14:XFD14,"3.*")</f>
        <v>0</v>
      </c>
      <c r="D14">
        <f t="array" ref="D14">COUNTIF(L14:XFD14,"4.*")</f>
        <v>0</v>
      </c>
      <c r="E14">
        <f t="array" ref="E14">COUNTIF(L14:XFD14,"5.*")</f>
        <v>0</v>
      </c>
      <c r="F14">
        <f>COUNTIF(L14:XFD14,"*.*")</f>
        <v>3</v>
      </c>
      <c r="G14" t="s">
        <v>7</v>
      </c>
      <c r="H14" t="s">
        <v>69</v>
      </c>
      <c r="I14" t="s">
        <v>70</v>
      </c>
      <c r="J14" t="str">
        <f>$G14&amp;"-"&amp;$H14</f>
        <v>Maataloustuotanto-Sato</v>
      </c>
      <c r="K14" t="str">
        <f>$G14&amp;"-"&amp;$H14&amp;"-"&amp;$I14</f>
        <v>Maataloustuotanto-Sato-Ennusteet Arviot</v>
      </c>
      <c r="L14" t="s">
        <v>71</v>
      </c>
      <c r="M14" t="s">
        <v>72</v>
      </c>
      <c r="N14" t="s">
        <v>73</v>
      </c>
    </row>
    <row r="15" spans="1:23">
      <c r="A15">
        <f t="array" ref="A15">COUNTIF(L15:XFD15,"1.*")</f>
        <v>1</v>
      </c>
      <c r="B15">
        <f t="array" ref="B15">COUNTIF(L15:XFD15,"2.*")</f>
        <v>0</v>
      </c>
      <c r="C15">
        <f t="array" ref="C15">COUNTIF(L15:XFD15,"3.*")</f>
        <v>0</v>
      </c>
      <c r="D15">
        <f t="array" ref="D15">COUNTIF(L15:XFD15,"4.*")</f>
        <v>1</v>
      </c>
      <c r="E15">
        <f t="array" ref="E15">COUNTIF(L15:XFD15,"5.*")</f>
        <v>0</v>
      </c>
      <c r="F15">
        <f>COUNTIF(L15:XFD15,"*.*")</f>
        <v>2</v>
      </c>
      <c r="G15" t="s">
        <v>7</v>
      </c>
      <c r="H15" t="s">
        <v>69</v>
      </c>
      <c r="I15" t="s">
        <v>12604</v>
      </c>
      <c r="J15" t="str">
        <f>$G15&amp;"-"&amp;$H15</f>
        <v>Maataloustuotanto-Sato</v>
      </c>
      <c r="K15" t="str">
        <f>$G15&amp;"-"&amp;$H15&amp;"-"&amp;$I15</f>
        <v>Maataloustuotanto-Sato-Erillinen arvoerä</v>
      </c>
      <c r="L15" t="s">
        <v>74</v>
      </c>
      <c r="M15" t="s">
        <v>75</v>
      </c>
    </row>
    <row r="16" spans="1:23">
      <c r="A16">
        <f t="array" ref="A16">COUNTIF(L16:XFD16,"1.*")</f>
        <v>5</v>
      </c>
      <c r="B16">
        <f t="array" ref="B16">COUNTIF(L16:XFD16,"2.*")</f>
        <v>0</v>
      </c>
      <c r="C16">
        <f t="array" ref="C16">COUNTIF(L16:XFD16,"3.*")</f>
        <v>0</v>
      </c>
      <c r="D16">
        <f t="array" ref="D16">COUNTIF(L16:XFD16,"4.*")</f>
        <v>0</v>
      </c>
      <c r="E16">
        <f t="array" ref="E16">COUNTIF(L16:XFD16,"5.*")</f>
        <v>0</v>
      </c>
      <c r="F16">
        <f>COUNTIF(L16:XFD16,"*.*")</f>
        <v>5</v>
      </c>
      <c r="G16" t="s">
        <v>7</v>
      </c>
      <c r="H16" t="s">
        <v>69</v>
      </c>
      <c r="I16" t="s">
        <v>76</v>
      </c>
      <c r="J16" t="str">
        <f>$G16&amp;"-"&amp;$H16</f>
        <v>Maataloustuotanto-Sato</v>
      </c>
      <c r="K16" t="str">
        <f>$G16&amp;"-"&amp;$H16&amp;"-"&amp;$I16</f>
        <v>Maataloustuotanto-Sato-Laatuerien tunnistaminen</v>
      </c>
      <c r="L16" t="s">
        <v>77</v>
      </c>
      <c r="M16" t="s">
        <v>9</v>
      </c>
      <c r="N16" t="s">
        <v>16</v>
      </c>
      <c r="O16" t="s">
        <v>17</v>
      </c>
      <c r="P16" t="s">
        <v>78</v>
      </c>
    </row>
    <row r="17" spans="1:29">
      <c r="A17">
        <f t="array" ref="A17">COUNTIF(L17:XFD17,"1.*")</f>
        <v>1</v>
      </c>
      <c r="B17">
        <f t="array" ref="B17">COUNTIF(L17:XFD17,"2.*")</f>
        <v>2</v>
      </c>
      <c r="C17">
        <f t="array" ref="C17">COUNTIF(L17:XFD17,"3.*")</f>
        <v>0</v>
      </c>
      <c r="D17">
        <f t="array" ref="D17">COUNTIF(L17:XFD17,"4.*")</f>
        <v>0</v>
      </c>
      <c r="E17">
        <f t="array" ref="E17">COUNTIF(L17:XFD17,"5.*")</f>
        <v>1</v>
      </c>
      <c r="F17">
        <f>COUNTIF(L17:XFD17,"*.*")</f>
        <v>4</v>
      </c>
      <c r="G17" t="s">
        <v>7</v>
      </c>
      <c r="H17" t="s">
        <v>69</v>
      </c>
      <c r="I17" t="s">
        <v>12605</v>
      </c>
      <c r="J17" t="str">
        <f>$G17&amp;"-"&amp;$H17</f>
        <v>Maataloustuotanto-Sato</v>
      </c>
      <c r="K17" t="str">
        <f>$G17&amp;"-"&amp;$H17&amp;"-"&amp;$I17</f>
        <v>Maataloustuotanto-Sato-Sadonlisä</v>
      </c>
      <c r="L17" t="s">
        <v>45</v>
      </c>
      <c r="M17" t="s">
        <v>79</v>
      </c>
      <c r="N17" t="s">
        <v>20</v>
      </c>
      <c r="O17" t="s">
        <v>80</v>
      </c>
    </row>
    <row r="18" spans="1:29">
      <c r="A18">
        <f t="array" ref="A18">COUNTIF(L18:XFD18,"1.*")</f>
        <v>1</v>
      </c>
      <c r="B18">
        <f t="array" ref="B18">COUNTIF(L18:XFD18,"2.*")</f>
        <v>0</v>
      </c>
      <c r="C18">
        <f t="array" ref="C18">COUNTIF(L18:XFD18,"3.*")</f>
        <v>0</v>
      </c>
      <c r="D18">
        <f t="array" ref="D18">COUNTIF(L18:XFD18,"4.*")</f>
        <v>0</v>
      </c>
      <c r="E18">
        <f t="array" ref="E18">COUNTIF(L18:XFD18,"5.*")</f>
        <v>0</v>
      </c>
      <c r="F18">
        <f>COUNTIF(L18:XFD18,"*.*")</f>
        <v>1</v>
      </c>
      <c r="G18" t="s">
        <v>7</v>
      </c>
      <c r="H18" t="s">
        <v>81</v>
      </c>
      <c r="I18" t="s">
        <v>82</v>
      </c>
      <c r="J18" t="str">
        <f>$G18&amp;"-"&amp;$H18</f>
        <v>Maataloustuotanto-Talous</v>
      </c>
      <c r="K18" t="str">
        <f>$G18&amp;"-"&amp;$H18&amp;"-"&amp;$I18</f>
        <v>Maataloustuotanto-Talous-Investointien laskentaan ei ole tietoa</v>
      </c>
      <c r="L18" t="s">
        <v>44</v>
      </c>
    </row>
    <row r="19" spans="1:29">
      <c r="A19">
        <f t="array" ref="A19">COUNTIF(L19:XFD19,"1.*")</f>
        <v>2</v>
      </c>
      <c r="B19">
        <f t="array" ref="B19">COUNTIF(L19:XFD19,"2.*")</f>
        <v>5</v>
      </c>
      <c r="C19">
        <f t="array" ref="C19">COUNTIF(L19:XFD19,"3.*")</f>
        <v>1</v>
      </c>
      <c r="D19">
        <f t="array" ref="D19">COUNTIF(L19:XFD19,"4.*")</f>
        <v>3</v>
      </c>
      <c r="E19">
        <f t="array" ref="E19">COUNTIF(L19:XFD19,"5.*")</f>
        <v>2</v>
      </c>
      <c r="F19">
        <f>COUNTIF(L19:XFD19,"*.*")</f>
        <v>13</v>
      </c>
      <c r="G19" t="s">
        <v>7</v>
      </c>
      <c r="H19" t="s">
        <v>81</v>
      </c>
      <c r="I19" t="s">
        <v>83</v>
      </c>
      <c r="J19" t="str">
        <f>$G19&amp;"-"&amp;$H19</f>
        <v>Maataloustuotanto-Talous</v>
      </c>
      <c r="K19" t="str">
        <f>$G19&amp;"-"&amp;$H19&amp;"-"&amp;$I19</f>
        <v>Maataloustuotanto-Talous-Kannattavuus</v>
      </c>
      <c r="L19" t="s">
        <v>44</v>
      </c>
      <c r="M19" t="s">
        <v>84</v>
      </c>
      <c r="N19" t="s">
        <v>85</v>
      </c>
      <c r="O19" t="s">
        <v>79</v>
      </c>
      <c r="P19" t="s">
        <v>11</v>
      </c>
      <c r="Q19" t="s">
        <v>73</v>
      </c>
      <c r="R19" t="s">
        <v>48</v>
      </c>
      <c r="S19" t="s">
        <v>49</v>
      </c>
      <c r="T19" t="s">
        <v>50</v>
      </c>
      <c r="U19" t="s">
        <v>86</v>
      </c>
      <c r="V19" t="s">
        <v>87</v>
      </c>
      <c r="W19" t="s">
        <v>22</v>
      </c>
      <c r="X19" t="s">
        <v>88</v>
      </c>
    </row>
    <row r="20" spans="1:29">
      <c r="A20">
        <f t="array" ref="A20">COUNTIF(L20:XFD20,"1.*")</f>
        <v>3</v>
      </c>
      <c r="B20">
        <f t="array" ref="B20">COUNTIF(L20:XFD20,"2.*")</f>
        <v>1</v>
      </c>
      <c r="C20">
        <f t="array" ref="C20">COUNTIF(L20:XFD20,"3.*")</f>
        <v>1</v>
      </c>
      <c r="D20">
        <f t="array" ref="D20">COUNTIF(L20:XFD20,"4.*")</f>
        <v>0</v>
      </c>
      <c r="E20">
        <f t="array" ref="E20">COUNTIF(L20:XFD20,"5.*")</f>
        <v>0</v>
      </c>
      <c r="F20">
        <f>COUNTIF(L20:XFD20,"*.*")</f>
        <v>5</v>
      </c>
      <c r="G20" t="s">
        <v>7</v>
      </c>
      <c r="H20" t="s">
        <v>81</v>
      </c>
      <c r="I20" t="s">
        <v>89</v>
      </c>
      <c r="J20" t="str">
        <f>$G20&amp;"-"&amp;$H20</f>
        <v>Maataloustuotanto-Talous</v>
      </c>
      <c r="K20" t="str">
        <f>$G20&amp;"-"&amp;$H20&amp;"-"&amp;$I20</f>
        <v>Maataloustuotanto-Talous-Perustellut investoinnit</v>
      </c>
      <c r="L20" t="s">
        <v>46</v>
      </c>
      <c r="M20" t="s">
        <v>67</v>
      </c>
      <c r="N20" t="s">
        <v>63</v>
      </c>
      <c r="O20" t="s">
        <v>73</v>
      </c>
      <c r="P20" t="s">
        <v>49</v>
      </c>
    </row>
    <row r="21" spans="1:29" ht="15" customHeight="1">
      <c r="A21">
        <f t="array" ref="A21">COUNTIF(L21:XFD21,"1.*")</f>
        <v>0</v>
      </c>
      <c r="B21">
        <f t="array" ref="B21">COUNTIF(L21:XFD21,"2.*")</f>
        <v>0</v>
      </c>
      <c r="C21">
        <f t="array" ref="C21">COUNTIF(L21:XFD21,"3.*")</f>
        <v>0</v>
      </c>
      <c r="D21">
        <f t="array" ref="D21">COUNTIF(L21:XFD21,"4.*")</f>
        <v>0</v>
      </c>
      <c r="E21">
        <f t="array" ref="E21">COUNTIF(L21:XFD21,"5.*")</f>
        <v>1</v>
      </c>
      <c r="F21">
        <f>COUNTIF(L21:XFD21,"*.*")</f>
        <v>1</v>
      </c>
      <c r="G21" t="s">
        <v>7</v>
      </c>
      <c r="H21" t="s">
        <v>90</v>
      </c>
      <c r="I21" t="s">
        <v>12606</v>
      </c>
      <c r="J21" t="str">
        <f>$G21&amp;"-"&amp;$H21</f>
        <v>Maataloustuotanto-Tehostaminen</v>
      </c>
      <c r="K21" t="str">
        <f>$G21&amp;"-"&amp;$H21&amp;"-"&amp;$I21</f>
        <v>Maataloustuotanto-Tehostaminen-Koneiden käyttö</v>
      </c>
      <c r="L21" t="s">
        <v>91</v>
      </c>
    </row>
    <row r="22" spans="1:29">
      <c r="A22">
        <f t="array" ref="A22">COUNTIF(L22:XFD22,"1.*")</f>
        <v>0</v>
      </c>
      <c r="B22">
        <f t="array" ref="B22">COUNTIF(L22:XFD22,"2.*")</f>
        <v>0</v>
      </c>
      <c r="C22">
        <f t="array" ref="C22">COUNTIF(L22:XFD22,"3.*")</f>
        <v>0</v>
      </c>
      <c r="D22">
        <f t="array" ref="D22">COUNTIF(L22:XFD22,"4.*")</f>
        <v>0</v>
      </c>
      <c r="E22">
        <f t="array" ref="E22">COUNTIF(L22:XFD22,"5.*")</f>
        <v>1</v>
      </c>
      <c r="F22">
        <f>COUNTIF(L22:XFD22,"*.*")</f>
        <v>1</v>
      </c>
      <c r="G22" t="s">
        <v>7</v>
      </c>
      <c r="H22" t="s">
        <v>90</v>
      </c>
      <c r="I22" t="s">
        <v>92</v>
      </c>
      <c r="J22" t="str">
        <f>$G22&amp;"-"&amp;$H22</f>
        <v>Maataloustuotanto-Tehostaminen</v>
      </c>
      <c r="K22" t="str">
        <f>$G22&amp;"-"&amp;$H22&amp;"-"&amp;$I22</f>
        <v>Maataloustuotanto-Tehostaminen-Logistiikka</v>
      </c>
      <c r="L22" t="s">
        <v>91</v>
      </c>
    </row>
    <row r="23" spans="1:29">
      <c r="A23">
        <f t="array" ref="A23">COUNTIF(L23:XFD23,"1.*")</f>
        <v>0</v>
      </c>
      <c r="B23">
        <f t="array" ref="B23">COUNTIF(L23:XFD23,"2.*")</f>
        <v>2</v>
      </c>
      <c r="C23">
        <f t="array" ref="C23">COUNTIF(L23:XFD23,"3.*")</f>
        <v>0</v>
      </c>
      <c r="D23">
        <f t="array" ref="D23">COUNTIF(L23:XFD23,"4.*")</f>
        <v>1</v>
      </c>
      <c r="E23">
        <f t="array" ref="E23">COUNTIF(L23:XFD23,"5.*")</f>
        <v>0</v>
      </c>
      <c r="F23">
        <f>COUNTIF(L23:XFD23,"*.*")</f>
        <v>3</v>
      </c>
      <c r="G23" t="s">
        <v>7</v>
      </c>
      <c r="H23" t="s">
        <v>90</v>
      </c>
      <c r="I23" t="s">
        <v>93</v>
      </c>
      <c r="J23" t="str">
        <f>$G23&amp;"-"&amp;$H23</f>
        <v>Maataloustuotanto-Tehostaminen</v>
      </c>
      <c r="K23" t="str">
        <f>$G23&amp;"-"&amp;$H23&amp;"-"&amp;$I23</f>
        <v>Maataloustuotanto-Tehostaminen-Maatilan toiminnassa yleisesti</v>
      </c>
      <c r="L23" t="s">
        <v>94</v>
      </c>
      <c r="M23" t="s">
        <v>95</v>
      </c>
      <c r="N23" t="s">
        <v>35</v>
      </c>
    </row>
    <row r="24" spans="1:29">
      <c r="A24">
        <f t="array" ref="A24">COUNTIF(L24:XFD24,"1.*")</f>
        <v>2</v>
      </c>
      <c r="B24">
        <f t="array" ref="B24">COUNTIF(L24:XFD24,"2.*")</f>
        <v>2</v>
      </c>
      <c r="C24">
        <f t="array" ref="C24">COUNTIF(L24:XFD24,"3.*")</f>
        <v>0</v>
      </c>
      <c r="D24">
        <f t="array" ref="D24">COUNTIF(L24:XFD24,"4.*")</f>
        <v>0</v>
      </c>
      <c r="E24">
        <f t="array" ref="E24">COUNTIF(L24:XFD24,"5.*")</f>
        <v>1</v>
      </c>
      <c r="F24">
        <f>COUNTIF(L24:XFD24,"*.*")</f>
        <v>5</v>
      </c>
      <c r="G24" t="s">
        <v>7</v>
      </c>
      <c r="H24" t="s">
        <v>90</v>
      </c>
      <c r="I24" t="s">
        <v>12607</v>
      </c>
      <c r="J24" t="str">
        <f>$G24&amp;"-"&amp;$H24</f>
        <v>Maataloustuotanto-Tehostaminen</v>
      </c>
      <c r="K24" t="str">
        <f>$G24&amp;"-"&amp;$H24&amp;"-"&amp;$I24</f>
        <v>Maataloustuotanto-Tehostaminen-Resurssien käyttö panokset lannoitteet jne.</v>
      </c>
      <c r="L24" t="s">
        <v>42</v>
      </c>
      <c r="M24" t="s">
        <v>96</v>
      </c>
      <c r="N24" t="s">
        <v>97</v>
      </c>
      <c r="O24" t="s">
        <v>19</v>
      </c>
      <c r="P24" t="s">
        <v>88</v>
      </c>
    </row>
    <row r="25" spans="1:29">
      <c r="A25">
        <f t="array" ref="A25">COUNTIF(L25:XFD25,"1.*")</f>
        <v>1</v>
      </c>
      <c r="B25">
        <f t="array" ref="B25">COUNTIF(L25:XFD25,"2.*")</f>
        <v>1</v>
      </c>
      <c r="C25">
        <f t="array" ref="C25">COUNTIF(L25:XFD25,"3.*")</f>
        <v>0</v>
      </c>
      <c r="D25">
        <f t="array" ref="D25">COUNTIF(L25:XFD25,"4.*")</f>
        <v>0</v>
      </c>
      <c r="E25">
        <f t="array" ref="E25">COUNTIF(L25:XFD25,"5.*")</f>
        <v>4</v>
      </c>
      <c r="F25">
        <f>COUNTIF(L25:XFD25,"*.*")</f>
        <v>6</v>
      </c>
      <c r="G25" t="s">
        <v>7</v>
      </c>
      <c r="H25" t="s">
        <v>90</v>
      </c>
      <c r="I25" t="s">
        <v>12608</v>
      </c>
      <c r="J25" t="str">
        <f>$G25&amp;"-"&amp;$H25</f>
        <v>Maataloustuotanto-Tehostaminen</v>
      </c>
      <c r="K25" t="str">
        <f>$G25&amp;"-"&amp;$H25&amp;"-"&amp;$I25</f>
        <v>Maataloustuotanto-Tehostaminen-Työn helpottaminen</v>
      </c>
      <c r="L25" t="s">
        <v>43</v>
      </c>
      <c r="M25" t="s">
        <v>98</v>
      </c>
      <c r="N25" t="s">
        <v>99</v>
      </c>
      <c r="O25" t="s">
        <v>38</v>
      </c>
      <c r="P25" t="s">
        <v>91</v>
      </c>
      <c r="Q25" t="s">
        <v>88</v>
      </c>
    </row>
    <row r="26" spans="1:29">
      <c r="A26">
        <f t="array" ref="A26">COUNTIF(L26:XFD26,"1.*")</f>
        <v>2</v>
      </c>
      <c r="B26">
        <f t="array" ref="B26">COUNTIF(L26:XFD26,"2.*")</f>
        <v>5</v>
      </c>
      <c r="C26">
        <f t="array" ref="C26">COUNTIF(L26:XFD26,"3.*")</f>
        <v>2</v>
      </c>
      <c r="D26">
        <f t="array" ref="D26">COUNTIF(L26:XFD26,"4.*")</f>
        <v>2</v>
      </c>
      <c r="E26">
        <f t="array" ref="E26">COUNTIF(L26:XFD26,"5.*")</f>
        <v>5</v>
      </c>
      <c r="F26">
        <f>COUNTIF(L26:XFD26,"*.*")</f>
        <v>16</v>
      </c>
      <c r="G26" t="s">
        <v>7</v>
      </c>
      <c r="H26" t="s">
        <v>90</v>
      </c>
      <c r="I26" t="s">
        <v>100</v>
      </c>
      <c r="J26" t="str">
        <f>$G26&amp;"-"&amp;$H26</f>
        <v>Maataloustuotanto-Tehostaminen</v>
      </c>
      <c r="K26" t="str">
        <f>$G26&amp;"-"&amp;$H26&amp;"-"&amp;$I26</f>
        <v>Maataloustuotanto-Tehostaminen-Viljelyprosessien (tuotanto-) optimointi/automatisointi</v>
      </c>
      <c r="L26" t="s">
        <v>43</v>
      </c>
      <c r="M26" t="s">
        <v>96</v>
      </c>
      <c r="N26" t="s">
        <v>97</v>
      </c>
      <c r="O26" t="s">
        <v>85</v>
      </c>
      <c r="P26" t="s">
        <v>79</v>
      </c>
      <c r="Q26" t="s">
        <v>19</v>
      </c>
      <c r="R26" t="s">
        <v>20</v>
      </c>
      <c r="S26" t="s">
        <v>101</v>
      </c>
      <c r="T26" t="s">
        <v>102</v>
      </c>
      <c r="U26" t="s">
        <v>103</v>
      </c>
      <c r="V26" t="s">
        <v>104</v>
      </c>
      <c r="W26" t="s">
        <v>22</v>
      </c>
      <c r="X26" t="s">
        <v>14</v>
      </c>
      <c r="Y26" t="s">
        <v>91</v>
      </c>
      <c r="Z26" t="s">
        <v>88</v>
      </c>
      <c r="AA26" t="s">
        <v>105</v>
      </c>
    </row>
    <row r="27" spans="1:29">
      <c r="A27">
        <f t="array" ref="A27">COUNTIF(L27:XFD27,"1.*")</f>
        <v>3</v>
      </c>
      <c r="B27">
        <f t="array" ref="B27">COUNTIF(L27:XFD27,"2.*")</f>
        <v>8</v>
      </c>
      <c r="C27">
        <f t="array" ref="C27">COUNTIF(L27:XFD27,"3.*")</f>
        <v>1</v>
      </c>
      <c r="D27">
        <f t="array" ref="D27">COUNTIF(L27:XFD27,"4.*")</f>
        <v>1</v>
      </c>
      <c r="E27">
        <f t="array" ref="E27">COUNTIF(L27:XFD27,"5.*")</f>
        <v>5</v>
      </c>
      <c r="F27">
        <f>COUNTIF(L27:XFD27,"*.*")</f>
        <v>18</v>
      </c>
      <c r="G27" t="s">
        <v>7</v>
      </c>
      <c r="H27" t="s">
        <v>12609</v>
      </c>
      <c r="I27" t="s">
        <v>12610</v>
      </c>
      <c r="J27" t="str">
        <f>$G27&amp;"-"&amp;$H27</f>
        <v>Maataloustuotanto-Tietojenkäsittely</v>
      </c>
      <c r="K27" t="str">
        <f>$G27&amp;"-"&amp;$H27&amp;"-"&amp;$I27</f>
        <v>Maataloustuotanto-Tietojenkäsittely-Päätöksentekon avustaminen</v>
      </c>
      <c r="L27" t="s">
        <v>106</v>
      </c>
      <c r="M27" t="s">
        <v>84</v>
      </c>
      <c r="N27" t="s">
        <v>107</v>
      </c>
      <c r="O27" t="s">
        <v>94</v>
      </c>
      <c r="P27" t="s">
        <v>108</v>
      </c>
      <c r="Q27" t="s">
        <v>64</v>
      </c>
      <c r="R27" t="s">
        <v>10</v>
      </c>
      <c r="S27" t="s">
        <v>109</v>
      </c>
      <c r="T27" t="s">
        <v>85</v>
      </c>
      <c r="U27" t="s">
        <v>110</v>
      </c>
      <c r="V27" t="s">
        <v>20</v>
      </c>
      <c r="W27" t="s">
        <v>111</v>
      </c>
      <c r="X27" t="s">
        <v>103</v>
      </c>
      <c r="Y27" t="s">
        <v>22</v>
      </c>
      <c r="Z27" t="s">
        <v>99</v>
      </c>
      <c r="AA27" t="s">
        <v>38</v>
      </c>
      <c r="AB27" t="s">
        <v>14</v>
      </c>
      <c r="AC27" t="s">
        <v>91</v>
      </c>
    </row>
    <row r="28" spans="1:29">
      <c r="A28">
        <f t="array" ref="A28">COUNTIF(L28:XFD28,"1.*")</f>
        <v>1</v>
      </c>
      <c r="B28">
        <f t="array" ref="B28">COUNTIF(L28:XFD28,"2.*")</f>
        <v>8</v>
      </c>
      <c r="C28">
        <f t="array" ref="C28">COUNTIF(L28:XFD28,"3.*")</f>
        <v>0</v>
      </c>
      <c r="D28">
        <f t="array" ref="D28">COUNTIF(L28:XFD28,"4.*")</f>
        <v>0</v>
      </c>
      <c r="E28">
        <f t="array" ref="E28">COUNTIF(L28:XFD28,"5.*")</f>
        <v>1</v>
      </c>
      <c r="F28">
        <f>COUNTIF(L28:XFD28,"*.*")</f>
        <v>10</v>
      </c>
      <c r="G28" t="s">
        <v>7</v>
      </c>
      <c r="H28" t="s">
        <v>12609</v>
      </c>
      <c r="I28" t="s">
        <v>112</v>
      </c>
      <c r="J28" t="str">
        <f>$G28&amp;"-"&amp;$H28</f>
        <v>Maataloustuotanto-Tietojenkäsittely</v>
      </c>
      <c r="K28" t="str">
        <f>$G28&amp;"-"&amp;$H28&amp;"-"&amp;$I28</f>
        <v>Maataloustuotanto-Tietojenkäsittely-Viljelysuositukset</v>
      </c>
      <c r="L28" t="s">
        <v>113</v>
      </c>
      <c r="M28" t="s">
        <v>108</v>
      </c>
      <c r="N28" t="s">
        <v>64</v>
      </c>
      <c r="O28" t="s">
        <v>114</v>
      </c>
      <c r="P28" t="s">
        <v>109</v>
      </c>
      <c r="Q28" t="s">
        <v>115</v>
      </c>
      <c r="R28" t="s">
        <v>85</v>
      </c>
      <c r="S28" t="s">
        <v>11</v>
      </c>
      <c r="T28" t="s">
        <v>110</v>
      </c>
      <c r="U28" t="s">
        <v>99</v>
      </c>
    </row>
    <row r="29" spans="1:29">
      <c r="A29">
        <f t="array" ref="A29">COUNTIF(L29:XFD29,"1.*")</f>
        <v>1</v>
      </c>
      <c r="B29">
        <f t="array" ref="B29">COUNTIF(L29:XFD29,"2.*")</f>
        <v>0</v>
      </c>
      <c r="C29">
        <f t="array" ref="C29">COUNTIF(L29:XFD29,"3.*")</f>
        <v>0</v>
      </c>
      <c r="D29">
        <f t="array" ref="D29">COUNTIF(L29:XFD29,"4.*")</f>
        <v>1</v>
      </c>
      <c r="E29">
        <f t="array" ref="E29">COUNTIF(L29:XFD29,"5.*")</f>
        <v>0</v>
      </c>
      <c r="F29">
        <f>COUNTIF(L29:XFD29,"*.*")</f>
        <v>2</v>
      </c>
      <c r="G29" t="s">
        <v>7</v>
      </c>
      <c r="H29" t="s">
        <v>12611</v>
      </c>
      <c r="I29" t="s">
        <v>116</v>
      </c>
      <c r="J29" t="str">
        <f>$G29&amp;"-"&amp;$H29</f>
        <v>Maataloustuotanto-Tuotantojärjestelmät</v>
      </c>
      <c r="K29" t="str">
        <f>$G29&amp;"-"&amp;$H29&amp;"-"&amp;$I29</f>
        <v>Maataloustuotanto-Tuotantojärjestelmät-Automaattinen/automatisoitu viljelyyn vaikuttaminen</v>
      </c>
      <c r="L29" t="s">
        <v>113</v>
      </c>
      <c r="M29" t="s">
        <v>103</v>
      </c>
    </row>
    <row r="30" spans="1:29">
      <c r="A30">
        <f t="array" ref="A30">COUNTIF(L30:XFD30,"1.*")</f>
        <v>1</v>
      </c>
      <c r="B30">
        <f t="array" ref="B30">COUNTIF(L30:XFD30,"2.*")</f>
        <v>8</v>
      </c>
      <c r="C30">
        <f t="array" ref="C30">COUNTIF(L30:XFD30,"3.*")</f>
        <v>1</v>
      </c>
      <c r="D30">
        <f t="array" ref="D30">COUNTIF(L30:XFD30,"4.*")</f>
        <v>4</v>
      </c>
      <c r="E30">
        <f t="array" ref="E30">COUNTIF(L30:XFD30,"5.*")</f>
        <v>3</v>
      </c>
      <c r="F30">
        <f>COUNTIF(L30:XFD30,"*.*")</f>
        <v>17</v>
      </c>
      <c r="G30" t="s">
        <v>7</v>
      </c>
      <c r="H30" t="s">
        <v>12611</v>
      </c>
      <c r="I30" t="s">
        <v>12612</v>
      </c>
      <c r="J30" t="str">
        <f>$G30&amp;"-"&amp;$H30</f>
        <v>Maataloustuotanto-Tuotantojärjestelmät</v>
      </c>
      <c r="K30" t="str">
        <f>$G30&amp;"-"&amp;$H30&amp;"-"&amp;$I30</f>
        <v>Maataloustuotanto-Tuotantojärjestelmät-Järjestelmäintegraatio</v>
      </c>
      <c r="L30" t="s">
        <v>32</v>
      </c>
      <c r="M30" t="s">
        <v>117</v>
      </c>
      <c r="N30" t="s">
        <v>33</v>
      </c>
      <c r="O30" t="s">
        <v>118</v>
      </c>
      <c r="P30" t="s">
        <v>119</v>
      </c>
      <c r="Q30" t="s">
        <v>120</v>
      </c>
      <c r="R30" t="s">
        <v>121</v>
      </c>
      <c r="S30" t="s">
        <v>110</v>
      </c>
      <c r="T30" t="s">
        <v>210</v>
      </c>
      <c r="U30" t="s">
        <v>122</v>
      </c>
      <c r="V30" t="s">
        <v>123</v>
      </c>
      <c r="W30" t="s">
        <v>103</v>
      </c>
      <c r="X30" t="s">
        <v>104</v>
      </c>
      <c r="Y30" t="s">
        <v>124</v>
      </c>
      <c r="Z30" t="s">
        <v>125</v>
      </c>
      <c r="AA30" t="s">
        <v>126</v>
      </c>
      <c r="AB30" t="s">
        <v>40</v>
      </c>
    </row>
    <row r="31" spans="1:29">
      <c r="A31">
        <f t="array" ref="A31">COUNTIF(L31:XFD31,"1.*")</f>
        <v>3</v>
      </c>
      <c r="B31">
        <f t="array" ref="B31">COUNTIF(L31:XFD31,"2.*")</f>
        <v>0</v>
      </c>
      <c r="C31">
        <f t="array" ref="C31">COUNTIF(L31:XFD31,"3.*")</f>
        <v>0</v>
      </c>
      <c r="D31">
        <f t="array" ref="D31">COUNTIF(L31:XFD31,"4.*")</f>
        <v>0</v>
      </c>
      <c r="E31">
        <f t="array" ref="E31">COUNTIF(L31:XFD31,"5.*")</f>
        <v>0</v>
      </c>
      <c r="F31">
        <f>COUNTIF(L31:XFD31,"*.*")</f>
        <v>3</v>
      </c>
      <c r="G31" t="s">
        <v>7</v>
      </c>
      <c r="H31" t="s">
        <v>127</v>
      </c>
      <c r="I31" t="s">
        <v>128</v>
      </c>
      <c r="J31" t="str">
        <f>$G31&amp;"-"&amp;$H31</f>
        <v>Maataloustuotanto-Tuotantoketju</v>
      </c>
      <c r="K31" t="str">
        <f>$G31&amp;"-"&amp;$H31&amp;"-"&amp;$I31</f>
        <v>Maataloustuotanto-Tuotantoketju-Tuotantoketjun Verkostoitumisalusta myyntiin ja ostoihin</v>
      </c>
      <c r="L31" t="s">
        <v>129</v>
      </c>
      <c r="M31" t="s">
        <v>130</v>
      </c>
      <c r="N31" t="s">
        <v>77</v>
      </c>
    </row>
    <row r="32" spans="1:29">
      <c r="A32">
        <f t="array" ref="A32">COUNTIF(L32:XFD32,"1.*")</f>
        <v>0</v>
      </c>
      <c r="B32">
        <f t="array" ref="B32">COUNTIF(L32:XFD32,"2.*")</f>
        <v>3</v>
      </c>
      <c r="C32">
        <f t="array" ref="C32">COUNTIF(L32:XFD32,"3.*")</f>
        <v>0</v>
      </c>
      <c r="D32">
        <f t="array" ref="D32">COUNTIF(L32:XFD32,"4.*")</f>
        <v>1</v>
      </c>
      <c r="E32">
        <f t="array" ref="E32">COUNTIF(L32:XFD32,"5.*")</f>
        <v>0</v>
      </c>
      <c r="F32">
        <f>COUNTIF(L32:XFD32,"*.*")</f>
        <v>4</v>
      </c>
      <c r="G32" t="s">
        <v>7</v>
      </c>
      <c r="H32" t="s">
        <v>131</v>
      </c>
      <c r="I32" t="s">
        <v>132</v>
      </c>
      <c r="J32" t="str">
        <f>$G32&amp;"-"&amp;$H32</f>
        <v>Maataloustuotanto-Tuotantopanokset</v>
      </c>
      <c r="K32" t="str">
        <f>$G32&amp;"-"&amp;$H32&amp;"-"&amp;$I32</f>
        <v>Maataloustuotanto-Tuotantopanokset-Lannoitepanokset</v>
      </c>
      <c r="L32" t="s">
        <v>109</v>
      </c>
      <c r="M32" t="s">
        <v>71</v>
      </c>
      <c r="N32" t="s">
        <v>133</v>
      </c>
      <c r="O32" t="s">
        <v>134</v>
      </c>
    </row>
    <row r="33" spans="1:22">
      <c r="A33">
        <f t="array" ref="A33">COUNTIF(L33:XFD33,"1.*")</f>
        <v>4</v>
      </c>
      <c r="B33">
        <f t="array" ref="B33">COUNTIF(L33:XFD33,"2.*")</f>
        <v>2</v>
      </c>
      <c r="C33">
        <f t="array" ref="C33">COUNTIF(L33:XFD33,"3.*")</f>
        <v>1</v>
      </c>
      <c r="D33">
        <f t="array" ref="D33">COUNTIF(L33:XFD33,"4.*")</f>
        <v>2</v>
      </c>
      <c r="E33">
        <f t="array" ref="E33">COUNTIF(L33:XFD33,"5.*")</f>
        <v>1</v>
      </c>
      <c r="F33">
        <f>COUNTIF(L33:XFD33,"*.*")</f>
        <v>10</v>
      </c>
      <c r="G33" t="s">
        <v>7</v>
      </c>
      <c r="H33" t="s">
        <v>131</v>
      </c>
      <c r="I33" t="s">
        <v>12613</v>
      </c>
      <c r="J33" t="str">
        <f>$G33&amp;"-"&amp;$H33</f>
        <v>Maataloustuotanto-Tuotantopanokset</v>
      </c>
      <c r="K33" t="str">
        <f>$G33&amp;"-"&amp;$H33&amp;"-"&amp;$I33</f>
        <v>Maataloustuotanto-Tuotantopanokset-Lannoitus Ravinteet Syötteet</v>
      </c>
      <c r="L33" t="s">
        <v>42</v>
      </c>
      <c r="M33" t="s">
        <v>130</v>
      </c>
      <c r="N33" t="s">
        <v>96</v>
      </c>
      <c r="O33" t="s">
        <v>9</v>
      </c>
      <c r="P33" t="s">
        <v>71</v>
      </c>
      <c r="Q33" t="s">
        <v>19</v>
      </c>
      <c r="R33" t="s">
        <v>135</v>
      </c>
      <c r="S33" t="s">
        <v>134</v>
      </c>
      <c r="T33" t="s">
        <v>136</v>
      </c>
      <c r="U33" t="s">
        <v>80</v>
      </c>
    </row>
    <row r="34" spans="1:22">
      <c r="A34">
        <f t="array" ref="A34">COUNTIF(L34:XFD34,"1.*")</f>
        <v>0</v>
      </c>
      <c r="B34">
        <f t="array" ref="B34">COUNTIF(L34:XFD34,"2.*")</f>
        <v>3</v>
      </c>
      <c r="C34">
        <f t="array" ref="C34">COUNTIF(L34:XFD34,"3.*")</f>
        <v>0</v>
      </c>
      <c r="D34">
        <f t="array" ref="D34">COUNTIF(L34:XFD34,"4.*")</f>
        <v>1</v>
      </c>
      <c r="E34">
        <f t="array" ref="E34">COUNTIF(L34:XFD34,"5.*")</f>
        <v>0</v>
      </c>
      <c r="F34">
        <f>COUNTIF(L34:XFD34,"*.*")</f>
        <v>4</v>
      </c>
      <c r="G34" t="s">
        <v>7</v>
      </c>
      <c r="H34" t="s">
        <v>131</v>
      </c>
      <c r="I34" t="s">
        <v>12614</v>
      </c>
      <c r="J34" t="str">
        <f>$G34&amp;"-"&amp;$H34</f>
        <v>Maataloustuotanto-Tuotantopanokset</v>
      </c>
      <c r="K34" t="str">
        <f>$G34&amp;"-"&amp;$H34&amp;"-"&amp;$I34</f>
        <v>Maataloustuotanto-Tuotantopanokset-Tuotantopanokset yleensä</v>
      </c>
      <c r="L34" t="s">
        <v>109</v>
      </c>
      <c r="M34" t="s">
        <v>71</v>
      </c>
      <c r="N34" t="s">
        <v>133</v>
      </c>
      <c r="O34" t="s">
        <v>134</v>
      </c>
    </row>
    <row r="35" spans="1:22">
      <c r="A35">
        <f t="array" ref="A35">COUNTIF(L35:XFD35,"1.*")</f>
        <v>1</v>
      </c>
      <c r="B35">
        <f t="array" ref="B35">COUNTIF(L35:XFD35,"2.*")</f>
        <v>0</v>
      </c>
      <c r="C35">
        <f t="array" ref="C35">COUNTIF(L35:XFD35,"3.*")</f>
        <v>0</v>
      </c>
      <c r="D35">
        <f t="array" ref="D35">COUNTIF(L35:XFD35,"4.*")</f>
        <v>1</v>
      </c>
      <c r="E35">
        <f t="array" ref="E35">COUNTIF(L35:XFD35,"5.*")</f>
        <v>1</v>
      </c>
      <c r="F35">
        <f>COUNTIF(L35:XFD35,"*.*")</f>
        <v>3</v>
      </c>
      <c r="G35" t="s">
        <v>7</v>
      </c>
      <c r="H35" t="s">
        <v>137</v>
      </c>
      <c r="I35" t="s">
        <v>12615</v>
      </c>
      <c r="J35" t="str">
        <f>$G35&amp;"-"&amp;$H35</f>
        <v>Maataloustuotanto-Tuotantotapatieto</v>
      </c>
      <c r="K35" t="str">
        <f>$G35&amp;"-"&amp;$H35&amp;"-"&amp;$I35</f>
        <v>Maataloustuotanto-Tuotantotapatieto-Kuluttajien ymmärryshaaste</v>
      </c>
      <c r="L35" t="s">
        <v>9</v>
      </c>
      <c r="M35" t="s">
        <v>138</v>
      </c>
      <c r="N35" t="s">
        <v>80</v>
      </c>
    </row>
    <row r="36" spans="1:22">
      <c r="A36">
        <f t="array" ref="A36">COUNTIF(L36:XFD36,"1.*")</f>
        <v>3</v>
      </c>
      <c r="B36">
        <f t="array" ref="B36">COUNTIF(L36:XFD36,"2.*")</f>
        <v>0</v>
      </c>
      <c r="C36">
        <f t="array" ref="C36">COUNTIF(L36:XFD36,"3.*")</f>
        <v>0</v>
      </c>
      <c r="D36">
        <f t="array" ref="D36">COUNTIF(L36:XFD36,"4.*")</f>
        <v>0</v>
      </c>
      <c r="E36">
        <f t="array" ref="E36">COUNTIF(L36:XFD36,"5.*")</f>
        <v>0</v>
      </c>
      <c r="F36">
        <f>COUNTIF(L36:XFD36,"*.*")</f>
        <v>3</v>
      </c>
      <c r="G36" t="s">
        <v>7</v>
      </c>
      <c r="H36" t="s">
        <v>137</v>
      </c>
      <c r="I36" t="s">
        <v>12616</v>
      </c>
      <c r="J36" t="str">
        <f>$G36&amp;"-"&amp;$H36</f>
        <v>Maataloustuotanto-Tuotantotapatieto</v>
      </c>
      <c r="K36" t="str">
        <f>$G36&amp;"-"&amp;$H36&amp;"-"&amp;$I36</f>
        <v>Maataloustuotanto-Tuotantotapatieto-Lisäarvo maatalouden tuotteelle</v>
      </c>
      <c r="L36" t="s">
        <v>74</v>
      </c>
      <c r="M36" t="s">
        <v>77</v>
      </c>
      <c r="N36" t="s">
        <v>96</v>
      </c>
    </row>
    <row r="37" spans="1:22">
      <c r="A37">
        <f t="array" ref="A37">COUNTIF(L37:XFD37,"1.*")</f>
        <v>4</v>
      </c>
      <c r="B37">
        <f t="array" ref="B37">COUNTIF(L37:XFD37,"2.*")</f>
        <v>0</v>
      </c>
      <c r="C37">
        <f t="array" ref="C37">COUNTIF(L37:XFD37,"3.*")</f>
        <v>3</v>
      </c>
      <c r="D37">
        <f t="array" ref="D37">COUNTIF(L37:XFD37,"4.*")</f>
        <v>3</v>
      </c>
      <c r="E37">
        <f t="array" ref="E37">COUNTIF(L37:XFD37,"5.*")</f>
        <v>1</v>
      </c>
      <c r="F37">
        <f>COUNTIF(L37:XFD37,"*.*")</f>
        <v>11</v>
      </c>
      <c r="G37" t="s">
        <v>7</v>
      </c>
      <c r="H37" t="s">
        <v>137</v>
      </c>
      <c r="I37" t="s">
        <v>12617</v>
      </c>
      <c r="J37" t="str">
        <f>$G37&amp;"-"&amp;$H37</f>
        <v>Maataloustuotanto-Tuotantotapatieto</v>
      </c>
      <c r="K37" t="str">
        <f>$G37&amp;"-"&amp;$H37&amp;"-"&amp;$I37</f>
        <v>Maataloustuotanto-Tuotantotapatieto-Tuotantotapatieto yleensä</v>
      </c>
      <c r="L37" t="s">
        <v>74</v>
      </c>
      <c r="M37" t="s">
        <v>96</v>
      </c>
      <c r="N37" t="s">
        <v>139</v>
      </c>
      <c r="O37" t="s">
        <v>9</v>
      </c>
      <c r="P37" t="s">
        <v>140</v>
      </c>
      <c r="Q37" t="s">
        <v>141</v>
      </c>
      <c r="R37" t="s">
        <v>111</v>
      </c>
      <c r="S37" t="s">
        <v>138</v>
      </c>
      <c r="T37" t="s">
        <v>142</v>
      </c>
      <c r="U37" t="s">
        <v>75</v>
      </c>
      <c r="V37" t="s">
        <v>80</v>
      </c>
    </row>
    <row r="38" spans="1:22">
      <c r="A38">
        <f t="array" ref="A38">COUNTIF(L38:XFD38,"1.*")</f>
        <v>1</v>
      </c>
      <c r="B38">
        <f t="array" ref="B38">COUNTIF(L38:XFD38,"2.*")</f>
        <v>0</v>
      </c>
      <c r="C38">
        <f t="array" ref="C38">COUNTIF(L38:XFD38,"3.*")</f>
        <v>0</v>
      </c>
      <c r="D38">
        <f t="array" ref="D38">COUNTIF(L38:XFD38,"4.*")</f>
        <v>1</v>
      </c>
      <c r="E38">
        <f t="array" ref="E38">COUNTIF(L38:XFD38,"5.*")</f>
        <v>1</v>
      </c>
      <c r="F38">
        <f>COUNTIF(L38:XFD38,"*.*")</f>
        <v>3</v>
      </c>
      <c r="G38" t="s">
        <v>7</v>
      </c>
      <c r="H38" t="s">
        <v>143</v>
      </c>
      <c r="I38" t="s">
        <v>144</v>
      </c>
      <c r="J38" t="str">
        <f>$G38&amp;"-"&amp;$H38</f>
        <v>Maataloustuotanto-Tuotantotavat</v>
      </c>
      <c r="K38" t="str">
        <f>$G38&amp;"-"&amp;$H38&amp;"-"&amp;$I38</f>
        <v>Maataloustuotanto-Tuotantotavat-Smart Farming</v>
      </c>
      <c r="L38" t="s">
        <v>9</v>
      </c>
      <c r="M38" t="s">
        <v>138</v>
      </c>
      <c r="N38" t="s">
        <v>80</v>
      </c>
    </row>
    <row r="39" spans="1:22">
      <c r="A39">
        <f t="array" ref="A39">COUNTIF(L39:XFD39,"1.*")</f>
        <v>6</v>
      </c>
      <c r="B39">
        <f t="array" ref="B39">COUNTIF(L39:XFD39,"2.*")</f>
        <v>2</v>
      </c>
      <c r="C39">
        <f t="array" ref="C39">COUNTIF(L39:XFD39,"3.*")</f>
        <v>1</v>
      </c>
      <c r="D39">
        <f t="array" ref="D39">COUNTIF(L39:XFD39,"4.*")</f>
        <v>0</v>
      </c>
      <c r="E39">
        <f t="array" ref="E39">COUNTIF(L39:XFD39,"5.*")</f>
        <v>1</v>
      </c>
      <c r="F39">
        <f>COUNTIF(L39:XFD39,"*.*")</f>
        <v>10</v>
      </c>
      <c r="G39" t="s">
        <v>7</v>
      </c>
      <c r="H39" t="s">
        <v>143</v>
      </c>
      <c r="I39" t="s">
        <v>12618</v>
      </c>
      <c r="J39" t="str">
        <f>$G39&amp;"-"&amp;$H39</f>
        <v>Maataloustuotanto-Tuotantotavat</v>
      </c>
      <c r="K39" t="str">
        <f>$G39&amp;"-"&amp;$H39&amp;"-"&amp;$I39</f>
        <v>Maataloustuotanto-Tuotantotavat-Täsmäviljely</v>
      </c>
      <c r="L39" t="s">
        <v>30</v>
      </c>
      <c r="M39" t="s">
        <v>42</v>
      </c>
      <c r="N39" t="s">
        <v>145</v>
      </c>
      <c r="O39" t="s">
        <v>96</v>
      </c>
      <c r="P39" t="s">
        <v>62</v>
      </c>
      <c r="Q39" t="s">
        <v>63</v>
      </c>
      <c r="R39" t="s">
        <v>47</v>
      </c>
      <c r="S39" t="s">
        <v>21</v>
      </c>
      <c r="T39" t="s">
        <v>49</v>
      </c>
      <c r="U39" t="s">
        <v>126</v>
      </c>
    </row>
    <row r="40" spans="1:22">
      <c r="A40">
        <f t="array" ref="A40">COUNTIF(L40:XFD40,"1.*")</f>
        <v>0</v>
      </c>
      <c r="B40">
        <f t="array" ref="B40">COUNTIF(L40:XFD40,"2.*")</f>
        <v>0</v>
      </c>
      <c r="C40">
        <f t="array" ref="C40">COUNTIF(L40:XFD40,"3.*")</f>
        <v>0</v>
      </c>
      <c r="D40">
        <f t="array" ref="D40">COUNTIF(L40:XFD40,"4.*")</f>
        <v>2</v>
      </c>
      <c r="E40">
        <f t="array" ref="E40">COUNTIF(L40:XFD40,"5.*")</f>
        <v>0</v>
      </c>
      <c r="F40">
        <f>COUNTIF(L40:XFD40,"*.*")</f>
        <v>2</v>
      </c>
      <c r="G40" t="s">
        <v>7</v>
      </c>
      <c r="H40" t="s">
        <v>143</v>
      </c>
      <c r="I40" t="s">
        <v>146</v>
      </c>
      <c r="J40" t="str">
        <f>$G40&amp;"-"&amp;$H40</f>
        <v>Maataloustuotanto-Tuotantotavat</v>
      </c>
      <c r="K40" t="str">
        <f>$G40&amp;"-"&amp;$H40&amp;"-"&amp;$I40</f>
        <v>Maataloustuotanto-Tuotantotavat-Urbaaniviljely</v>
      </c>
      <c r="L40" t="s">
        <v>134</v>
      </c>
      <c r="M40" t="s">
        <v>136</v>
      </c>
    </row>
    <row r="41" spans="1:22">
      <c r="A41">
        <f t="array" ref="A41">COUNTIF(L41:XFD41,"1.*")</f>
        <v>2</v>
      </c>
      <c r="B41">
        <f t="array" ref="B41">COUNTIF(L41:XFD41,"2.*")</f>
        <v>3</v>
      </c>
      <c r="C41">
        <f t="array" ref="C41">COUNTIF(L41:XFD41,"3.*")</f>
        <v>0</v>
      </c>
      <c r="D41">
        <f t="array" ref="D41">COUNTIF(L41:XFD41,"4.*")</f>
        <v>0</v>
      </c>
      <c r="E41">
        <f t="array" ref="E41">COUNTIF(L41:XFD41,"5.*")</f>
        <v>0</v>
      </c>
      <c r="F41">
        <f>COUNTIF(L41:XFD41,"*.*")</f>
        <v>5</v>
      </c>
      <c r="G41" t="s">
        <v>7</v>
      </c>
      <c r="H41" t="s">
        <v>12619</v>
      </c>
      <c r="I41" t="s">
        <v>147</v>
      </c>
      <c r="J41" t="str">
        <f>$G41&amp;"-"&amp;$H41</f>
        <v>Maataloustuotanto-Työ</v>
      </c>
      <c r="K41" t="str">
        <f>$G41&amp;"-"&amp;$H41&amp;"-"&amp;$I41</f>
        <v>Maataloustuotanto-Työ-Urakointi</v>
      </c>
      <c r="L41" t="s">
        <v>43</v>
      </c>
      <c r="M41" t="s">
        <v>145</v>
      </c>
      <c r="N41" t="s">
        <v>148</v>
      </c>
      <c r="O41" t="s">
        <v>21</v>
      </c>
      <c r="P41" t="s">
        <v>95</v>
      </c>
    </row>
    <row r="42" spans="1:22">
      <c r="A42">
        <f t="array" ref="A42">COUNTIF(L42:XFD42,"1.*")</f>
        <v>1</v>
      </c>
      <c r="B42">
        <f t="array" ref="B42">COUNTIF(L42:XFD42,"2.*")</f>
        <v>3</v>
      </c>
      <c r="C42">
        <f t="array" ref="C42">COUNTIF(L42:XFD42,"3.*")</f>
        <v>1</v>
      </c>
      <c r="D42">
        <f t="array" ref="D42">COUNTIF(L42:XFD42,"4.*")</f>
        <v>1</v>
      </c>
      <c r="E42">
        <f t="array" ref="E42">COUNTIF(L42:XFD42,"5.*")</f>
        <v>0</v>
      </c>
      <c r="F42">
        <f>COUNTIF(L42:XFD42,"*.*")</f>
        <v>6</v>
      </c>
      <c r="G42" t="s">
        <v>149</v>
      </c>
      <c r="H42" t="s">
        <v>150</v>
      </c>
      <c r="I42" t="s">
        <v>151</v>
      </c>
      <c r="J42" t="str">
        <f>$G42&amp;"-"&amp;$H42</f>
        <v>Tekniikka-Alustaratkaisut</v>
      </c>
      <c r="K42" t="str">
        <f>$G42&amp;"-"&amp;$H42&amp;"-"&amp;$I42</f>
        <v>Tekniikka-Alustaratkaisut-Datan julkaisu ja jakaminen</v>
      </c>
      <c r="L42" t="s">
        <v>152</v>
      </c>
      <c r="M42" t="s">
        <v>33</v>
      </c>
      <c r="N42" t="s">
        <v>153</v>
      </c>
      <c r="O42" t="s">
        <v>154</v>
      </c>
      <c r="P42" t="s">
        <v>155</v>
      </c>
      <c r="Q42" t="s">
        <v>156</v>
      </c>
    </row>
    <row r="43" spans="1:22">
      <c r="A43">
        <f t="array" ref="A43">COUNTIF(L43:XFD43,"1.*")</f>
        <v>2</v>
      </c>
      <c r="B43">
        <f t="array" ref="B43">COUNTIF(L43:XFD43,"2.*")</f>
        <v>1</v>
      </c>
      <c r="C43">
        <f t="array" ref="C43">COUNTIF(L43:XFD43,"3.*")</f>
        <v>0</v>
      </c>
      <c r="D43">
        <f t="array" ref="D43">COUNTIF(L43:XFD43,"4.*")</f>
        <v>2</v>
      </c>
      <c r="E43">
        <f t="array" ref="E43">COUNTIF(L43:XFD43,"5.*")</f>
        <v>0</v>
      </c>
      <c r="F43">
        <f>COUNTIF(L43:XFD43,"*.*")</f>
        <v>5</v>
      </c>
      <c r="G43" t="s">
        <v>149</v>
      </c>
      <c r="H43" t="s">
        <v>150</v>
      </c>
      <c r="I43" t="s">
        <v>157</v>
      </c>
      <c r="J43" t="str">
        <f>$G43&amp;"-"&amp;$H43</f>
        <v>Tekniikka-Alustaratkaisut</v>
      </c>
      <c r="K43" t="str">
        <f>$G43&amp;"-"&amp;$H43&amp;"-"&amp;$I43</f>
        <v>Tekniikka-Alustaratkaisut-Tiedon vaihdanta</v>
      </c>
      <c r="L43" t="s">
        <v>152</v>
      </c>
      <c r="M43" t="s">
        <v>67</v>
      </c>
      <c r="N43" t="s">
        <v>153</v>
      </c>
      <c r="O43" t="s">
        <v>156</v>
      </c>
      <c r="P43" t="s">
        <v>158</v>
      </c>
    </row>
    <row r="44" spans="1:22">
      <c r="A44">
        <f t="array" ref="A44">COUNTIF(L44:XFD44,"1.*")</f>
        <v>3</v>
      </c>
      <c r="B44">
        <f t="array" ref="B44">COUNTIF(L44:XFD44,"2.*")</f>
        <v>0</v>
      </c>
      <c r="C44">
        <f t="array" ref="C44">COUNTIF(L44:XFD44,"3.*")</f>
        <v>0</v>
      </c>
      <c r="D44">
        <f t="array" ref="D44">COUNTIF(L44:XFD44,"4.*")</f>
        <v>0</v>
      </c>
      <c r="E44">
        <f t="array" ref="E44">COUNTIF(L44:XFD44,"5.*")</f>
        <v>0</v>
      </c>
      <c r="F44">
        <f>COUNTIF(L44:XFD44,"*.*")</f>
        <v>3</v>
      </c>
      <c r="G44" t="s">
        <v>149</v>
      </c>
      <c r="H44" t="s">
        <v>150</v>
      </c>
      <c r="I44" t="s">
        <v>12620</v>
      </c>
      <c r="J44" t="str">
        <f>$G44&amp;"-"&amp;$H44</f>
        <v>Tekniikka-Alustaratkaisut</v>
      </c>
      <c r="K44" t="str">
        <f>$G44&amp;"-"&amp;$H44&amp;"-"&amp;$I44</f>
        <v>Tekniikka-Alustaratkaisut-Viljelijöiden Verkostoitumisalusta myyntiin ja ostoihin</v>
      </c>
      <c r="L44" t="s">
        <v>129</v>
      </c>
      <c r="M44" t="s">
        <v>130</v>
      </c>
      <c r="N44" t="s">
        <v>77</v>
      </c>
    </row>
    <row r="45" spans="1:22">
      <c r="A45">
        <f t="array" ref="A45">COUNTIF(L45:XFD45,"1.*")</f>
        <v>3</v>
      </c>
      <c r="B45">
        <f t="array" ref="B45">COUNTIF(L45:XFD45,"2.*")</f>
        <v>0</v>
      </c>
      <c r="C45">
        <f t="array" ref="C45">COUNTIF(L45:XFD45,"3.*")</f>
        <v>0</v>
      </c>
      <c r="D45">
        <f t="array" ref="D45">COUNTIF(L45:XFD45,"4.*")</f>
        <v>0</v>
      </c>
      <c r="E45">
        <f t="array" ref="E45">COUNTIF(L45:XFD45,"5.*")</f>
        <v>0</v>
      </c>
      <c r="F45">
        <f>COUNTIF(L45:XFD45,"*.*")</f>
        <v>3</v>
      </c>
      <c r="G45" t="s">
        <v>149</v>
      </c>
      <c r="H45" t="s">
        <v>150</v>
      </c>
      <c r="I45" t="s">
        <v>12621</v>
      </c>
      <c r="J45" t="str">
        <f>$G45&amp;"-"&amp;$H45</f>
        <v>Tekniikka-Alustaratkaisut</v>
      </c>
      <c r="K45" t="str">
        <f>$G45&amp;"-"&amp;$H45&amp;"-"&amp;$I45</f>
        <v>Tekniikka-Alustaratkaisut-Viljelijöiden ja kuluttajien yhteydet</v>
      </c>
      <c r="L45" t="s">
        <v>139</v>
      </c>
      <c r="M45" t="s">
        <v>9</v>
      </c>
      <c r="N45" t="s">
        <v>17</v>
      </c>
    </row>
    <row r="46" spans="1:22">
      <c r="A46">
        <f t="array" ref="A46">COUNTIF(L46:XFD46,"1.*")</f>
        <v>1</v>
      </c>
      <c r="B46">
        <f t="array" ref="B46">COUNTIF(L46:XFD46,"2.*")</f>
        <v>0</v>
      </c>
      <c r="C46">
        <f t="array" ref="C46">COUNTIF(L46:XFD46,"3.*")</f>
        <v>0</v>
      </c>
      <c r="D46">
        <f t="array" ref="D46">COUNTIF(L46:XFD46,"4.*")</f>
        <v>1</v>
      </c>
      <c r="E46">
        <f t="array" ref="E46">COUNTIF(L46:XFD46,"5.*")</f>
        <v>1</v>
      </c>
      <c r="F46">
        <f>COUNTIF(L46:XFD46,"*.*")</f>
        <v>3</v>
      </c>
      <c r="G46" t="s">
        <v>149</v>
      </c>
      <c r="H46" t="s">
        <v>150</v>
      </c>
      <c r="I46" t="s">
        <v>12622</v>
      </c>
      <c r="J46" t="str">
        <f>$G46&amp;"-"&amp;$H46</f>
        <v>Tekniikka-Alustaratkaisut</v>
      </c>
      <c r="K46" t="str">
        <f>$G46&amp;"-"&amp;$H46&amp;"-"&amp;$I46</f>
        <v>Tekniikka-Alustaratkaisut-Viljelijöiden sosiaalinen verkostoituminen</v>
      </c>
      <c r="L46" t="s">
        <v>152</v>
      </c>
      <c r="M46" t="s">
        <v>158</v>
      </c>
      <c r="N46" t="s">
        <v>22</v>
      </c>
    </row>
    <row r="47" spans="1:22">
      <c r="A47">
        <f t="array" ref="A47">COUNTIF(L47:XFD47,"1.*")</f>
        <v>1</v>
      </c>
      <c r="B47">
        <f t="array" ref="B47">COUNTIF(L47:XFD47,"2.*")</f>
        <v>0</v>
      </c>
      <c r="C47">
        <f t="array" ref="C47">COUNTIF(L47:XFD47,"3.*")</f>
        <v>1</v>
      </c>
      <c r="D47">
        <f t="array" ref="D47">COUNTIF(L47:XFD47,"4.*")</f>
        <v>0</v>
      </c>
      <c r="E47">
        <f t="array" ref="E47">COUNTIF(L47:XFD47,"5.*")</f>
        <v>0</v>
      </c>
      <c r="F47">
        <f>COUNTIF(L47:XFD47,"*.*")</f>
        <v>2</v>
      </c>
      <c r="G47" t="s">
        <v>149</v>
      </c>
      <c r="H47" t="s">
        <v>12623</v>
      </c>
      <c r="I47" t="s">
        <v>159</v>
      </c>
      <c r="J47" t="str">
        <f>$G47&amp;"-"&amp;$H47</f>
        <v>Tekniikka-Laitejärjestelmät</v>
      </c>
      <c r="K47" t="str">
        <f>$G47&amp;"-"&amp;$H47&amp;"-"&amp;$I47</f>
        <v>Tekniikka-Laitejärjestelmät-Automaattiset huoltokutsut ja huollon yhteys laitteisiin verkon yli</v>
      </c>
      <c r="L47" t="s">
        <v>160</v>
      </c>
      <c r="M47" t="s">
        <v>161</v>
      </c>
    </row>
    <row r="48" spans="1:22">
      <c r="A48">
        <f t="array" ref="A48">COUNTIF(L48:XFD48,"1.*")</f>
        <v>1</v>
      </c>
      <c r="B48">
        <f t="array" ref="B48">COUNTIF(L48:XFD48,"2.*")</f>
        <v>0</v>
      </c>
      <c r="C48">
        <f t="array" ref="C48">COUNTIF(L48:XFD48,"3.*")</f>
        <v>0</v>
      </c>
      <c r="D48">
        <f t="array" ref="D48">COUNTIF(L48:XFD48,"4.*")</f>
        <v>0</v>
      </c>
      <c r="E48">
        <f t="array" ref="E48">COUNTIF(L48:XFD48,"5.*")</f>
        <v>0</v>
      </c>
      <c r="F48">
        <f>COUNTIF(L48:XFD48,"*.*")</f>
        <v>1</v>
      </c>
      <c r="G48" t="s">
        <v>149</v>
      </c>
      <c r="H48" t="s">
        <v>12623</v>
      </c>
      <c r="I48" t="s">
        <v>12624</v>
      </c>
      <c r="J48" t="str">
        <f>$G48&amp;"-"&amp;$H48</f>
        <v>Tekniikka-Laitejärjestelmät</v>
      </c>
      <c r="K48" t="str">
        <f>$G48&amp;"-"&amp;$H48&amp;"-"&amp;$I48</f>
        <v>Tekniikka-Laitejärjestelmät-Etätuki</v>
      </c>
      <c r="L48" t="s">
        <v>160</v>
      </c>
    </row>
    <row r="49" spans="1:26">
      <c r="A49">
        <f t="array" ref="A49">COUNTIF(L49:XFD49,"1.*")</f>
        <v>4</v>
      </c>
      <c r="B49">
        <f t="array" ref="B49">COUNTIF(L49:XFD49,"2.*")</f>
        <v>0</v>
      </c>
      <c r="C49">
        <f t="array" ref="C49">COUNTIF(L49:XFD49,"3.*")</f>
        <v>0</v>
      </c>
      <c r="D49">
        <f t="array" ref="D49">COUNTIF(L49:XFD49,"4.*")</f>
        <v>1</v>
      </c>
      <c r="E49">
        <f t="array" ref="E49">COUNTIF(L49:XFD49,"5.*")</f>
        <v>0</v>
      </c>
      <c r="F49">
        <f>COUNTIF(L49:XFD49,"*.*")</f>
        <v>5</v>
      </c>
      <c r="G49" t="s">
        <v>149</v>
      </c>
      <c r="H49" t="s">
        <v>12623</v>
      </c>
      <c r="I49" t="s">
        <v>12625</v>
      </c>
      <c r="J49" t="str">
        <f>$G49&amp;"-"&amp;$H49</f>
        <v>Tekniikka-Laitejärjestelmät</v>
      </c>
      <c r="K49" t="str">
        <f>$G49&amp;"-"&amp;$H49&amp;"-"&amp;$I49</f>
        <v>Tekniikka-Laitejärjestelmät-Full-liner-tuote/järjestelmä</v>
      </c>
      <c r="L49" t="s">
        <v>30</v>
      </c>
      <c r="M49" t="s">
        <v>162</v>
      </c>
      <c r="N49" t="s">
        <v>43</v>
      </c>
      <c r="O49" t="s">
        <v>163</v>
      </c>
      <c r="P49" t="s">
        <v>37</v>
      </c>
    </row>
    <row r="50" spans="1:26">
      <c r="A50">
        <f t="array" ref="A50">COUNTIF(L50:XFD50,"1.*")</f>
        <v>3</v>
      </c>
      <c r="B50">
        <f t="array" ref="B50">COUNTIF(L50:XFD50,"2.*")</f>
        <v>0</v>
      </c>
      <c r="C50">
        <f t="array" ref="C50">COUNTIF(L50:XFD50,"3.*")</f>
        <v>0</v>
      </c>
      <c r="D50">
        <f t="array" ref="D50">COUNTIF(L50:XFD50,"4.*")</f>
        <v>2</v>
      </c>
      <c r="E50">
        <f t="array" ref="E50">COUNTIF(L50:XFD50,"5.*")</f>
        <v>0</v>
      </c>
      <c r="F50">
        <f>COUNTIF(L50:XFD50,"*.*")</f>
        <v>5</v>
      </c>
      <c r="G50" t="s">
        <v>149</v>
      </c>
      <c r="H50" t="s">
        <v>12623</v>
      </c>
      <c r="I50" t="s">
        <v>164</v>
      </c>
      <c r="J50" t="str">
        <f>$G50&amp;"-"&amp;$H50</f>
        <v>Tekniikka-Laitejärjestelmät</v>
      </c>
      <c r="K50" t="str">
        <f>$G50&amp;"-"&amp;$H50&amp;"-"&amp;$I50</f>
        <v>Tekniikka-Laitejärjestelmät-Kasvihuoneautomaatio</v>
      </c>
      <c r="L50" t="s">
        <v>165</v>
      </c>
      <c r="M50" t="s">
        <v>160</v>
      </c>
      <c r="N50" t="s">
        <v>166</v>
      </c>
      <c r="O50" t="s">
        <v>167</v>
      </c>
      <c r="P50" t="s">
        <v>86</v>
      </c>
    </row>
    <row r="51" spans="1:26">
      <c r="A51">
        <f t="array" ref="A51">COUNTIF(L51:XFD51,"1.*")</f>
        <v>1</v>
      </c>
      <c r="B51">
        <f t="array" ref="B51">COUNTIF(L51:XFD51,"2.*")</f>
        <v>0</v>
      </c>
      <c r="C51">
        <f t="array" ref="C51">COUNTIF(L51:XFD51,"3.*")</f>
        <v>0</v>
      </c>
      <c r="D51">
        <f t="array" ref="D51">COUNTIF(L51:XFD51,"4.*")</f>
        <v>1</v>
      </c>
      <c r="E51">
        <f t="array" ref="E51">COUNTIF(L51:XFD51,"5.*")</f>
        <v>0</v>
      </c>
      <c r="F51">
        <f>COUNTIF(L51:XFD51,"*.*")</f>
        <v>2</v>
      </c>
      <c r="G51" t="s">
        <v>149</v>
      </c>
      <c r="H51" t="s">
        <v>12623</v>
      </c>
      <c r="I51" t="s">
        <v>168</v>
      </c>
      <c r="J51" t="str">
        <f>$G51&amp;"-"&amp;$H51</f>
        <v>Tekniikka-Laitejärjestelmät</v>
      </c>
      <c r="K51" t="str">
        <f>$G51&amp;"-"&amp;$H51&amp;"-"&amp;$I51</f>
        <v>Tekniikka-Laitejärjestelmät-Kasvitehtaat Monikerrosviljely</v>
      </c>
      <c r="L51" t="s">
        <v>160</v>
      </c>
      <c r="M51" t="s">
        <v>167</v>
      </c>
    </row>
    <row r="52" spans="1:26">
      <c r="A52">
        <f t="array" ref="A52">COUNTIF(L52:XFD52,"1.*")</f>
        <v>0</v>
      </c>
      <c r="B52">
        <f t="array" ref="B52">COUNTIF(L52:XFD52,"2.*")</f>
        <v>0</v>
      </c>
      <c r="C52">
        <f t="array" ref="C52">COUNTIF(L52:XFD52,"3.*")</f>
        <v>0</v>
      </c>
      <c r="D52">
        <f t="array" ref="D52">COUNTIF(L52:XFD52,"4.*")</f>
        <v>1</v>
      </c>
      <c r="E52">
        <f t="array" ref="E52">COUNTIF(L52:XFD52,"5.*")</f>
        <v>0</v>
      </c>
      <c r="F52">
        <f>COUNTIF(L52:XFD52,"*.*")</f>
        <v>1</v>
      </c>
      <c r="G52" t="s">
        <v>149</v>
      </c>
      <c r="H52" t="s">
        <v>12623</v>
      </c>
      <c r="I52" t="s">
        <v>12626</v>
      </c>
      <c r="J52" t="str">
        <f>$G52&amp;"-"&amp;$H52</f>
        <v>Tekniikka-Laitejärjestelmät</v>
      </c>
      <c r="K52" t="str">
        <f>$G52&amp;"-"&amp;$H52&amp;"-"&amp;$I52</f>
        <v>Tekniikka-Laitejärjestelmät-Konttiviljelmät</v>
      </c>
      <c r="L52" t="s">
        <v>169</v>
      </c>
    </row>
    <row r="53" spans="1:26">
      <c r="A53">
        <f t="array" ref="A53">COUNTIF(L53:XFD53,"1.*")</f>
        <v>0</v>
      </c>
      <c r="B53">
        <f t="array" ref="B53">COUNTIF(L53:XFD53,"2.*")</f>
        <v>1</v>
      </c>
      <c r="C53">
        <f t="array" ref="C53">COUNTIF(L53:XFD53,"3.*")</f>
        <v>0</v>
      </c>
      <c r="D53">
        <f t="array" ref="D53">COUNTIF(L53:XFD53,"4.*")</f>
        <v>0</v>
      </c>
      <c r="E53">
        <f t="array" ref="E53">COUNTIF(L53:XFD53,"5.*")</f>
        <v>0</v>
      </c>
      <c r="F53">
        <f>COUNTIF(L53:XFD53,"*.*")</f>
        <v>1</v>
      </c>
      <c r="G53" t="s">
        <v>149</v>
      </c>
      <c r="H53" t="s">
        <v>323</v>
      </c>
      <c r="I53" t="s">
        <v>324</v>
      </c>
      <c r="J53" t="str">
        <f>$G53&amp;"-"&amp;$H53</f>
        <v>Tekniikka-Ratkaisu/tuote</v>
      </c>
      <c r="K53" t="str">
        <f>$G53&amp;"-"&amp;$H53&amp;"-"&amp;$I53</f>
        <v>Tekniikka-Ratkaisu/tuote-365FarmNet</v>
      </c>
      <c r="L53" t="s">
        <v>118</v>
      </c>
    </row>
    <row r="54" spans="1:26">
      <c r="A54">
        <f t="array" ref="A54">COUNTIF(L54:XFD54,"1.*")</f>
        <v>0</v>
      </c>
      <c r="B54">
        <f t="array" ref="B54">COUNTIF(L54:XFD54,"2.*")</f>
        <v>0</v>
      </c>
      <c r="C54">
        <f t="array" ref="C54">COUNTIF(L54:XFD54,"3.*")</f>
        <v>0</v>
      </c>
      <c r="D54">
        <f t="array" ref="D54">COUNTIF(L54:XFD54,"4.*")</f>
        <v>0</v>
      </c>
      <c r="E54">
        <f t="array" ref="E54">COUNTIF(L54:XFD54,"5.*")</f>
        <v>4</v>
      </c>
      <c r="F54">
        <f>COUNTIF(L54:XFD54,"*.*")</f>
        <v>4</v>
      </c>
      <c r="G54" t="s">
        <v>149</v>
      </c>
      <c r="H54" t="s">
        <v>323</v>
      </c>
      <c r="I54" t="s">
        <v>325</v>
      </c>
      <c r="J54" t="str">
        <f>$G54&amp;"-"&amp;$H54</f>
        <v>Tekniikka-Ratkaisu/tuote</v>
      </c>
      <c r="K54" t="str">
        <f>$G54&amp;"-"&amp;$H54&amp;"-"&amp;$I54</f>
        <v>Tekniikka-Ratkaisu/tuote-Agrirouter</v>
      </c>
      <c r="L54" t="s">
        <v>125</v>
      </c>
      <c r="M54" t="s">
        <v>226</v>
      </c>
      <c r="N54" t="s">
        <v>227</v>
      </c>
      <c r="O54" t="s">
        <v>126</v>
      </c>
    </row>
    <row r="55" spans="1:26">
      <c r="A55">
        <f t="array" ref="A55">COUNTIF(L55:XFD55,"1.*")</f>
        <v>0</v>
      </c>
      <c r="B55">
        <f t="array" ref="B55">COUNTIF(L55:XFD55,"2.*")</f>
        <v>0</v>
      </c>
      <c r="C55">
        <f t="array" ref="C55">COUNTIF(L55:XFD55,"3.*")</f>
        <v>0</v>
      </c>
      <c r="D55">
        <f t="array" ref="D55">COUNTIF(L55:XFD55,"4.*")</f>
        <v>1</v>
      </c>
      <c r="E55">
        <f t="array" ref="E55">COUNTIF(L55:XFD55,"5.*")</f>
        <v>0</v>
      </c>
      <c r="F55">
        <f>COUNTIF(L55:XFD55,"*.*")</f>
        <v>1</v>
      </c>
      <c r="G55" t="s">
        <v>149</v>
      </c>
      <c r="H55" t="s">
        <v>323</v>
      </c>
      <c r="I55" t="s">
        <v>326</v>
      </c>
      <c r="J55" t="str">
        <f>$G55&amp;"-"&amp;$H55</f>
        <v>Tekniikka-Ratkaisu/tuote</v>
      </c>
      <c r="K55" t="str">
        <f>$G55&amp;"-"&amp;$H55&amp;"-"&amp;$I55</f>
        <v>Tekniikka-Ratkaisu/tuote-Agrismart (Agrineuvos)</v>
      </c>
      <c r="L55" t="s">
        <v>36</v>
      </c>
    </row>
    <row r="56" spans="1:26">
      <c r="A56">
        <f t="array" ref="A56">COUNTIF(L56:XFD56,"1.*")</f>
        <v>3</v>
      </c>
      <c r="B56">
        <f t="array" ref="B56">COUNTIF(L56:XFD56,"2.*")</f>
        <v>0</v>
      </c>
      <c r="C56">
        <f t="array" ref="C56">COUNTIF(L56:XFD56,"3.*")</f>
        <v>0</v>
      </c>
      <c r="D56">
        <f t="array" ref="D56">COUNTIF(L56:XFD56,"4.*")</f>
        <v>0</v>
      </c>
      <c r="E56">
        <f t="array" ref="E56">COUNTIF(L56:XFD56,"5.*")</f>
        <v>0</v>
      </c>
      <c r="F56">
        <f>COUNTIF(L56:XFD56,"*.*")</f>
        <v>3</v>
      </c>
      <c r="G56" t="s">
        <v>149</v>
      </c>
      <c r="H56" t="s">
        <v>323</v>
      </c>
      <c r="I56" t="s">
        <v>327</v>
      </c>
      <c r="J56" t="str">
        <f>$G56&amp;"-"&amp;$H56</f>
        <v>Tekniikka-Ratkaisu/tuote</v>
      </c>
      <c r="K56" t="str">
        <f>$G56&amp;"-"&amp;$H56&amp;"-"&amp;$I56</f>
        <v>Tekniikka-Ratkaisu/tuote-Farmersbusinessnetwork.com</v>
      </c>
      <c r="L56" t="s">
        <v>152</v>
      </c>
      <c r="M56" t="s">
        <v>173</v>
      </c>
      <c r="N56" t="s">
        <v>130</v>
      </c>
    </row>
    <row r="57" spans="1:26">
      <c r="A57">
        <f t="array" ref="A57">COUNTIF(L57:XFD57,"1.*")</f>
        <v>1</v>
      </c>
      <c r="B57">
        <f t="array" ref="B57">COUNTIF(L57:XFD57,"2.*")</f>
        <v>0</v>
      </c>
      <c r="C57">
        <f t="array" ref="C57">COUNTIF(L57:XFD57,"3.*")</f>
        <v>0</v>
      </c>
      <c r="D57">
        <f t="array" ref="D57">COUNTIF(L57:XFD57,"4.*")</f>
        <v>0</v>
      </c>
      <c r="E57">
        <f t="array" ref="E57">COUNTIF(L57:XFD57,"5.*")</f>
        <v>0</v>
      </c>
      <c r="F57">
        <f>COUNTIF(L57:XFD57,"*.*")</f>
        <v>1</v>
      </c>
      <c r="G57" t="s">
        <v>149</v>
      </c>
      <c r="H57" t="s">
        <v>323</v>
      </c>
      <c r="I57" t="s">
        <v>328</v>
      </c>
      <c r="J57" t="str">
        <f>$G57&amp;"-"&amp;$H57</f>
        <v>Tekniikka-Ratkaisu/tuote</v>
      </c>
      <c r="K57" t="str">
        <f>$G57&amp;"-"&amp;$H57&amp;"-"&amp;$I57</f>
        <v>Tekniikka-Ratkaisu/tuote-Farmidiili</v>
      </c>
      <c r="L57" t="s">
        <v>130</v>
      </c>
    </row>
    <row r="58" spans="1:26">
      <c r="A58">
        <f t="array" ref="A58">COUNTIF(L58:XFD58,"1.*")</f>
        <v>3</v>
      </c>
      <c r="B58">
        <f t="array" ref="B58">COUNTIF(L58:XFD58,"2.*")</f>
        <v>0</v>
      </c>
      <c r="C58">
        <f t="array" ref="C58">COUNTIF(L58:XFD58,"3.*")</f>
        <v>0</v>
      </c>
      <c r="D58">
        <f t="array" ref="D58">COUNTIF(L58:XFD58,"4.*")</f>
        <v>0</v>
      </c>
      <c r="E58">
        <f t="array" ref="E58">COUNTIF(L58:XFD58,"5.*")</f>
        <v>0</v>
      </c>
      <c r="F58">
        <f>COUNTIF(L58:XFD58,"*.*")</f>
        <v>3</v>
      </c>
      <c r="G58" t="s">
        <v>149</v>
      </c>
      <c r="H58" t="s">
        <v>323</v>
      </c>
      <c r="I58" t="s">
        <v>329</v>
      </c>
      <c r="J58" t="str">
        <f>$G58&amp;"-"&amp;$H58</f>
        <v>Tekniikka-Ratkaisu/tuote</v>
      </c>
      <c r="K58" t="str">
        <f>$G58&amp;"-"&amp;$H58&amp;"-"&amp;$I58</f>
        <v>Tekniikka-Ratkaisu/tuote-Farmobile.com</v>
      </c>
      <c r="L58" t="s">
        <v>152</v>
      </c>
      <c r="M58" t="s">
        <v>173</v>
      </c>
      <c r="N58" t="s">
        <v>130</v>
      </c>
    </row>
    <row r="59" spans="1:26">
      <c r="A59">
        <f t="array" ref="A59">COUNTIF(L59:XFD59,"1.*")</f>
        <v>0</v>
      </c>
      <c r="B59">
        <f t="array" ref="B59">COUNTIF(L59:XFD59,"2.*")</f>
        <v>1</v>
      </c>
      <c r="C59">
        <f t="array" ref="C59">COUNTIF(L59:XFD59,"3.*")</f>
        <v>0</v>
      </c>
      <c r="D59">
        <f t="array" ref="D59">COUNTIF(L59:XFD59,"4.*")</f>
        <v>0</v>
      </c>
      <c r="E59">
        <f t="array" ref="E59">COUNTIF(L59:XFD59,"5.*")</f>
        <v>0</v>
      </c>
      <c r="F59">
        <f>COUNTIF(L59:XFD59,"*.*")</f>
        <v>1</v>
      </c>
      <c r="G59" t="s">
        <v>149</v>
      </c>
      <c r="H59" t="s">
        <v>323</v>
      </c>
      <c r="I59" t="s">
        <v>12627</v>
      </c>
      <c r="J59" t="str">
        <f>$G59&amp;"-"&amp;$H59</f>
        <v>Tekniikka-Ratkaisu/tuote</v>
      </c>
      <c r="K59" t="str">
        <f>$G59&amp;"-"&amp;$H59&amp;"-"&amp;$I59</f>
        <v>Tekniikka-Ratkaisu/tuote-MyYara -viljelijäportaaliohjelmisto</v>
      </c>
      <c r="L59" t="s">
        <v>33</v>
      </c>
    </row>
    <row r="60" spans="1:26">
      <c r="A60">
        <f t="array" ref="A60">COUNTIF(L60:XFD60,"1.*")</f>
        <v>1</v>
      </c>
      <c r="B60">
        <f t="array" ref="B60">COUNTIF(L60:XFD60,"2.*")</f>
        <v>0</v>
      </c>
      <c r="C60">
        <f t="array" ref="C60">COUNTIF(L60:XFD60,"3.*")</f>
        <v>0</v>
      </c>
      <c r="D60">
        <f t="array" ref="D60">COUNTIF(L60:XFD60,"4.*")</f>
        <v>0</v>
      </c>
      <c r="E60">
        <f t="array" ref="E60">COUNTIF(L60:XFD60,"5.*")</f>
        <v>0</v>
      </c>
      <c r="F60">
        <f>COUNTIF(L60:XFD60,"*.*")</f>
        <v>1</v>
      </c>
      <c r="G60" t="s">
        <v>149</v>
      </c>
      <c r="H60" t="s">
        <v>323</v>
      </c>
      <c r="I60" t="s">
        <v>330</v>
      </c>
      <c r="J60" t="str">
        <f>$G60&amp;"-"&amp;$H60</f>
        <v>Tekniikka-Ratkaisu/tuote</v>
      </c>
      <c r="K60" t="str">
        <f>$G60&amp;"-"&amp;$H60&amp;"-"&amp;$I60</f>
        <v>Tekniikka-Ratkaisu/tuote-VTT Owela</v>
      </c>
      <c r="L60" t="s">
        <v>139</v>
      </c>
    </row>
    <row r="61" spans="1:26">
      <c r="A61">
        <f t="array" ref="A61">COUNTIF(L61:XFD61,"1.*")</f>
        <v>0</v>
      </c>
      <c r="B61">
        <f t="array" ref="B61">COUNTIF(L61:XFD61,"2.*")</f>
        <v>0</v>
      </c>
      <c r="C61">
        <f t="array" ref="C61">COUNTIF(L61:XFD61,"3.*")</f>
        <v>1</v>
      </c>
      <c r="D61">
        <f t="array" ref="D61">COUNTIF(L61:XFD61,"4.*")</f>
        <v>0</v>
      </c>
      <c r="E61">
        <f t="array" ref="E61">COUNTIF(L61:XFD61,"5.*")</f>
        <v>0</v>
      </c>
      <c r="F61">
        <f>COUNTIF(L61:XFD61,"*.*")</f>
        <v>1</v>
      </c>
      <c r="G61" t="s">
        <v>149</v>
      </c>
      <c r="H61" t="s">
        <v>323</v>
      </c>
      <c r="I61" t="s">
        <v>331</v>
      </c>
      <c r="J61" t="str">
        <f>$G61&amp;"-"&amp;$H61</f>
        <v>Tekniikka-Ratkaisu/tuote</v>
      </c>
      <c r="K61" t="str">
        <f>$G61&amp;"-"&amp;$H61&amp;"-"&amp;$I61</f>
        <v>Tekniikka-Ratkaisu/tuote-Valtra Smart</v>
      </c>
      <c r="L61" t="s">
        <v>161</v>
      </c>
    </row>
    <row r="62" spans="1:26">
      <c r="A62">
        <f t="array" ref="A62">COUNTIF(L62:XFD62,"1.*")</f>
        <v>0</v>
      </c>
      <c r="B62">
        <f t="array" ref="B62">COUNTIF(L62:XFD62,"2.*")</f>
        <v>6</v>
      </c>
      <c r="C62">
        <f t="array" ref="C62">COUNTIF(L62:XFD62,"3.*")</f>
        <v>1</v>
      </c>
      <c r="D62">
        <f t="array" ref="D62">COUNTIF(L62:XFD62,"4.*")</f>
        <v>0</v>
      </c>
      <c r="E62">
        <f t="array" ref="E62">COUNTIF(L62:XFD62,"5.*")</f>
        <v>0</v>
      </c>
      <c r="F62">
        <f>COUNTIF(L62:XFD62,"*.*")</f>
        <v>7</v>
      </c>
      <c r="G62" t="s">
        <v>149</v>
      </c>
      <c r="H62" t="s">
        <v>323</v>
      </c>
      <c r="I62" t="s">
        <v>332</v>
      </c>
      <c r="J62" t="str">
        <f>$G62&amp;"-"&amp;$H62</f>
        <v>Tekniikka-Ratkaisu/tuote</v>
      </c>
      <c r="K62" t="str">
        <f>$G62&amp;"-"&amp;$H62&amp;"-"&amp;$I62</f>
        <v>Tekniikka-Ratkaisu/tuote-Yara N-sensor</v>
      </c>
      <c r="L62" t="s">
        <v>200</v>
      </c>
      <c r="M62" t="s">
        <v>97</v>
      </c>
      <c r="N62" t="s">
        <v>115</v>
      </c>
      <c r="O62" t="s">
        <v>85</v>
      </c>
      <c r="P62" t="s">
        <v>71</v>
      </c>
      <c r="Q62" t="s">
        <v>73</v>
      </c>
      <c r="R62" t="s">
        <v>333</v>
      </c>
    </row>
    <row r="63" spans="1:26">
      <c r="A63">
        <f t="array" ref="A63">COUNTIF(L63:XFD63,"1.*")</f>
        <v>5</v>
      </c>
      <c r="B63">
        <f t="array" ref="B63">COUNTIF(L63:XFD63,"2.*")</f>
        <v>0</v>
      </c>
      <c r="C63">
        <f t="array" ref="C63">COUNTIF(L63:XFD63,"3.*")</f>
        <v>0</v>
      </c>
      <c r="D63">
        <f t="array" ref="D63">COUNTIF(L63:XFD63,"4.*")</f>
        <v>1</v>
      </c>
      <c r="E63">
        <f t="array" ref="E63">COUNTIF(L63:XFD63,"5.*")</f>
        <v>0</v>
      </c>
      <c r="F63">
        <f>COUNTIF(L63:XFD63,"*.*")</f>
        <v>6</v>
      </c>
      <c r="G63" t="s">
        <v>149</v>
      </c>
      <c r="H63" t="s">
        <v>170</v>
      </c>
      <c r="I63" t="s">
        <v>171</v>
      </c>
      <c r="J63" t="str">
        <f>$G63&amp;"-"&amp;$H63</f>
        <v>Tekniikka-Standardi</v>
      </c>
      <c r="K63" t="str">
        <f>$G63&amp;"-"&amp;$H63&amp;"-"&amp;$I63</f>
        <v>Tekniikka-Standardi-Avoimet</v>
      </c>
      <c r="L63" t="s">
        <v>172</v>
      </c>
      <c r="M63" t="s">
        <v>163</v>
      </c>
      <c r="N63" t="s">
        <v>173</v>
      </c>
      <c r="O63" t="s">
        <v>67</v>
      </c>
      <c r="P63" t="s">
        <v>174</v>
      </c>
      <c r="Q63" t="s">
        <v>175</v>
      </c>
    </row>
    <row r="64" spans="1:26">
      <c r="A64">
        <f t="array" ref="A64">COUNTIF(L64:XFD64,"1.*")</f>
        <v>2</v>
      </c>
      <c r="B64">
        <f t="array" ref="B64">COUNTIF(L64:XFD64,"2.*")</f>
        <v>0</v>
      </c>
      <c r="C64">
        <f t="array" ref="C64">COUNTIF(L64:XFD64,"3.*")</f>
        <v>8</v>
      </c>
      <c r="D64">
        <f t="array" ref="D64">COUNTIF(L64:XFD64,"4.*")</f>
        <v>2</v>
      </c>
      <c r="E64">
        <f t="array" ref="E64">COUNTIF(L64:XFD64,"5.*")</f>
        <v>3</v>
      </c>
      <c r="F64">
        <f>COUNTIF(L64:XFD64,"*.*")</f>
        <v>15</v>
      </c>
      <c r="G64" t="s">
        <v>149</v>
      </c>
      <c r="H64" t="s">
        <v>170</v>
      </c>
      <c r="I64" t="s">
        <v>176</v>
      </c>
      <c r="J64" t="str">
        <f>$G64&amp;"-"&amp;$H64</f>
        <v>Tekniikka-Standardi</v>
      </c>
      <c r="K64" t="str">
        <f>$G64&amp;"-"&amp;$H64&amp;"-"&amp;$I64</f>
        <v>Tekniikka-Standardi-ISOBUS</v>
      </c>
      <c r="L64" t="s">
        <v>31</v>
      </c>
      <c r="M64" t="s">
        <v>177</v>
      </c>
      <c r="N64" t="s">
        <v>34</v>
      </c>
      <c r="O64" t="s">
        <v>178</v>
      </c>
      <c r="P64" t="s">
        <v>122</v>
      </c>
      <c r="Q64" t="s">
        <v>179</v>
      </c>
      <c r="R64" t="s">
        <v>180</v>
      </c>
      <c r="S64" t="s">
        <v>26</v>
      </c>
      <c r="T64" t="s">
        <v>27</v>
      </c>
      <c r="U64" t="s">
        <v>181</v>
      </c>
      <c r="V64" t="s">
        <v>36</v>
      </c>
      <c r="W64" t="s">
        <v>175</v>
      </c>
      <c r="X64" t="s">
        <v>125</v>
      </c>
      <c r="Y64" t="s">
        <v>126</v>
      </c>
      <c r="Z64" t="s">
        <v>182</v>
      </c>
    </row>
    <row r="65" spans="1:36">
      <c r="A65">
        <f t="array" ref="A65">COUNTIF(L65:XFD65,"1.*")</f>
        <v>4</v>
      </c>
      <c r="B65">
        <f t="array" ref="B65">COUNTIF(L65:XFD65,"2.*")</f>
        <v>1</v>
      </c>
      <c r="C65">
        <f t="array" ref="C65">COUNTIF(L65:XFD65,"3.*")</f>
        <v>2</v>
      </c>
      <c r="D65">
        <f t="array" ref="D65">COUNTIF(L65:XFD65,"4.*")</f>
        <v>0</v>
      </c>
      <c r="E65">
        <f t="array" ref="E65">COUNTIF(L65:XFD65,"5.*")</f>
        <v>0</v>
      </c>
      <c r="F65">
        <f>COUNTIF(L65:XFD65,"*.*")</f>
        <v>7</v>
      </c>
      <c r="G65" t="s">
        <v>149</v>
      </c>
      <c r="H65" t="s">
        <v>170</v>
      </c>
      <c r="I65" t="s">
        <v>183</v>
      </c>
      <c r="J65" t="str">
        <f>$G65&amp;"-"&amp;$H65</f>
        <v>Tekniikka-Standardi</v>
      </c>
      <c r="K65" t="str">
        <f>$G65&amp;"-"&amp;$H65&amp;"-"&amp;$I65</f>
        <v>Tekniikka-Standardi-Muut</v>
      </c>
      <c r="L65" t="s">
        <v>184</v>
      </c>
      <c r="M65" t="s">
        <v>172</v>
      </c>
      <c r="N65" t="s">
        <v>177</v>
      </c>
      <c r="O65" t="s">
        <v>174</v>
      </c>
      <c r="P65" t="s">
        <v>185</v>
      </c>
      <c r="Q65" t="s">
        <v>34</v>
      </c>
      <c r="R65" t="s">
        <v>186</v>
      </c>
    </row>
    <row r="66" spans="1:36">
      <c r="A66">
        <f t="array" ref="A66">COUNTIF(L66:XFD66,"1.*")</f>
        <v>1</v>
      </c>
      <c r="B66">
        <f t="array" ref="B66">COUNTIF(L66:XFD66,"2.*")</f>
        <v>1</v>
      </c>
      <c r="C66">
        <f t="array" ref="C66">COUNTIF(L66:XFD66,"3.*")</f>
        <v>5</v>
      </c>
      <c r="D66">
        <f t="array" ref="D66">COUNTIF(L66:XFD66,"4.*")</f>
        <v>0</v>
      </c>
      <c r="E66">
        <f t="array" ref="E66">COUNTIF(L66:XFD66,"5.*")</f>
        <v>2</v>
      </c>
      <c r="F66">
        <f>COUNTIF(L66:XFD66,"*.*")</f>
        <v>9</v>
      </c>
      <c r="G66" t="s">
        <v>149</v>
      </c>
      <c r="H66" t="s">
        <v>187</v>
      </c>
      <c r="I66" t="s">
        <v>12628</v>
      </c>
      <c r="J66" t="str">
        <f>$G66&amp;"-"&amp;$H66</f>
        <v>Tekniikka-Teknologia</v>
      </c>
      <c r="K66" t="str">
        <f>$G66&amp;"-"&amp;$H66&amp;"-"&amp;$I66</f>
        <v>Tekniikka-Teknologia-Aidot IoT-järjestelmät laitteet</v>
      </c>
      <c r="L66" t="s">
        <v>113</v>
      </c>
      <c r="M66" t="s">
        <v>98</v>
      </c>
      <c r="N66" t="s">
        <v>188</v>
      </c>
      <c r="O66" t="s">
        <v>161</v>
      </c>
      <c r="P66" t="s">
        <v>189</v>
      </c>
      <c r="Q66" t="s">
        <v>101</v>
      </c>
      <c r="R66" t="s">
        <v>190</v>
      </c>
      <c r="S66" t="s">
        <v>99</v>
      </c>
      <c r="T66" t="s">
        <v>126</v>
      </c>
    </row>
    <row r="67" spans="1:36">
      <c r="A67">
        <f t="array" ref="A67">COUNTIF(L67:XFD67,"1.*")</f>
        <v>1</v>
      </c>
      <c r="B67">
        <f t="array" ref="B67">COUNTIF(L67:XFD67,"2.*")</f>
        <v>0</v>
      </c>
      <c r="C67">
        <f t="array" ref="C67">COUNTIF(L67:XFD67,"3.*")</f>
        <v>0</v>
      </c>
      <c r="D67">
        <f t="array" ref="D67">COUNTIF(L67:XFD67,"4.*")</f>
        <v>0</v>
      </c>
      <c r="E67">
        <f t="array" ref="E67">COUNTIF(L67:XFD67,"5.*")</f>
        <v>1</v>
      </c>
      <c r="F67">
        <f>COUNTIF(L67:XFD67,"*.*")</f>
        <v>2</v>
      </c>
      <c r="G67" t="s">
        <v>149</v>
      </c>
      <c r="H67" t="s">
        <v>187</v>
      </c>
      <c r="I67" t="s">
        <v>191</v>
      </c>
      <c r="J67" t="str">
        <f>$G67&amp;"-"&amp;$H67</f>
        <v>Tekniikka-Teknologia</v>
      </c>
      <c r="K67" t="str">
        <f>$G67&amp;"-"&amp;$H67&amp;"-"&amp;$I67</f>
        <v>Tekniikka-Teknologia-Automaattiohjaus</v>
      </c>
      <c r="L67" t="s">
        <v>43</v>
      </c>
      <c r="M67" t="s">
        <v>105</v>
      </c>
    </row>
    <row r="68" spans="1:36">
      <c r="A68">
        <f t="array" ref="A68">COUNTIF(L68:XFD68,"1.*")</f>
        <v>1</v>
      </c>
      <c r="B68">
        <f t="array" ref="B68">COUNTIF(L68:XFD68,"2.*")</f>
        <v>0</v>
      </c>
      <c r="C68">
        <f t="array" ref="C68">COUNTIF(L68:XFD68,"3.*")</f>
        <v>3</v>
      </c>
      <c r="D68">
        <f t="array" ref="D68">COUNTIF(L68:XFD68,"4.*")</f>
        <v>2</v>
      </c>
      <c r="E68">
        <f t="array" ref="E68">COUNTIF(L68:XFD68,"5.*")</f>
        <v>0</v>
      </c>
      <c r="F68">
        <f>COUNTIF(L68:XFD68,"*.*")</f>
        <v>6</v>
      </c>
      <c r="G68" t="s">
        <v>149</v>
      </c>
      <c r="H68" t="s">
        <v>187</v>
      </c>
      <c r="I68" t="s">
        <v>192</v>
      </c>
      <c r="J68" t="str">
        <f>$G68&amp;"-"&amp;$H68</f>
        <v>Tekniikka-Teknologia</v>
      </c>
      <c r="K68" t="str">
        <f>$G68&amp;"-"&amp;$H68&amp;"-"&amp;$I68</f>
        <v>Tekniikka-Teknologia-Elinkaaret (maatalouskone/tiedostoformaatti/automatiikka/ohjelmisto/IoT-laite/IoT-palvelu)</v>
      </c>
      <c r="L68" t="s">
        <v>177</v>
      </c>
      <c r="M68" t="s">
        <v>186</v>
      </c>
      <c r="N68" t="s">
        <v>52</v>
      </c>
      <c r="O68" t="s">
        <v>193</v>
      </c>
      <c r="P68" t="s">
        <v>194</v>
      </c>
      <c r="Q68" t="s">
        <v>53</v>
      </c>
    </row>
    <row r="69" spans="1:36">
      <c r="A69">
        <f t="array" ref="A69">COUNTIF(L69:XFD69,"1.*")</f>
        <v>3</v>
      </c>
      <c r="B69">
        <f t="array" ref="B69">COUNTIF(L69:XFD69,"2.*")</f>
        <v>0</v>
      </c>
      <c r="C69">
        <f t="array" ref="C69">COUNTIF(L69:XFD69,"3.*")</f>
        <v>0</v>
      </c>
      <c r="D69">
        <f t="array" ref="D69">COUNTIF(L69:XFD69,"4.*")</f>
        <v>0</v>
      </c>
      <c r="E69">
        <f t="array" ref="E69">COUNTIF(L69:XFD69,"5.*")</f>
        <v>2</v>
      </c>
      <c r="F69">
        <f>COUNTIF(L69:XFD69,"*.*")</f>
        <v>5</v>
      </c>
      <c r="G69" t="s">
        <v>149</v>
      </c>
      <c r="H69" t="s">
        <v>187</v>
      </c>
      <c r="I69" t="s">
        <v>12629</v>
      </c>
      <c r="J69" t="str">
        <f>$G69&amp;"-"&amp;$H69</f>
        <v>Tekniikka-Teknologia</v>
      </c>
      <c r="K69" t="str">
        <f>$G69&amp;"-"&amp;$H69&amp;"-"&amp;$I69</f>
        <v>Tekniikka-Teknologia-Keinoäly</v>
      </c>
      <c r="L69" t="s">
        <v>113</v>
      </c>
      <c r="M69" t="s">
        <v>45</v>
      </c>
      <c r="N69" t="s">
        <v>106</v>
      </c>
      <c r="O69" t="s">
        <v>105</v>
      </c>
      <c r="P69" t="s">
        <v>195</v>
      </c>
    </row>
    <row r="70" spans="1:36">
      <c r="A70">
        <f t="array" ref="A70">COUNTIF(L70:XFD70,"1.*")</f>
        <v>0</v>
      </c>
      <c r="B70">
        <f t="array" ref="B70">COUNTIF(L70:XFD70,"2.*")</f>
        <v>0</v>
      </c>
      <c r="C70">
        <f t="array" ref="C70">COUNTIF(L70:XFD70,"3.*")</f>
        <v>1</v>
      </c>
      <c r="D70">
        <f t="array" ref="D70">COUNTIF(L70:XFD70,"4.*")</f>
        <v>0</v>
      </c>
      <c r="E70">
        <f t="array" ref="E70">COUNTIF(L70:XFD70,"5.*")</f>
        <v>0</v>
      </c>
      <c r="F70">
        <f>COUNTIF(L70:XFD70,"*.*")</f>
        <v>1</v>
      </c>
      <c r="G70" t="s">
        <v>149</v>
      </c>
      <c r="H70" t="s">
        <v>187</v>
      </c>
      <c r="I70" t="s">
        <v>196</v>
      </c>
      <c r="J70" t="str">
        <f>$G70&amp;"-"&amp;$H70</f>
        <v>Tekniikka-Teknologia</v>
      </c>
      <c r="K70" t="str">
        <f>$G70&amp;"-"&amp;$H70&amp;"-"&amp;$I70</f>
        <v>Tekniikka-Teknologia-Prototyypit</v>
      </c>
      <c r="L70" t="s">
        <v>197</v>
      </c>
    </row>
    <row r="71" spans="1:36">
      <c r="A71">
        <f t="array" ref="A71">COUNTIF(L71:XFD71,"1.*")</f>
        <v>1</v>
      </c>
      <c r="B71">
        <f t="array" ref="B71">COUNTIF(L71:XFD71,"2.*")</f>
        <v>5</v>
      </c>
      <c r="C71">
        <f t="array" ref="C71">COUNTIF(L71:XFD71,"3.*")</f>
        <v>6</v>
      </c>
      <c r="D71">
        <f t="array" ref="D71">COUNTIF(L71:XFD71,"4.*")</f>
        <v>1</v>
      </c>
      <c r="E71">
        <f t="array" ref="E71">COUNTIF(L71:XFD71,"5.*")</f>
        <v>0</v>
      </c>
      <c r="F71">
        <f>COUNTIF(L71:XFD71,"*.*")</f>
        <v>13</v>
      </c>
      <c r="G71" t="s">
        <v>149</v>
      </c>
      <c r="H71" t="s">
        <v>187</v>
      </c>
      <c r="I71" t="s">
        <v>198</v>
      </c>
      <c r="J71" t="str">
        <f>$G71&amp;"-"&amp;$H71</f>
        <v>Tekniikka-Teknologia</v>
      </c>
      <c r="K71" t="str">
        <f>$G71&amp;"-"&amp;$H71&amp;"-"&amp;$I71</f>
        <v>Tekniikka-Teknologia-Sensoriteknologia</v>
      </c>
      <c r="L71" t="s">
        <v>160</v>
      </c>
      <c r="M71" t="s">
        <v>199</v>
      </c>
      <c r="N71" t="s">
        <v>200</v>
      </c>
      <c r="O71" t="s">
        <v>72</v>
      </c>
      <c r="P71" t="s">
        <v>110</v>
      </c>
      <c r="Q71" t="s">
        <v>56</v>
      </c>
      <c r="R71" t="s">
        <v>201</v>
      </c>
      <c r="S71" t="s">
        <v>189</v>
      </c>
      <c r="T71" t="s">
        <v>202</v>
      </c>
      <c r="U71" t="s">
        <v>101</v>
      </c>
      <c r="V71" t="s">
        <v>190</v>
      </c>
      <c r="W71" t="s">
        <v>203</v>
      </c>
      <c r="X71" t="s">
        <v>35</v>
      </c>
    </row>
    <row r="72" spans="1:36">
      <c r="A72">
        <f t="array" ref="A72">COUNTIF(L72:XFD72,"1.*")</f>
        <v>0</v>
      </c>
      <c r="B72">
        <f t="array" ref="B72">COUNTIF(L72:XFD72,"2.*")</f>
        <v>1</v>
      </c>
      <c r="C72">
        <f t="array" ref="C72">COUNTIF(L72:XFD72,"3.*")</f>
        <v>0</v>
      </c>
      <c r="D72">
        <f t="array" ref="D72">COUNTIF(L72:XFD72,"4.*")</f>
        <v>0</v>
      </c>
      <c r="E72">
        <f t="array" ref="E72">COUNTIF(L72:XFD72,"5.*")</f>
        <v>0</v>
      </c>
      <c r="F72">
        <f>COUNTIF(L72:XFD72,"*.*")</f>
        <v>1</v>
      </c>
      <c r="G72" t="s">
        <v>149</v>
      </c>
      <c r="H72" t="s">
        <v>187</v>
      </c>
      <c r="I72" t="s">
        <v>12630</v>
      </c>
      <c r="J72" t="str">
        <f>$G72&amp;"-"&amp;$H72</f>
        <v>Tekniikka-Teknologia</v>
      </c>
      <c r="K72" t="str">
        <f>$G72&amp;"-"&amp;$H72&amp;"-"&amp;$I72</f>
        <v>Tekniikka-Teknologia-Siirrettävät muistivälineet</v>
      </c>
      <c r="L72" t="s">
        <v>199</v>
      </c>
    </row>
    <row r="73" spans="1:36">
      <c r="A73">
        <f t="array" ref="A73">COUNTIF(L73:XFD73,"1.*")</f>
        <v>1</v>
      </c>
      <c r="B73">
        <f t="array" ref="B73">COUNTIF(L73:XFD73,"2.*")</f>
        <v>0</v>
      </c>
      <c r="C73">
        <f t="array" ref="C73">COUNTIF(L73:XFD73,"3.*")</f>
        <v>0</v>
      </c>
      <c r="D73">
        <f t="array" ref="D73">COUNTIF(L73:XFD73,"4.*")</f>
        <v>0</v>
      </c>
      <c r="E73">
        <f t="array" ref="E73">COUNTIF(L73:XFD73,"5.*")</f>
        <v>0</v>
      </c>
      <c r="F73">
        <f>COUNTIF(L73:XFD73,"*.*")</f>
        <v>1</v>
      </c>
      <c r="G73" t="s">
        <v>149</v>
      </c>
      <c r="H73" t="s">
        <v>187</v>
      </c>
      <c r="I73" t="s">
        <v>204</v>
      </c>
      <c r="J73" t="str">
        <f>$G73&amp;"-"&amp;$H73</f>
        <v>Tekniikka-Teknologia</v>
      </c>
      <c r="K73" t="str">
        <f>$G73&amp;"-"&amp;$H73&amp;"-"&amp;$I73</f>
        <v>Tekniikka-Teknologia-Teollinen Ethernet</v>
      </c>
      <c r="L73" t="s">
        <v>177</v>
      </c>
    </row>
    <row r="74" spans="1:36">
      <c r="A74">
        <f t="array" ref="A74">COUNTIF(L74:XFD74,"1.*")</f>
        <v>7</v>
      </c>
      <c r="B74">
        <f t="array" ref="B74">COUNTIF(L74:XFD74,"2.*")</f>
        <v>0</v>
      </c>
      <c r="C74">
        <f t="array" ref="C74">COUNTIF(L74:XFD74,"3.*")</f>
        <v>4</v>
      </c>
      <c r="D74">
        <f t="array" ref="D74">COUNTIF(L74:XFD74,"4.*")</f>
        <v>0</v>
      </c>
      <c r="E74">
        <f t="array" ref="E74">COUNTIF(L74:XFD74,"5.*")</f>
        <v>0</v>
      </c>
      <c r="F74">
        <f>COUNTIF(L74:XFD74,"*.*")</f>
        <v>11</v>
      </c>
      <c r="G74" t="s">
        <v>149</v>
      </c>
      <c r="H74" t="s">
        <v>187</v>
      </c>
      <c r="I74" t="s">
        <v>205</v>
      </c>
      <c r="J74" t="str">
        <f>$G74&amp;"-"&amp;$H74</f>
        <v>Tekniikka-Teknologia</v>
      </c>
      <c r="K74" t="str">
        <f>$G74&amp;"-"&amp;$H74&amp;"-"&amp;$I74</f>
        <v>Tekniikka-Teknologia-Teollisuusautomaatio</v>
      </c>
      <c r="L74" t="s">
        <v>206</v>
      </c>
      <c r="M74" t="s">
        <v>165</v>
      </c>
      <c r="N74" t="s">
        <v>160</v>
      </c>
      <c r="O74" t="s">
        <v>207</v>
      </c>
      <c r="P74" t="s">
        <v>113</v>
      </c>
      <c r="Q74" t="s">
        <v>32</v>
      </c>
      <c r="R74" t="s">
        <v>166</v>
      </c>
      <c r="S74" t="s">
        <v>101</v>
      </c>
      <c r="T74" t="s">
        <v>203</v>
      </c>
      <c r="U74" t="s">
        <v>25</v>
      </c>
      <c r="V74" t="s">
        <v>26</v>
      </c>
    </row>
    <row r="75" spans="1:36">
      <c r="A75" s="11">
        <f t="array" ref="A75">COUNTIF(L75:XFD75,"1.*")</f>
        <v>0</v>
      </c>
      <c r="B75" s="11">
        <f t="array" ref="B75">COUNTIF(L75:XFD75,"2.*")</f>
        <v>1</v>
      </c>
      <c r="C75" s="11">
        <f t="array" ref="C75">COUNTIF(L75:XFD75,"3.*")</f>
        <v>0</v>
      </c>
      <c r="D75" s="11">
        <f t="array" ref="D75">COUNTIF(L75:XFD75,"4.*")</f>
        <v>0</v>
      </c>
      <c r="E75" s="11">
        <f t="array" ref="E75">COUNTIF(L75:XFD75,"5.*")</f>
        <v>3</v>
      </c>
      <c r="F75" s="11">
        <f>COUNTIF(L75:XFD75,"*.*")</f>
        <v>4</v>
      </c>
      <c r="G75" t="s">
        <v>149</v>
      </c>
      <c r="H75" s="11" t="s">
        <v>208</v>
      </c>
      <c r="I75" s="11" t="s">
        <v>12631</v>
      </c>
      <c r="J75" t="str">
        <f>$G75&amp;"-"&amp;$H75</f>
        <v>Tekniikka-Teknologiasovellus</v>
      </c>
      <c r="K75" t="str">
        <f>$G75&amp;"-"&amp;$H75&amp;"-"&amp;$I75</f>
        <v>Tekniikka-Teknologiasovellus-Autonomiset traktorit ja muut työkoneet</v>
      </c>
      <c r="L75" s="11" t="s">
        <v>110</v>
      </c>
      <c r="M75" s="11" t="s">
        <v>105</v>
      </c>
      <c r="N75" s="11" t="s">
        <v>195</v>
      </c>
      <c r="O75" s="11" t="s">
        <v>209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>
        <f t="array" ref="A76">COUNTIF(L76:XFD76,"1.*")</f>
        <v>4</v>
      </c>
      <c r="B76">
        <f t="array" ref="B76">COUNTIF(L76:XFD76,"2.*")</f>
        <v>6</v>
      </c>
      <c r="C76">
        <f t="array" ref="C76">COUNTIF(L76:XFD76,"3.*")</f>
        <v>3</v>
      </c>
      <c r="D76">
        <f t="array" ref="D76">COUNTIF(L76:XFD76,"4.*")</f>
        <v>6</v>
      </c>
      <c r="E76">
        <f t="array" ref="E76">COUNTIF(L76:XFD76,"5.*")</f>
        <v>2</v>
      </c>
      <c r="F76">
        <f>COUNTIF(L76:XFD76,"*.*")</f>
        <v>21</v>
      </c>
      <c r="G76" t="s">
        <v>149</v>
      </c>
      <c r="H76" t="s">
        <v>208</v>
      </c>
      <c r="I76" t="s">
        <v>12632</v>
      </c>
      <c r="J76" t="str">
        <f>$G76&amp;"-"&amp;$H76</f>
        <v>Tekniikka-Teknologiasovellus</v>
      </c>
      <c r="K76" t="str">
        <f>$G76&amp;"-"&amp;$H76&amp;"-"&amp;$I76</f>
        <v>Tekniikka-Teknologiasovellus-Datan alustapalvelu/järjestelmä</v>
      </c>
      <c r="L76" t="s">
        <v>31</v>
      </c>
      <c r="M76" t="s">
        <v>152</v>
      </c>
      <c r="N76" t="s">
        <v>129</v>
      </c>
      <c r="O76" t="s">
        <v>67</v>
      </c>
      <c r="P76" t="s">
        <v>117</v>
      </c>
      <c r="Q76" t="s">
        <v>120</v>
      </c>
      <c r="R76" t="s">
        <v>133</v>
      </c>
      <c r="S76" t="s">
        <v>153</v>
      </c>
      <c r="T76" t="s">
        <v>154</v>
      </c>
      <c r="U76" t="s">
        <v>210</v>
      </c>
      <c r="V76" t="s">
        <v>122</v>
      </c>
      <c r="W76" t="s">
        <v>155</v>
      </c>
      <c r="X76" t="s">
        <v>141</v>
      </c>
      <c r="Y76" t="s">
        <v>35</v>
      </c>
      <c r="Z76" t="s">
        <v>156</v>
      </c>
      <c r="AA76" t="s">
        <v>104</v>
      </c>
      <c r="AB76" t="s">
        <v>194</v>
      </c>
      <c r="AC76" t="s">
        <v>158</v>
      </c>
      <c r="AD76" t="s">
        <v>124</v>
      </c>
      <c r="AE76" t="s">
        <v>125</v>
      </c>
      <c r="AF76" t="s">
        <v>126</v>
      </c>
    </row>
    <row r="77" spans="1:36">
      <c r="A77">
        <f t="array" ref="A77">COUNTIF(L77:XFD77,"1.*")</f>
        <v>0</v>
      </c>
      <c r="B77">
        <f t="array" ref="B77">COUNTIF(L77:XFD77,"2.*")</f>
        <v>0</v>
      </c>
      <c r="C77">
        <f t="array" ref="C77">COUNTIF(L77:XFD77,"3.*")</f>
        <v>2</v>
      </c>
      <c r="D77">
        <f t="array" ref="D77">COUNTIF(L77:XFD77,"4.*")</f>
        <v>1</v>
      </c>
      <c r="E77">
        <f t="array" ref="E77">COUNTIF(L77:XFD77,"5.*")</f>
        <v>0</v>
      </c>
      <c r="F77">
        <f>COUNTIF(L77:XFD77,"*.*")</f>
        <v>3</v>
      </c>
      <c r="G77" t="s">
        <v>149</v>
      </c>
      <c r="H77" t="s">
        <v>208</v>
      </c>
      <c r="I77" t="s">
        <v>211</v>
      </c>
      <c r="J77" t="str">
        <f>$G77&amp;"-"&amp;$H77</f>
        <v>Tekniikka-Teknologiasovellus</v>
      </c>
      <c r="K77" t="str">
        <f>$G77&amp;"-"&amp;$H77&amp;"-"&amp;$I77</f>
        <v>Tekniikka-Teknologiasovellus-Sensoriverkot</v>
      </c>
      <c r="L77" t="s">
        <v>101</v>
      </c>
      <c r="M77" t="s">
        <v>212</v>
      </c>
      <c r="N77" t="s">
        <v>35</v>
      </c>
    </row>
    <row r="78" spans="1:36">
      <c r="A78">
        <f t="array" ref="A78">COUNTIF(L78:XFD78,"1.*")</f>
        <v>0</v>
      </c>
      <c r="B78">
        <f t="array" ref="B78">COUNTIF(L78:XFD78,"2.*")</f>
        <v>0</v>
      </c>
      <c r="C78">
        <f t="array" ref="C78">COUNTIF(L78:XFD78,"3.*")</f>
        <v>2</v>
      </c>
      <c r="D78">
        <f t="array" ref="D78">COUNTIF(L78:XFD78,"4.*")</f>
        <v>0</v>
      </c>
      <c r="E78">
        <f t="array" ref="E78">COUNTIF(L78:XFD78,"5.*")</f>
        <v>0</v>
      </c>
      <c r="F78">
        <f>COUNTIF(L78:XFD78,"*.*")</f>
        <v>2</v>
      </c>
      <c r="G78" t="s">
        <v>149</v>
      </c>
      <c r="H78" t="s">
        <v>208</v>
      </c>
      <c r="I78" t="s">
        <v>12633</v>
      </c>
      <c r="J78" t="str">
        <f>$G78&amp;"-"&amp;$H78</f>
        <v>Tekniikka-Teknologiasovellus</v>
      </c>
      <c r="K78" t="str">
        <f>$G78&amp;"-"&amp;$H78&amp;"-"&amp;$I78</f>
        <v>Tekniikka-Teknologiasovellus-Sääasemat</v>
      </c>
      <c r="L78" t="s">
        <v>188</v>
      </c>
      <c r="M78" t="s">
        <v>212</v>
      </c>
    </row>
    <row r="79" spans="1:36">
      <c r="A79">
        <f t="array" ref="A79">COUNTIF(L79:XFD79,"1.*")</f>
        <v>2</v>
      </c>
      <c r="B79">
        <f t="array" ref="B79">COUNTIF(L79:XFD79,"2.*")</f>
        <v>0</v>
      </c>
      <c r="C79">
        <f t="array" ref="C79">COUNTIF(L79:XFD79,"3.*")</f>
        <v>5</v>
      </c>
      <c r="D79">
        <f t="array" ref="D79">COUNTIF(L79:XFD79,"4.*")</f>
        <v>2</v>
      </c>
      <c r="E79">
        <f t="array" ref="E79">COUNTIF(L79:XFD79,"5.*")</f>
        <v>5</v>
      </c>
      <c r="F79">
        <f>COUNTIF(L79:XFD79,"*.*")</f>
        <v>14</v>
      </c>
      <c r="G79" t="s">
        <v>149</v>
      </c>
      <c r="H79" t="s">
        <v>208</v>
      </c>
      <c r="I79" t="s">
        <v>213</v>
      </c>
      <c r="J79" t="str">
        <f>$G79&amp;"-"&amp;$H79</f>
        <v>Tekniikka-Teknologiasovellus</v>
      </c>
      <c r="K79" t="str">
        <f>$G79&amp;"-"&amp;$H79&amp;"-"&amp;$I79</f>
        <v>Tekniikka-Teknologiasovellus-Telemetria</v>
      </c>
      <c r="L79" t="s">
        <v>43</v>
      </c>
      <c r="M79" t="s">
        <v>214</v>
      </c>
      <c r="N79" t="s">
        <v>135</v>
      </c>
      <c r="O79" t="s">
        <v>189</v>
      </c>
      <c r="P79" t="s">
        <v>215</v>
      </c>
      <c r="Q79" t="s">
        <v>216</v>
      </c>
      <c r="R79" t="s">
        <v>217</v>
      </c>
      <c r="S79" t="s">
        <v>59</v>
      </c>
      <c r="T79" t="s">
        <v>13</v>
      </c>
      <c r="U79" t="s">
        <v>22</v>
      </c>
      <c r="V79" t="s">
        <v>99</v>
      </c>
      <c r="W79" t="s">
        <v>38</v>
      </c>
      <c r="X79" t="s">
        <v>126</v>
      </c>
      <c r="Y79" t="s">
        <v>218</v>
      </c>
    </row>
    <row r="80" spans="1:36">
      <c r="A80">
        <f t="array" ref="A80">COUNTIF(L80:XFD80,"1.*")</f>
        <v>3</v>
      </c>
      <c r="B80">
        <f t="array" ref="B80">COUNTIF(L80:XFD80,"2.*")</f>
        <v>2</v>
      </c>
      <c r="C80">
        <f t="array" ref="C80">COUNTIF(L80:XFD80,"3.*")</f>
        <v>1</v>
      </c>
      <c r="D80">
        <f t="array" ref="D80">COUNTIF(L80:XFD80,"4.*")</f>
        <v>1</v>
      </c>
      <c r="E80">
        <f t="array" ref="E80">COUNTIF(L80:XFD80,"5.*")</f>
        <v>1</v>
      </c>
      <c r="F80">
        <f>COUNTIF(L80:XFD80,"*.*")</f>
        <v>8</v>
      </c>
      <c r="G80" t="s">
        <v>149</v>
      </c>
      <c r="H80" t="s">
        <v>219</v>
      </c>
      <c r="I80" t="s">
        <v>220</v>
      </c>
      <c r="J80" t="str">
        <f>$G80&amp;"-"&amp;$H80</f>
        <v>Tekniikka-Teknologioiden omaksunta</v>
      </c>
      <c r="K80" t="str">
        <f>$G80&amp;"-"&amp;$H80&amp;"-"&amp;$I80</f>
        <v>Tekniikka-Teknologioiden omaksunta-Asteittain</v>
      </c>
      <c r="L80" t="s">
        <v>206</v>
      </c>
      <c r="M80" t="s">
        <v>165</v>
      </c>
      <c r="N80" t="s">
        <v>177</v>
      </c>
      <c r="O80" t="s">
        <v>221</v>
      </c>
      <c r="P80" t="s">
        <v>79</v>
      </c>
      <c r="Q80" t="s">
        <v>49</v>
      </c>
      <c r="R80" t="s">
        <v>123</v>
      </c>
      <c r="S80" t="s">
        <v>218</v>
      </c>
    </row>
    <row r="81" spans="1:36">
      <c r="A81">
        <f t="array" ref="A81">COUNTIF(L81:XFD81,"1.*")</f>
        <v>1</v>
      </c>
      <c r="B81">
        <f t="array" ref="B81">COUNTIF(L81:XFD81,"2.*")</f>
        <v>3</v>
      </c>
      <c r="C81">
        <f t="array" ref="C81">COUNTIF(L81:XFD81,"3.*")</f>
        <v>0</v>
      </c>
      <c r="D81">
        <f t="array" ref="D81">COUNTIF(L81:XFD81,"4.*")</f>
        <v>1</v>
      </c>
      <c r="E81">
        <f t="array" ref="E81">COUNTIF(L81:XFD81,"5.*")</f>
        <v>0</v>
      </c>
      <c r="F81">
        <f>COUNTIF(L81:XFD81,"*.*")</f>
        <v>5</v>
      </c>
      <c r="G81" t="s">
        <v>149</v>
      </c>
      <c r="H81" t="s">
        <v>219</v>
      </c>
      <c r="I81" t="s">
        <v>222</v>
      </c>
      <c r="J81" t="str">
        <f>$G81&amp;"-"&amp;$H81</f>
        <v>Tekniikka-Teknologioiden omaksunta</v>
      </c>
      <c r="K81" t="str">
        <f>$G81&amp;"-"&amp;$H81&amp;"-"&amp;$I81</f>
        <v>Tekniikka-Teknologioiden omaksunta-Kynnys</v>
      </c>
      <c r="L81" t="s">
        <v>46</v>
      </c>
      <c r="M81" t="s">
        <v>47</v>
      </c>
      <c r="N81" t="s">
        <v>223</v>
      </c>
      <c r="O81" t="s">
        <v>72</v>
      </c>
      <c r="P81" t="s">
        <v>50</v>
      </c>
    </row>
    <row r="82" spans="1:36">
      <c r="A82">
        <f t="array" ref="A82">COUNTIF(L82:XFD82,"1.*")</f>
        <v>2</v>
      </c>
      <c r="B82">
        <f t="array" ref="B82">COUNTIF(L82:XFD82,"2.*")</f>
        <v>1</v>
      </c>
      <c r="C82">
        <f t="array" ref="C82">COUNTIF(L82:XFD82,"3.*")</f>
        <v>6</v>
      </c>
      <c r="D82">
        <f t="array" ref="D82">COUNTIF(L82:XFD82,"4.*")</f>
        <v>0</v>
      </c>
      <c r="E82">
        <f t="array" ref="E82">COUNTIF(L82:XFD82,"5.*")</f>
        <v>3</v>
      </c>
      <c r="F82">
        <f>COUNTIF(L82:XFD82,"*.*")</f>
        <v>12</v>
      </c>
      <c r="G82" t="s">
        <v>149</v>
      </c>
      <c r="H82" t="s">
        <v>219</v>
      </c>
      <c r="I82" t="s">
        <v>224</v>
      </c>
      <c r="J82" t="str">
        <f>$G82&amp;"-"&amp;$H82</f>
        <v>Tekniikka-Teknologioiden omaksunta</v>
      </c>
      <c r="K82" t="str">
        <f>$G82&amp;"-"&amp;$H82&amp;"-"&amp;$I82</f>
        <v>Tekniikka-Teknologioiden omaksunta-Laajuus</v>
      </c>
      <c r="L82" t="s">
        <v>42</v>
      </c>
      <c r="M82" t="s">
        <v>63</v>
      </c>
      <c r="N82" t="s">
        <v>223</v>
      </c>
      <c r="O82" t="s">
        <v>122</v>
      </c>
      <c r="P82" t="s">
        <v>188</v>
      </c>
      <c r="Q82" t="s">
        <v>161</v>
      </c>
      <c r="R82" t="s">
        <v>225</v>
      </c>
      <c r="S82" t="s">
        <v>212</v>
      </c>
      <c r="T82" t="s">
        <v>49</v>
      </c>
      <c r="U82" t="s">
        <v>226</v>
      </c>
      <c r="V82" t="s">
        <v>227</v>
      </c>
      <c r="W82" t="s">
        <v>88</v>
      </c>
    </row>
    <row r="83" spans="1:36">
      <c r="A83">
        <f t="array" ref="A83">COUNTIF(L83:XFD83,"1.*")</f>
        <v>11</v>
      </c>
      <c r="B83">
        <f t="array" ref="B83">COUNTIF(L83:XFD83,"2.*")</f>
        <v>7</v>
      </c>
      <c r="C83">
        <f t="array" ref="C83">COUNTIF(L83:XFD83,"3.*")</f>
        <v>2</v>
      </c>
      <c r="D83">
        <f t="array" ref="D83">COUNTIF(L83:XFD83,"4.*")</f>
        <v>1</v>
      </c>
      <c r="E83">
        <f t="array" ref="E83">COUNTIF(L83:XFD83,"5.*")</f>
        <v>4</v>
      </c>
      <c r="F83">
        <f>COUNTIF(L83:XFD83,"*.*")</f>
        <v>25</v>
      </c>
      <c r="G83" t="s">
        <v>149</v>
      </c>
      <c r="H83" t="s">
        <v>219</v>
      </c>
      <c r="I83" t="s">
        <v>12634</v>
      </c>
      <c r="J83" t="str">
        <f>$G83&amp;"-"&amp;$H83</f>
        <v>Tekniikka-Teknologioiden omaksunta</v>
      </c>
      <c r="K83" t="str">
        <f>$G83&amp;"-"&amp;$H83&amp;"-"&amp;$I83</f>
        <v>Tekniikka-Teknologioiden omaksunta-Teknologioiden mahdollisuudet hyödyt edut</v>
      </c>
      <c r="L83" t="s">
        <v>30</v>
      </c>
      <c r="M83" t="s">
        <v>42</v>
      </c>
      <c r="N83" t="s">
        <v>43</v>
      </c>
      <c r="O83" t="s">
        <v>145</v>
      </c>
      <c r="P83" t="s">
        <v>163</v>
      </c>
      <c r="Q83" t="s">
        <v>152</v>
      </c>
      <c r="R83" t="s">
        <v>74</v>
      </c>
      <c r="S83" t="s">
        <v>45</v>
      </c>
      <c r="T83" t="s">
        <v>62</v>
      </c>
      <c r="U83" t="s">
        <v>16</v>
      </c>
      <c r="V83" t="s">
        <v>17</v>
      </c>
      <c r="W83" t="s">
        <v>108</v>
      </c>
      <c r="X83" t="s">
        <v>97</v>
      </c>
      <c r="Y83" t="s">
        <v>85</v>
      </c>
      <c r="Z83" t="s">
        <v>72</v>
      </c>
      <c r="AA83" t="s">
        <v>228</v>
      </c>
      <c r="AB83" t="s">
        <v>79</v>
      </c>
      <c r="AC83" t="s">
        <v>68</v>
      </c>
      <c r="AD83" t="s">
        <v>225</v>
      </c>
      <c r="AE83" t="s">
        <v>49</v>
      </c>
      <c r="AF83" t="s">
        <v>50</v>
      </c>
      <c r="AG83" t="s">
        <v>99</v>
      </c>
      <c r="AH83" t="s">
        <v>227</v>
      </c>
      <c r="AI83" t="s">
        <v>218</v>
      </c>
      <c r="AJ83" t="s">
        <v>105</v>
      </c>
    </row>
    <row r="84" spans="1:36">
      <c r="A84">
        <f t="array" ref="A84">COUNTIF(L84:XFD84,"1.*")</f>
        <v>1</v>
      </c>
      <c r="B84">
        <f t="array" ref="B84">COUNTIF(L84:XFD84,"2.*")</f>
        <v>1</v>
      </c>
      <c r="C84">
        <f t="array" ref="C84">COUNTIF(L84:XFD84,"3.*")</f>
        <v>0</v>
      </c>
      <c r="D84">
        <f t="array" ref="D84">COUNTIF(L84:XFD84,"4.*")</f>
        <v>0</v>
      </c>
      <c r="E84">
        <f t="array" ref="E84">COUNTIF(L84:XFD84,"5.*")</f>
        <v>2</v>
      </c>
      <c r="F84">
        <f>COUNTIF(L84:XFD84,"*.*")</f>
        <v>4</v>
      </c>
      <c r="G84" t="s">
        <v>149</v>
      </c>
      <c r="H84" t="s">
        <v>219</v>
      </c>
      <c r="I84" t="s">
        <v>12635</v>
      </c>
      <c r="J84" t="str">
        <f>$G84&amp;"-"&amp;$H84</f>
        <v>Tekniikka-Teknologioiden omaksunta</v>
      </c>
      <c r="K84" t="str">
        <f>$G84&amp;"-"&amp;$H84&amp;"-"&amp;$I84</f>
        <v>Tekniikka-Teknologioiden omaksunta-Viljelijöiden uusien teknologoiden ymmärrys-asiantuntemus-taidot</v>
      </c>
      <c r="L84" t="s">
        <v>165</v>
      </c>
      <c r="M84" t="s">
        <v>71</v>
      </c>
      <c r="N84" t="s">
        <v>22</v>
      </c>
      <c r="O84" t="s">
        <v>99</v>
      </c>
    </row>
    <row r="85" spans="1:36">
      <c r="A85">
        <f t="array" ref="A85">COUNTIF(L85:XFD85,"1.*")</f>
        <v>2</v>
      </c>
      <c r="B85">
        <f t="array" ref="B85">COUNTIF(L85:XFD85,"2.*")</f>
        <v>6</v>
      </c>
      <c r="C85">
        <f t="array" ref="C85">COUNTIF(L85:XFD85,"3.*")</f>
        <v>0</v>
      </c>
      <c r="D85">
        <f t="array" ref="D85">COUNTIF(L85:XFD85,"4.*")</f>
        <v>2</v>
      </c>
      <c r="E85">
        <f t="array" ref="E85">COUNTIF(L85:XFD85,"5.*")</f>
        <v>6</v>
      </c>
      <c r="F85">
        <f>COUNTIF(L85:XFD85,"*.*")</f>
        <v>16</v>
      </c>
      <c r="G85" t="s">
        <v>149</v>
      </c>
      <c r="H85" t="s">
        <v>219</v>
      </c>
      <c r="I85" t="s">
        <v>229</v>
      </c>
      <c r="J85" t="str">
        <f>$G85&amp;"-"&amp;$H85</f>
        <v>Tekniikka-Teknologioiden omaksunta</v>
      </c>
      <c r="K85" t="str">
        <f>$G85&amp;"-"&amp;$H85&amp;"-"&amp;$I85</f>
        <v>Tekniikka-Teknologioiden omaksunta-Yleinen</v>
      </c>
      <c r="L85" t="s">
        <v>206</v>
      </c>
      <c r="M85" t="s">
        <v>62</v>
      </c>
      <c r="N85" t="s">
        <v>120</v>
      </c>
      <c r="O85" t="s">
        <v>72</v>
      </c>
      <c r="P85" t="s">
        <v>79</v>
      </c>
      <c r="Q85" t="s">
        <v>73</v>
      </c>
      <c r="R85" t="s">
        <v>230</v>
      </c>
      <c r="S85" t="s">
        <v>48</v>
      </c>
      <c r="T85" t="s">
        <v>123</v>
      </c>
      <c r="U85" t="s">
        <v>50</v>
      </c>
      <c r="V85" t="s">
        <v>99</v>
      </c>
      <c r="W85" t="s">
        <v>226</v>
      </c>
      <c r="X85" t="s">
        <v>227</v>
      </c>
      <c r="Y85" t="s">
        <v>126</v>
      </c>
      <c r="Z85" t="s">
        <v>88</v>
      </c>
      <c r="AA85" t="s">
        <v>218</v>
      </c>
    </row>
    <row r="86" spans="1:36">
      <c r="A86">
        <f t="array" ref="A86">COUNTIF(L86:XFD86,"1.*")</f>
        <v>4</v>
      </c>
      <c r="B86">
        <f t="array" ref="B86">COUNTIF(L86:XFD86,"2.*")</f>
        <v>4</v>
      </c>
      <c r="C86">
        <f t="array" ref="C86">COUNTIF(L86:XFD86,"3.*")</f>
        <v>1</v>
      </c>
      <c r="D86">
        <f t="array" ref="D86">COUNTIF(L86:XFD86,"4.*")</f>
        <v>1</v>
      </c>
      <c r="E86">
        <f t="array" ref="E86">COUNTIF(L86:XFD86,"5.*")</f>
        <v>4</v>
      </c>
      <c r="F86">
        <f>COUNTIF(L86:XFD86,"*.*")</f>
        <v>14</v>
      </c>
      <c r="G86" t="s">
        <v>149</v>
      </c>
      <c r="H86" t="s">
        <v>12609</v>
      </c>
      <c r="I86" t="s">
        <v>231</v>
      </c>
      <c r="J86" t="str">
        <f>$G86&amp;"-"&amp;$H86</f>
        <v>Tekniikka-Tietojenkäsittely</v>
      </c>
      <c r="K86" t="str">
        <f>$G86&amp;"-"&amp;$H86&amp;"-"&amp;$I86</f>
        <v>Tekniikka-Tietojenkäsittely-Analytiikka</v>
      </c>
      <c r="L86" t="s">
        <v>113</v>
      </c>
      <c r="M86" t="s">
        <v>106</v>
      </c>
      <c r="N86" t="s">
        <v>67</v>
      </c>
      <c r="O86" t="s">
        <v>55</v>
      </c>
      <c r="P86" t="s">
        <v>109</v>
      </c>
      <c r="Q86" t="s">
        <v>71</v>
      </c>
      <c r="R86" t="s">
        <v>110</v>
      </c>
      <c r="S86" t="s">
        <v>232</v>
      </c>
      <c r="T86" t="s">
        <v>135</v>
      </c>
      <c r="U86" t="s">
        <v>35</v>
      </c>
      <c r="V86" t="s">
        <v>38</v>
      </c>
      <c r="W86" t="s">
        <v>14</v>
      </c>
      <c r="X86" t="s">
        <v>126</v>
      </c>
      <c r="Y86" t="s">
        <v>88</v>
      </c>
    </row>
    <row r="87" spans="1:36">
      <c r="A87">
        <f t="array" ref="A87">COUNTIF(L87:XFD87,"1.*")</f>
        <v>1</v>
      </c>
      <c r="B87">
        <f t="array" ref="B87">COUNTIF(L87:XFD87,"2.*")</f>
        <v>1</v>
      </c>
      <c r="C87">
        <f t="array" ref="C87">COUNTIF(L87:XFD87,"3.*")</f>
        <v>0</v>
      </c>
      <c r="D87">
        <f t="array" ref="D87">COUNTIF(L87:XFD87,"4.*")</f>
        <v>0</v>
      </c>
      <c r="E87">
        <f t="array" ref="E87">COUNTIF(L87:XFD87,"5.*")</f>
        <v>1</v>
      </c>
      <c r="F87">
        <f>COUNTIF(L87:XFD87,"*.*")</f>
        <v>3</v>
      </c>
      <c r="G87" t="s">
        <v>149</v>
      </c>
      <c r="H87" t="s">
        <v>12609</v>
      </c>
      <c r="I87" t="s">
        <v>12636</v>
      </c>
      <c r="J87" t="str">
        <f>$G87&amp;"-"&amp;$H87</f>
        <v>Tekniikka-Tietojenkäsittely</v>
      </c>
      <c r="K87" t="str">
        <f>$G87&amp;"-"&amp;$H87&amp;"-"&amp;$I87</f>
        <v>Tekniikka-Tietojenkäsittely-Analytiikka Viljelijän Maatilan oma räätälöity</v>
      </c>
      <c r="L87" t="s">
        <v>207</v>
      </c>
      <c r="M87" t="s">
        <v>114</v>
      </c>
      <c r="N87" t="s">
        <v>14</v>
      </c>
    </row>
    <row r="88" spans="1:36">
      <c r="A88">
        <f t="array" ref="A88">COUNTIF(L88:XFD88,"1.*")</f>
        <v>2</v>
      </c>
      <c r="B88">
        <f t="array" ref="B88">COUNTIF(L88:XFD88,"2.*")</f>
        <v>0</v>
      </c>
      <c r="C88">
        <f t="array" ref="C88">COUNTIF(L88:XFD88,"3.*")</f>
        <v>2</v>
      </c>
      <c r="D88">
        <f t="array" ref="D88">COUNTIF(L88:XFD88,"4.*")</f>
        <v>1</v>
      </c>
      <c r="E88">
        <f t="array" ref="E88">COUNTIF(L88:XFD88,"5.*")</f>
        <v>2</v>
      </c>
      <c r="F88">
        <f>COUNTIF(L88:XFD88,"*.*")</f>
        <v>7</v>
      </c>
      <c r="G88" t="s">
        <v>149</v>
      </c>
      <c r="H88" t="s">
        <v>12609</v>
      </c>
      <c r="I88" t="s">
        <v>233</v>
      </c>
      <c r="J88" t="str">
        <f>$G88&amp;"-"&amp;$H88</f>
        <v>Tekniikka-Tietojenkäsittely</v>
      </c>
      <c r="K88" t="str">
        <f>$G88&amp;"-"&amp;$H88&amp;"-"&amp;$I88</f>
        <v>Tekniikka-Tietojenkäsittely-Analytiikkapalvelut</v>
      </c>
      <c r="L88" t="s">
        <v>113</v>
      </c>
      <c r="M88" t="s">
        <v>55</v>
      </c>
      <c r="N88" t="s">
        <v>135</v>
      </c>
      <c r="O88" t="s">
        <v>155</v>
      </c>
      <c r="P88" t="s">
        <v>35</v>
      </c>
      <c r="Q88" t="s">
        <v>14</v>
      </c>
      <c r="R88" t="s">
        <v>126</v>
      </c>
    </row>
    <row r="89" spans="1:36">
      <c r="A89">
        <f t="array" ref="A89">COUNTIF(L89:XFD89,"1.*")</f>
        <v>2</v>
      </c>
      <c r="B89">
        <f t="array" ref="B89">COUNTIF(L89:XFD89,"2.*")</f>
        <v>3</v>
      </c>
      <c r="C89">
        <f t="array" ref="C89">COUNTIF(L89:XFD89,"3.*")</f>
        <v>1</v>
      </c>
      <c r="D89">
        <f t="array" ref="D89">COUNTIF(L89:XFD89,"4.*")</f>
        <v>3</v>
      </c>
      <c r="E89">
        <f t="array" ref="E89">COUNTIF(L89:XFD89,"5.*")</f>
        <v>3</v>
      </c>
      <c r="F89">
        <f>COUNTIF(L89:XFD89,"*.*")</f>
        <v>12</v>
      </c>
      <c r="G89" t="s">
        <v>149</v>
      </c>
      <c r="H89" t="s">
        <v>12609</v>
      </c>
      <c r="I89" t="s">
        <v>234</v>
      </c>
      <c r="J89" t="str">
        <f>$G89&amp;"-"&amp;$H89</f>
        <v>Tekniikka-Tietojenkäsittely</v>
      </c>
      <c r="K89" t="str">
        <f>$G89&amp;"-"&amp;$H89&amp;"-"&amp;$I89</f>
        <v>Tekniikka-Tietojenkäsittely-Datan integraatio</v>
      </c>
      <c r="L89" t="s">
        <v>113</v>
      </c>
      <c r="M89" t="s">
        <v>32</v>
      </c>
      <c r="N89" t="s">
        <v>117</v>
      </c>
      <c r="O89" t="s">
        <v>200</v>
      </c>
      <c r="P89" t="s">
        <v>210</v>
      </c>
      <c r="Q89" t="s">
        <v>122</v>
      </c>
      <c r="R89" t="s">
        <v>123</v>
      </c>
      <c r="S89" t="s">
        <v>37</v>
      </c>
      <c r="T89" t="s">
        <v>104</v>
      </c>
      <c r="U89" t="s">
        <v>38</v>
      </c>
      <c r="V89" t="s">
        <v>125</v>
      </c>
      <c r="W89" t="s">
        <v>126</v>
      </c>
    </row>
    <row r="90" spans="1:36">
      <c r="A90">
        <f t="array" ref="A90">COUNTIF(L90:XFD90,"1.*")</f>
        <v>1</v>
      </c>
      <c r="B90">
        <f t="array" ref="B90">COUNTIF(L90:XFD90,"2.*")</f>
        <v>1</v>
      </c>
      <c r="C90">
        <f t="array" ref="C90">COUNTIF(L90:XFD90,"3.*")</f>
        <v>0</v>
      </c>
      <c r="D90">
        <f t="array" ref="D90">COUNTIF(L90:XFD90,"4.*")</f>
        <v>1</v>
      </c>
      <c r="E90">
        <f t="array" ref="E90">COUNTIF(L90:XFD90,"5.*")</f>
        <v>0</v>
      </c>
      <c r="F90">
        <f>COUNTIF(L90:XFD90,"*.*")</f>
        <v>3</v>
      </c>
      <c r="G90" t="s">
        <v>149</v>
      </c>
      <c r="H90" t="s">
        <v>12609</v>
      </c>
      <c r="I90" t="s">
        <v>235</v>
      </c>
      <c r="J90" t="str">
        <f>$G90&amp;"-"&amp;$H90</f>
        <v>Tekniikka-Tietojenkäsittely</v>
      </c>
      <c r="K90" t="str">
        <f>$G90&amp;"-"&amp;$H90&amp;"-"&amp;$I90</f>
        <v>Tekniikka-Tietojenkäsittely-Datan laatu ja laatuhaasteet</v>
      </c>
      <c r="L90" t="s">
        <v>32</v>
      </c>
      <c r="M90" t="s">
        <v>109</v>
      </c>
      <c r="N90" t="s">
        <v>13</v>
      </c>
    </row>
    <row r="91" spans="1:36">
      <c r="A91">
        <f t="array" ref="A91">COUNTIF(L91:XFD91,"1.*")</f>
        <v>1</v>
      </c>
      <c r="B91">
        <f t="array" ref="B91">COUNTIF(L91:XFD91,"2.*")</f>
        <v>1</v>
      </c>
      <c r="C91">
        <f t="array" ref="C91">COUNTIF(L91:XFD91,"3.*")</f>
        <v>1</v>
      </c>
      <c r="D91">
        <f t="array" ref="D91">COUNTIF(L91:XFD91,"4.*")</f>
        <v>0</v>
      </c>
      <c r="E91">
        <f t="array" ref="E91">COUNTIF(L91:XFD91,"5.*")</f>
        <v>0</v>
      </c>
      <c r="F91">
        <f>COUNTIF(L91:XFD91,"*.*")</f>
        <v>3</v>
      </c>
      <c r="G91" t="s">
        <v>149</v>
      </c>
      <c r="H91" t="s">
        <v>12609</v>
      </c>
      <c r="I91" t="s">
        <v>236</v>
      </c>
      <c r="J91" t="str">
        <f>$G91&amp;"-"&amp;$H91</f>
        <v>Tekniikka-Tietojenkäsittely</v>
      </c>
      <c r="K91" t="str">
        <f>$G91&amp;"-"&amp;$H91&amp;"-"&amp;$I91</f>
        <v>Tekniikka-Tietojenkäsittely-Datan osto ja myynti</v>
      </c>
      <c r="L91" t="s">
        <v>152</v>
      </c>
      <c r="M91" t="s">
        <v>153</v>
      </c>
      <c r="N91" t="s">
        <v>141</v>
      </c>
    </row>
    <row r="92" spans="1:36">
      <c r="A92">
        <f t="array" ref="A92">COUNTIF(L92:XFD92,"1.*")</f>
        <v>1</v>
      </c>
      <c r="B92">
        <f t="array" ref="B92">COUNTIF(L92:XFD92,"2.*")</f>
        <v>3</v>
      </c>
      <c r="C92">
        <f t="array" ref="C92">COUNTIF(L92:XFD92,"3.*")</f>
        <v>1</v>
      </c>
      <c r="D92">
        <f t="array" ref="D92">COUNTIF(L92:XFD92,"4.*")</f>
        <v>2</v>
      </c>
      <c r="E92">
        <f t="array" ref="E92">COUNTIF(L92:XFD92,"5.*")</f>
        <v>1</v>
      </c>
      <c r="F92">
        <f>COUNTIF(L92:XFD92,"*.*")</f>
        <v>8</v>
      </c>
      <c r="G92" t="s">
        <v>149</v>
      </c>
      <c r="H92" t="s">
        <v>12609</v>
      </c>
      <c r="I92" t="s">
        <v>12637</v>
      </c>
      <c r="J92" t="str">
        <f>$G92&amp;"-"&amp;$H92</f>
        <v>Tekniikka-Tietojenkäsittely</v>
      </c>
      <c r="K92" t="str">
        <f>$G92&amp;"-"&amp;$H92&amp;"-"&amp;$I92</f>
        <v>Tekniikka-Tietojenkäsittely-Datan siirreltävyys</v>
      </c>
      <c r="L92" t="s">
        <v>207</v>
      </c>
      <c r="M92" t="s">
        <v>119</v>
      </c>
      <c r="N92" t="s">
        <v>121</v>
      </c>
      <c r="O92" t="s">
        <v>154</v>
      </c>
      <c r="P92" t="s">
        <v>237</v>
      </c>
      <c r="Q92" t="s">
        <v>36</v>
      </c>
      <c r="R92" t="s">
        <v>59</v>
      </c>
      <c r="S92" t="s">
        <v>126</v>
      </c>
    </row>
    <row r="93" spans="1:36">
      <c r="A93">
        <f t="array" ref="A93">COUNTIF(L93:XFD93,"1.*")</f>
        <v>0</v>
      </c>
      <c r="B93">
        <f t="array" ref="B93">COUNTIF(L93:XFD93,"2.*")</f>
        <v>5</v>
      </c>
      <c r="C93">
        <f t="array" ref="C93">COUNTIF(L93:XFD93,"3.*")</f>
        <v>0</v>
      </c>
      <c r="D93">
        <f t="array" ref="D93">COUNTIF(L93:XFD93,"4.*")</f>
        <v>2</v>
      </c>
      <c r="E93">
        <f t="array" ref="E93">COUNTIF(L93:XFD93,"5.*")</f>
        <v>0</v>
      </c>
      <c r="F93">
        <f>COUNTIF(L93:XFD93,"*.*")</f>
        <v>7</v>
      </c>
      <c r="G93" t="s">
        <v>149</v>
      </c>
      <c r="H93" t="s">
        <v>12609</v>
      </c>
      <c r="I93" t="s">
        <v>12638</v>
      </c>
      <c r="J93" t="str">
        <f>$G93&amp;"-"&amp;$H93</f>
        <v>Tekniikka-Tietojenkäsittely</v>
      </c>
      <c r="K93" t="str">
        <f>$G93&amp;"-"&amp;$H93&amp;"-"&amp;$I93</f>
        <v>Tekniikka-Tietojenkäsittely-Ihminen datan tulkitsijana/päätöksentekijänä</v>
      </c>
      <c r="L93" t="s">
        <v>94</v>
      </c>
      <c r="M93" t="s">
        <v>64</v>
      </c>
      <c r="N93" t="s">
        <v>98</v>
      </c>
      <c r="O93" t="s">
        <v>85</v>
      </c>
      <c r="P93" t="s">
        <v>12</v>
      </c>
      <c r="Q93" t="s">
        <v>103</v>
      </c>
      <c r="R93" t="s">
        <v>238</v>
      </c>
    </row>
    <row r="94" spans="1:36">
      <c r="A94">
        <f t="array" ref="A94">COUNTIF(L94:XFD94,"1.*")</f>
        <v>0</v>
      </c>
      <c r="B94">
        <f t="array" ref="B94">COUNTIF(L94:XFD94,"2.*")</f>
        <v>2</v>
      </c>
      <c r="C94">
        <f t="array" ref="C94">COUNTIF(L94:XFD94,"3.*")</f>
        <v>0</v>
      </c>
      <c r="D94">
        <f t="array" ref="D94">COUNTIF(L94:XFD94,"4.*")</f>
        <v>0</v>
      </c>
      <c r="E94">
        <f t="array" ref="E94">COUNTIF(L94:XFD94,"5.*")</f>
        <v>0</v>
      </c>
      <c r="F94">
        <f>COUNTIF(L94:XFD94,"*.*")</f>
        <v>2</v>
      </c>
      <c r="G94" t="s">
        <v>149</v>
      </c>
      <c r="H94" t="s">
        <v>12609</v>
      </c>
      <c r="I94" t="s">
        <v>239</v>
      </c>
      <c r="J94" t="str">
        <f>$G94&amp;"-"&amp;$H94</f>
        <v>Tekniikka-Tietojenkäsittely</v>
      </c>
      <c r="K94" t="str">
        <f>$G94&amp;"-"&amp;$H94&amp;"-"&amp;$I94</f>
        <v>Tekniikka-Tietojenkäsittely-Karttatiedostot</v>
      </c>
      <c r="L94" t="s">
        <v>200</v>
      </c>
      <c r="M94" t="s">
        <v>56</v>
      </c>
    </row>
    <row r="95" spans="1:36">
      <c r="A95">
        <f t="array" ref="A95">COUNTIF(L95:XFD95,"1.*")</f>
        <v>0</v>
      </c>
      <c r="B95">
        <f t="array" ref="B95">COUNTIF(L95:XFD95,"2.*")</f>
        <v>1</v>
      </c>
      <c r="C95">
        <f t="array" ref="C95">COUNTIF(L95:XFD95,"3.*")</f>
        <v>1</v>
      </c>
      <c r="D95">
        <f t="array" ref="D95">COUNTIF(L95:XFD95,"4.*")</f>
        <v>2</v>
      </c>
      <c r="E95">
        <f t="array" ref="E95">COUNTIF(L95:XFD95,"5.*")</f>
        <v>0</v>
      </c>
      <c r="F95">
        <f>COUNTIF(L95:XFD95,"*.*")</f>
        <v>4</v>
      </c>
      <c r="G95" t="s">
        <v>149</v>
      </c>
      <c r="H95" t="s">
        <v>12609</v>
      </c>
      <c r="I95" t="s">
        <v>240</v>
      </c>
      <c r="J95" t="str">
        <f>$G95&amp;"-"&amp;$H95</f>
        <v>Tekniikka-Tietojenkäsittely</v>
      </c>
      <c r="K95" t="str">
        <f>$G95&amp;"-"&amp;$H95&amp;"-"&amp;$I95</f>
        <v>Tekniikka-Tietojenkäsittely-Karttatiedot Ortomosaiikkikartta</v>
      </c>
      <c r="L95" t="s">
        <v>200</v>
      </c>
      <c r="M95" t="s">
        <v>135</v>
      </c>
      <c r="N95" t="s">
        <v>59</v>
      </c>
      <c r="O95" t="s">
        <v>13</v>
      </c>
    </row>
    <row r="96" spans="1:36">
      <c r="A96">
        <f t="array" ref="A96">COUNTIF(L96:XFD96,"1.*")</f>
        <v>1</v>
      </c>
      <c r="B96">
        <f t="array" ref="B96">COUNTIF(L96:XFD96,"2.*")</f>
        <v>2</v>
      </c>
      <c r="C96">
        <f t="array" ref="C96">COUNTIF(L96:XFD96,"3.*")</f>
        <v>0</v>
      </c>
      <c r="D96">
        <f t="array" ref="D96">COUNTIF(L96:XFD96,"4.*")</f>
        <v>0</v>
      </c>
      <c r="E96">
        <f t="array" ref="E96">COUNTIF(L96:XFD96,"5.*")</f>
        <v>2</v>
      </c>
      <c r="F96">
        <f>COUNTIF(L96:XFD96,"*.*")</f>
        <v>5</v>
      </c>
      <c r="G96" t="s">
        <v>149</v>
      </c>
      <c r="H96" t="s">
        <v>12609</v>
      </c>
      <c r="I96" t="s">
        <v>241</v>
      </c>
      <c r="J96" t="str">
        <f>$G96&amp;"-"&amp;$H96</f>
        <v>Tekniikka-Tietojenkäsittely</v>
      </c>
      <c r="K96" t="str">
        <f>$G96&amp;"-"&amp;$H96&amp;"-"&amp;$I96</f>
        <v>Tekniikka-Tietojenkäsittely-Koneoppiminen</v>
      </c>
      <c r="L96" t="s">
        <v>32</v>
      </c>
      <c r="M96" t="s">
        <v>108</v>
      </c>
      <c r="N96" t="s">
        <v>114</v>
      </c>
      <c r="O96" t="s">
        <v>105</v>
      </c>
      <c r="P96" t="s">
        <v>195</v>
      </c>
    </row>
    <row r="97" spans="1:27" ht="15" customHeight="1">
      <c r="A97">
        <f t="array" ref="A97">COUNTIF(L97:XFD97,"1.*")</f>
        <v>0</v>
      </c>
      <c r="B97">
        <f t="array" ref="B97">COUNTIF(L97:XFD97,"2.*")</f>
        <v>2</v>
      </c>
      <c r="C97">
        <f t="array" ref="C97">COUNTIF(L97:XFD97,"3.*")</f>
        <v>2</v>
      </c>
      <c r="D97">
        <f t="array" ref="D97">COUNTIF(L97:XFD97,"4.*")</f>
        <v>0</v>
      </c>
      <c r="E97">
        <f t="array" ref="E97">COUNTIF(L97:XFD97,"5.*")</f>
        <v>1</v>
      </c>
      <c r="F97">
        <f>COUNTIF(L97:XFD97,"*.*")</f>
        <v>5</v>
      </c>
      <c r="G97" t="s">
        <v>149</v>
      </c>
      <c r="H97" t="s">
        <v>12609</v>
      </c>
      <c r="I97" t="s">
        <v>242</v>
      </c>
      <c r="J97" t="str">
        <f>$G97&amp;"-"&amp;$H97</f>
        <v>Tekniikka-Tietojenkäsittely</v>
      </c>
      <c r="K97" t="str">
        <f>$G97&amp;"-"&amp;$H97&amp;"-"&amp;$I97</f>
        <v>Tekniikka-Tietojenkäsittely-Kuvantamisdata</v>
      </c>
      <c r="L97" t="s">
        <v>200</v>
      </c>
      <c r="M97" t="s">
        <v>56</v>
      </c>
      <c r="N97" t="s">
        <v>135</v>
      </c>
      <c r="O97" t="s">
        <v>237</v>
      </c>
      <c r="P97" t="s">
        <v>40</v>
      </c>
    </row>
    <row r="98" spans="1:27">
      <c r="A98">
        <f t="array" ref="A98">COUNTIF(L98:XFD98,"1.*")</f>
        <v>0</v>
      </c>
      <c r="B98">
        <f t="array" ref="B98">COUNTIF(L98:XFD98,"2.*")</f>
        <v>3</v>
      </c>
      <c r="C98">
        <f t="array" ref="C98">COUNTIF(L98:XFD98,"3.*")</f>
        <v>0</v>
      </c>
      <c r="D98">
        <f t="array" ref="D98">COUNTIF(L98:XFD98,"4.*")</f>
        <v>0</v>
      </c>
      <c r="E98">
        <f t="array" ref="E98">COUNTIF(L98:XFD98,"5.*")</f>
        <v>0</v>
      </c>
      <c r="F98">
        <f>COUNTIF(L98:XFD98,"*.*")</f>
        <v>3</v>
      </c>
      <c r="G98" t="s">
        <v>149</v>
      </c>
      <c r="H98" t="s">
        <v>12609</v>
      </c>
      <c r="I98" t="s">
        <v>243</v>
      </c>
      <c r="J98" t="str">
        <f>$G98&amp;"-"&amp;$H98</f>
        <v>Tekniikka-Tietojenkäsittely</v>
      </c>
      <c r="K98" t="str">
        <f>$G98&amp;"-"&amp;$H98&amp;"-"&amp;$I98</f>
        <v>Tekniikka-Tietojenkäsittely-Mallinnus</v>
      </c>
      <c r="L98" t="s">
        <v>64</v>
      </c>
      <c r="M98" t="s">
        <v>114</v>
      </c>
      <c r="N98" t="s">
        <v>85</v>
      </c>
    </row>
    <row r="99" spans="1:27">
      <c r="A99">
        <f t="array" ref="A99">COUNTIF(L99:XFD99,"1.*")</f>
        <v>0</v>
      </c>
      <c r="B99">
        <f t="array" ref="B99">COUNTIF(L99:XFD99,"2.*")</f>
        <v>0</v>
      </c>
      <c r="C99">
        <f t="array" ref="C99">COUNTIF(L99:XFD99,"3.*")</f>
        <v>1</v>
      </c>
      <c r="D99">
        <f t="array" ref="D99">COUNTIF(L99:XFD99,"4.*")</f>
        <v>0</v>
      </c>
      <c r="E99">
        <f t="array" ref="E99">COUNTIF(L99:XFD99,"5.*")</f>
        <v>0</v>
      </c>
      <c r="F99">
        <f>COUNTIF(L99:XFD99,"*.*")</f>
        <v>1</v>
      </c>
      <c r="G99" t="s">
        <v>149</v>
      </c>
      <c r="H99" t="s">
        <v>12609</v>
      </c>
      <c r="I99" t="s">
        <v>244</v>
      </c>
      <c r="J99" t="str">
        <f>$G99&amp;"-"&amp;$H99</f>
        <v>Tekniikka-Tietojenkäsittely</v>
      </c>
      <c r="K99" t="str">
        <f>$G99&amp;"-"&amp;$H99&amp;"-"&amp;$I99</f>
        <v>Tekniikka-Tietojenkäsittely-Metadata</v>
      </c>
      <c r="L99" t="s">
        <v>178</v>
      </c>
    </row>
    <row r="100" spans="1:27">
      <c r="A100">
        <f t="array" ref="A100">COUNTIF(L100:XFD100,"1.*")</f>
        <v>1</v>
      </c>
      <c r="B100">
        <f t="array" ref="B100">COUNTIF(L100:XFD100,"2.*")</f>
        <v>0</v>
      </c>
      <c r="C100">
        <f t="array" ref="C100">COUNTIF(L100:XFD100,"3.*")</f>
        <v>0</v>
      </c>
      <c r="D100">
        <f t="array" ref="D100">COUNTIF(L100:XFD100,"4.*")</f>
        <v>0</v>
      </c>
      <c r="E100">
        <f t="array" ref="E100">COUNTIF(L100:XFD100,"5.*")</f>
        <v>2</v>
      </c>
      <c r="F100">
        <f>COUNTIF(L100:XFD100,"*.*")</f>
        <v>3</v>
      </c>
      <c r="G100" t="s">
        <v>149</v>
      </c>
      <c r="H100" t="s">
        <v>12609</v>
      </c>
      <c r="I100" t="s">
        <v>245</v>
      </c>
      <c r="J100" t="str">
        <f>$G100&amp;"-"&amp;$H100</f>
        <v>Tekniikka-Tietojenkäsittely</v>
      </c>
      <c r="K100" t="str">
        <f>$G100&amp;"-"&amp;$H100&amp;"-"&amp;$I100</f>
        <v>Tekniikka-Tietojenkäsittely-Paikkatieto</v>
      </c>
      <c r="L100" t="s">
        <v>246</v>
      </c>
      <c r="M100" t="s">
        <v>38</v>
      </c>
      <c r="N100" t="s">
        <v>91</v>
      </c>
    </row>
    <row r="101" spans="1:27">
      <c r="A101">
        <f t="array" ref="A101">COUNTIF(L101:XFD101,"1.*")</f>
        <v>6</v>
      </c>
      <c r="B101">
        <f t="array" ref="B101">COUNTIF(L101:XFD101,"2.*")</f>
        <v>2</v>
      </c>
      <c r="C101">
        <f t="array" ref="C101">COUNTIF(L101:XFD101,"3.*")</f>
        <v>1</v>
      </c>
      <c r="D101">
        <f t="array" ref="D101">COUNTIF(L101:XFD101,"4.*")</f>
        <v>2</v>
      </c>
      <c r="E101">
        <f t="array" ref="E101">COUNTIF(L101:XFD101,"5.*")</f>
        <v>1</v>
      </c>
      <c r="F101">
        <f>COUNTIF(L101:XFD101,"*.*")</f>
        <v>12</v>
      </c>
      <c r="G101" t="s">
        <v>149</v>
      </c>
      <c r="H101" t="s">
        <v>12609</v>
      </c>
      <c r="I101" t="s">
        <v>247</v>
      </c>
      <c r="J101" t="str">
        <f>$G101&amp;"-"&amp;$H101</f>
        <v>Tekniikka-Tietojenkäsittely</v>
      </c>
      <c r="K101" t="str">
        <f>$G101&amp;"-"&amp;$H101&amp;"-"&amp;$I101</f>
        <v>Tekniikka-Tietojenkäsittely-Pilvipalvelut</v>
      </c>
      <c r="L101" t="s">
        <v>31</v>
      </c>
      <c r="M101" t="s">
        <v>145</v>
      </c>
      <c r="N101" t="s">
        <v>163</v>
      </c>
      <c r="O101" t="s">
        <v>152</v>
      </c>
      <c r="P101" t="s">
        <v>173</v>
      </c>
      <c r="Q101" t="s">
        <v>130</v>
      </c>
      <c r="R101" t="s">
        <v>33</v>
      </c>
      <c r="S101" t="s">
        <v>118</v>
      </c>
      <c r="T101" t="s">
        <v>155</v>
      </c>
      <c r="U101" t="s">
        <v>248</v>
      </c>
      <c r="V101" t="s">
        <v>194</v>
      </c>
      <c r="W101" t="s">
        <v>125</v>
      </c>
    </row>
    <row r="102" spans="1:27">
      <c r="A102">
        <f t="array" ref="A102">COUNTIF(L102:XFD102,"1.*")</f>
        <v>1</v>
      </c>
      <c r="B102">
        <f t="array" ref="B102">COUNTIF(L102:XFD102,"2.*")</f>
        <v>0</v>
      </c>
      <c r="C102">
        <f t="array" ref="C102">COUNTIF(L102:XFD102,"3.*")</f>
        <v>1</v>
      </c>
      <c r="D102">
        <f t="array" ref="D102">COUNTIF(L102:XFD102,"4.*")</f>
        <v>0</v>
      </c>
      <c r="E102">
        <f t="array" ref="E102">COUNTIF(L102:XFD102,"5.*")</f>
        <v>0</v>
      </c>
      <c r="F102">
        <f>COUNTIF(L102:XFD102,"*.*")</f>
        <v>2</v>
      </c>
      <c r="G102" t="s">
        <v>149</v>
      </c>
      <c r="H102" t="s">
        <v>12609</v>
      </c>
      <c r="I102" t="s">
        <v>249</v>
      </c>
      <c r="J102" t="str">
        <f>$G102&amp;"-"&amp;$H102</f>
        <v>Tekniikka-Tietojenkäsittely</v>
      </c>
      <c r="K102" t="str">
        <f>$G102&amp;"-"&amp;$H102&amp;"-"&amp;$I102</f>
        <v>Tekniikka-Tietojenkäsittely-Sadon tunnistetieto (Ruoan identiteetti)</v>
      </c>
      <c r="L102" t="s">
        <v>74</v>
      </c>
      <c r="M102" t="s">
        <v>250</v>
      </c>
    </row>
    <row r="103" spans="1:27">
      <c r="A103">
        <f t="array" ref="A103">COUNTIF(L103:XFD103,"1.*")</f>
        <v>0</v>
      </c>
      <c r="B103">
        <f t="array" ref="B103">COUNTIF(L103:XFD103,"2.*")</f>
        <v>2</v>
      </c>
      <c r="C103">
        <f t="array" ref="C103">COUNTIF(L103:XFD103,"3.*")</f>
        <v>1</v>
      </c>
      <c r="D103">
        <f t="array" ref="D103">COUNTIF(L103:XFD103,"4.*")</f>
        <v>0</v>
      </c>
      <c r="E103">
        <f t="array" ref="E103">COUNTIF(L103:XFD103,"5.*")</f>
        <v>0</v>
      </c>
      <c r="F103">
        <f>COUNTIF(L103:XFD103,"*.*")</f>
        <v>3</v>
      </c>
      <c r="G103" t="s">
        <v>149</v>
      </c>
      <c r="H103" t="s">
        <v>12609</v>
      </c>
      <c r="I103" t="s">
        <v>251</v>
      </c>
      <c r="J103" t="str">
        <f>$G103&amp;"-"&amp;$H103</f>
        <v>Tekniikka-Tietojenkäsittely</v>
      </c>
      <c r="K103" t="str">
        <f>$G103&amp;"-"&amp;$H103&amp;"-"&amp;$I103</f>
        <v>Tekniikka-Tietojenkäsittely-Satelliitti (data/kuvaus)</v>
      </c>
      <c r="L103" t="s">
        <v>121</v>
      </c>
      <c r="M103" t="s">
        <v>56</v>
      </c>
      <c r="N103" t="s">
        <v>135</v>
      </c>
    </row>
    <row r="104" spans="1:27">
      <c r="A104">
        <f t="array" ref="A104">COUNTIF(L104:XFD104,"1.*")</f>
        <v>5</v>
      </c>
      <c r="B104">
        <f t="array" ref="B104">COUNTIF(L104:XFD104,"2.*")</f>
        <v>3</v>
      </c>
      <c r="C104">
        <f t="array" ref="C104">COUNTIF(L104:XFD104,"3.*")</f>
        <v>2</v>
      </c>
      <c r="D104">
        <f t="array" ref="D104">COUNTIF(L104:XFD104,"4.*")</f>
        <v>0</v>
      </c>
      <c r="E104">
        <f t="array" ref="E104">COUNTIF(L104:XFD104,"5.*")</f>
        <v>1</v>
      </c>
      <c r="F104">
        <f>COUNTIF(L104:XFD104,"*.*")</f>
        <v>11</v>
      </c>
      <c r="G104" t="s">
        <v>149</v>
      </c>
      <c r="H104" t="s">
        <v>12609</v>
      </c>
      <c r="I104" t="s">
        <v>252</v>
      </c>
      <c r="J104" t="str">
        <f>$G104&amp;"-"&amp;$H104</f>
        <v>Tekniikka-Tietojenkäsittely</v>
      </c>
      <c r="K104" t="str">
        <f>$G104&amp;"-"&amp;$H104&amp;"-"&amp;$I104</f>
        <v>Tekniikka-Tietojenkäsittely-Sensoridata ja Digitaalinen mitattu tieto</v>
      </c>
      <c r="L104" t="s">
        <v>207</v>
      </c>
      <c r="M104" t="s">
        <v>113</v>
      </c>
      <c r="N104" t="s">
        <v>61</v>
      </c>
      <c r="O104" t="s">
        <v>32</v>
      </c>
      <c r="P104" t="s">
        <v>84</v>
      </c>
      <c r="Q104" t="s">
        <v>109</v>
      </c>
      <c r="R104" t="s">
        <v>110</v>
      </c>
      <c r="S104" t="s">
        <v>56</v>
      </c>
      <c r="T104" t="s">
        <v>140</v>
      </c>
      <c r="U104" t="s">
        <v>101</v>
      </c>
      <c r="V104" t="s">
        <v>38</v>
      </c>
    </row>
    <row r="105" spans="1:27">
      <c r="A105">
        <f t="array" ref="A105">COUNTIF(L105:XFD105,"1.*")</f>
        <v>1</v>
      </c>
      <c r="B105">
        <f t="array" ref="B105">COUNTIF(L105:XFD105,"2.*")</f>
        <v>0</v>
      </c>
      <c r="C105">
        <f t="array" ref="C105">COUNTIF(L105:XFD105,"3.*")</f>
        <v>0</v>
      </c>
      <c r="D105">
        <f t="array" ref="D105">COUNTIF(L105:XFD105,"4.*")</f>
        <v>0</v>
      </c>
      <c r="E105">
        <f t="array" ref="E105">COUNTIF(L105:XFD105,"5.*")</f>
        <v>0</v>
      </c>
      <c r="F105">
        <f>COUNTIF(L105:XFD105,"*.*")</f>
        <v>1</v>
      </c>
      <c r="G105" t="s">
        <v>149</v>
      </c>
      <c r="H105" t="s">
        <v>12609</v>
      </c>
      <c r="I105" t="s">
        <v>253</v>
      </c>
      <c r="J105" t="str">
        <f>$G105&amp;"-"&amp;$H105</f>
        <v>Tekniikka-Tietojenkäsittely</v>
      </c>
      <c r="K105" t="str">
        <f>$G105&amp;"-"&amp;$H105&amp;"-"&amp;$I105</f>
        <v>Tekniikka-Tietojenkäsittely-Systeemiautomaatio</v>
      </c>
      <c r="L105" t="s">
        <v>106</v>
      </c>
    </row>
    <row r="106" spans="1:27">
      <c r="A106">
        <f t="array" ref="A106">COUNTIF(L106:XFD106,"1.*")</f>
        <v>5</v>
      </c>
      <c r="B106">
        <f t="array" ref="B106">COUNTIF(L106:XFD106,"2.*")</f>
        <v>4</v>
      </c>
      <c r="C106">
        <f t="array" ref="C106">COUNTIF(L106:XFD106,"3.*")</f>
        <v>3</v>
      </c>
      <c r="D106">
        <f t="array" ref="D106">COUNTIF(L106:XFD106,"4.*")</f>
        <v>0</v>
      </c>
      <c r="E106">
        <f t="array" ref="E106">COUNTIF(L106:XFD106,"5.*")</f>
        <v>4</v>
      </c>
      <c r="F106">
        <f>COUNTIF(L106:XFD106,"*.*")</f>
        <v>16</v>
      </c>
      <c r="G106" t="s">
        <v>149</v>
      </c>
      <c r="H106" t="s">
        <v>12609</v>
      </c>
      <c r="I106" t="s">
        <v>12639</v>
      </c>
      <c r="J106" t="str">
        <f>$G106&amp;"-"&amp;$H106</f>
        <v>Tekniikka-Tietojenkäsittely</v>
      </c>
      <c r="K106" t="str">
        <f>$G106&amp;"-"&amp;$H106&amp;"-"&amp;$I106</f>
        <v>Tekniikka-Tietojenkäsittely-Tiedon tuottama lisäarvo</v>
      </c>
      <c r="L106" t="s">
        <v>163</v>
      </c>
      <c r="M106" t="s">
        <v>152</v>
      </c>
      <c r="N106" t="s">
        <v>74</v>
      </c>
      <c r="O106" t="s">
        <v>77</v>
      </c>
      <c r="P106" t="s">
        <v>96</v>
      </c>
      <c r="Q106" t="s">
        <v>71</v>
      </c>
      <c r="R106" t="s">
        <v>79</v>
      </c>
      <c r="S106" t="s">
        <v>19</v>
      </c>
      <c r="T106" t="s">
        <v>20</v>
      </c>
      <c r="U106" t="s">
        <v>141</v>
      </c>
      <c r="V106" t="s">
        <v>111</v>
      </c>
      <c r="W106" t="s">
        <v>49</v>
      </c>
      <c r="X106" t="s">
        <v>38</v>
      </c>
      <c r="Y106" t="s">
        <v>14</v>
      </c>
      <c r="Z106" t="s">
        <v>91</v>
      </c>
      <c r="AA106" t="s">
        <v>88</v>
      </c>
    </row>
    <row r="107" spans="1:27">
      <c r="A107">
        <f t="array" ref="A107">COUNTIF(L107:XFD107,"1.*")</f>
        <v>0</v>
      </c>
      <c r="B107">
        <f t="array" ref="B107">COUNTIF(L107:XFD107,"2.*")</f>
        <v>0</v>
      </c>
      <c r="C107">
        <f t="array" ref="C107">COUNTIF(L107:XFD107,"3.*")</f>
        <v>4</v>
      </c>
      <c r="D107">
        <f t="array" ref="D107">COUNTIF(L107:XFD107,"4.*")</f>
        <v>0</v>
      </c>
      <c r="E107">
        <f t="array" ref="E107">COUNTIF(L107:XFD107,"5.*")</f>
        <v>0</v>
      </c>
      <c r="F107">
        <f>COUNTIF(L107:XFD107,"*.*")</f>
        <v>4</v>
      </c>
      <c r="G107" t="s">
        <v>149</v>
      </c>
      <c r="H107" t="s">
        <v>12609</v>
      </c>
      <c r="I107" t="s">
        <v>254</v>
      </c>
      <c r="J107" t="str">
        <f>$G107&amp;"-"&amp;$H107</f>
        <v>Tekniikka-Tietojenkäsittely</v>
      </c>
      <c r="K107" t="str">
        <f>$G107&amp;"-"&amp;$H107&amp;"-"&amp;$I107</f>
        <v>Tekniikka-Tietojenkäsittely-Tiedostoformaatit</v>
      </c>
      <c r="L107" t="s">
        <v>34</v>
      </c>
      <c r="M107" t="s">
        <v>186</v>
      </c>
      <c r="N107" t="s">
        <v>255</v>
      </c>
      <c r="O107" t="s">
        <v>178</v>
      </c>
    </row>
    <row r="108" spans="1:27">
      <c r="A108">
        <f t="array" ref="A108">COUNTIF(L108:XFD108,"1.*")</f>
        <v>0</v>
      </c>
      <c r="B108">
        <f t="array" ref="B108">COUNTIF(L108:XFD108,"2.*")</f>
        <v>0</v>
      </c>
      <c r="C108">
        <f t="array" ref="C108">COUNTIF(L108:XFD108,"3.*")</f>
        <v>0</v>
      </c>
      <c r="D108">
        <f t="array" ref="D108">COUNTIF(L108:XFD108,"4.*")</f>
        <v>1</v>
      </c>
      <c r="E108">
        <f t="array" ref="E108">COUNTIF(L108:XFD108,"5.*")</f>
        <v>0</v>
      </c>
      <c r="F108">
        <f>COUNTIF(L108:XFD108,"*.*")</f>
        <v>1</v>
      </c>
      <c r="G108" t="s">
        <v>149</v>
      </c>
      <c r="H108" t="s">
        <v>12609</v>
      </c>
      <c r="I108" t="s">
        <v>256</v>
      </c>
      <c r="J108" t="str">
        <f>$G108&amp;"-"&amp;$H108</f>
        <v>Tekniikka-Tietojenkäsittely</v>
      </c>
      <c r="K108" t="str">
        <f>$G108&amp;"-"&amp;$H108&amp;"-"&amp;$I108</f>
        <v>Tekniikka-Tietojenkäsittely-Tietoturva haittaohjelmat</v>
      </c>
      <c r="L108" t="s">
        <v>257</v>
      </c>
    </row>
    <row r="109" spans="1:27">
      <c r="A109">
        <f t="array" ref="A109">COUNTIF(L109:XFD109,"1.*")</f>
        <v>1</v>
      </c>
      <c r="B109">
        <f t="array" ref="B109">COUNTIF(L109:XFD109,"2.*")</f>
        <v>0</v>
      </c>
      <c r="C109">
        <f t="array" ref="C109">COUNTIF(L109:XFD109,"3.*")</f>
        <v>1</v>
      </c>
      <c r="D109">
        <f t="array" ref="D109">COUNTIF(L109:XFD109,"4.*")</f>
        <v>1</v>
      </c>
      <c r="E109">
        <f t="array" ref="E109">COUNTIF(L109:XFD109,"5.*")</f>
        <v>2</v>
      </c>
      <c r="F109">
        <f>COUNTIF(L109:XFD109,"*.*")</f>
        <v>5</v>
      </c>
      <c r="G109" t="s">
        <v>149</v>
      </c>
      <c r="H109" t="s">
        <v>12609</v>
      </c>
      <c r="I109" t="s">
        <v>12640</v>
      </c>
      <c r="J109" t="str">
        <f>$G109&amp;"-"&amp;$H109</f>
        <v>Tekniikka-Tietojenkäsittely</v>
      </c>
      <c r="K109" t="str">
        <f>$G109&amp;"-"&amp;$H109&amp;"-"&amp;$I109</f>
        <v>Tekniikka-Tietojenkäsittely-Tietoturva yleensä</v>
      </c>
      <c r="L109" t="s">
        <v>174</v>
      </c>
      <c r="M109" t="s">
        <v>217</v>
      </c>
      <c r="N109" t="s">
        <v>257</v>
      </c>
      <c r="O109" t="s">
        <v>14</v>
      </c>
      <c r="P109" t="s">
        <v>91</v>
      </c>
    </row>
    <row r="110" spans="1:27">
      <c r="A110">
        <f t="array" ref="A110">COUNTIF(L110:XFD110,"1.*")</f>
        <v>1</v>
      </c>
      <c r="B110">
        <f t="array" ref="B110">COUNTIF(L110:XFD110,"2.*")</f>
        <v>1</v>
      </c>
      <c r="C110">
        <f t="array" ref="C110">COUNTIF(L110:XFD110,"3.*")</f>
        <v>0</v>
      </c>
      <c r="D110">
        <f t="array" ref="D110">COUNTIF(L110:XFD110,"4.*")</f>
        <v>0</v>
      </c>
      <c r="E110">
        <f t="array" ref="E110">COUNTIF(L110:XFD110,"5.*")</f>
        <v>0</v>
      </c>
      <c r="F110">
        <f>COUNTIF(L110:XFD110,"*.*")</f>
        <v>2</v>
      </c>
      <c r="G110" t="s">
        <v>149</v>
      </c>
      <c r="H110" t="s">
        <v>12609</v>
      </c>
      <c r="I110" t="s">
        <v>12641</v>
      </c>
      <c r="J110" t="str">
        <f>$G110&amp;"-"&amp;$H110</f>
        <v>Tekniikka-Tietojenkäsittely</v>
      </c>
      <c r="K110" t="str">
        <f>$G110&amp;"-"&amp;$H110&amp;"-"&amp;$I110</f>
        <v>Tekniikka-Tietojenkäsittely-Työtiedostot</v>
      </c>
      <c r="L110" t="s">
        <v>43</v>
      </c>
      <c r="M110" t="s">
        <v>21</v>
      </c>
    </row>
    <row r="111" spans="1:27">
      <c r="A111">
        <f t="array" ref="A111">COUNTIF(L111:XFD111,"1.*")</f>
        <v>1</v>
      </c>
      <c r="B111">
        <f t="array" ref="B111">COUNTIF(L111:XFD111,"2.*")</f>
        <v>1</v>
      </c>
      <c r="C111">
        <f t="array" ref="C111">COUNTIF(L111:XFD111,"3.*")</f>
        <v>0</v>
      </c>
      <c r="D111">
        <f t="array" ref="D111">COUNTIF(L111:XFD111,"4.*")</f>
        <v>0</v>
      </c>
      <c r="E111">
        <f t="array" ref="E111">COUNTIF(L111:XFD111,"5.*")</f>
        <v>1</v>
      </c>
      <c r="F111">
        <f>COUNTIF(L111:XFD111,"*.*")</f>
        <v>3</v>
      </c>
      <c r="G111" t="s">
        <v>149</v>
      </c>
      <c r="H111" t="s">
        <v>12609</v>
      </c>
      <c r="I111" t="s">
        <v>12642</v>
      </c>
      <c r="J111" t="str">
        <f>$G111&amp;"-"&amp;$H111</f>
        <v>Tekniikka-Tietojenkäsittely</v>
      </c>
      <c r="K111" t="str">
        <f>$G111&amp;"-"&amp;$H111&amp;"-"&amp;$I111</f>
        <v>Tekniikka-Tietojenkäsittely-Valmistajien datan keräys</v>
      </c>
      <c r="L111" t="s">
        <v>160</v>
      </c>
      <c r="M111" t="s">
        <v>258</v>
      </c>
      <c r="N111" t="s">
        <v>14</v>
      </c>
    </row>
    <row r="112" spans="1:27">
      <c r="A112">
        <f t="array" ref="A112">COUNTIF(L112:XFD112,"1.*")</f>
        <v>0</v>
      </c>
      <c r="B112">
        <f t="array" ref="B112">COUNTIF(L112:XFD112,"2.*")</f>
        <v>0</v>
      </c>
      <c r="C112">
        <f t="array" ref="C112">COUNTIF(L112:XFD112,"3.*")</f>
        <v>1</v>
      </c>
      <c r="D112">
        <f t="array" ref="D112">COUNTIF(L112:XFD112,"4.*")</f>
        <v>0</v>
      </c>
      <c r="E112">
        <f t="array" ref="E112">COUNTIF(L112:XFD112,"5.*")</f>
        <v>0</v>
      </c>
      <c r="F112">
        <f>COUNTIF(L112:XFD112,"*.*")</f>
        <v>1</v>
      </c>
      <c r="G112" t="s">
        <v>149</v>
      </c>
      <c r="H112" t="s">
        <v>12643</v>
      </c>
      <c r="I112" t="s">
        <v>12644</v>
      </c>
      <c r="J112" t="str">
        <f>$G112&amp;"-"&amp;$H112</f>
        <v>Tekniikka-Tietojärjestelmät</v>
      </c>
      <c r="K112" t="str">
        <f>$G112&amp;"-"&amp;$H112&amp;"-"&amp;$I112</f>
        <v>Tekniikka-Tietojärjestelmät-Avoin lähdekoodi</v>
      </c>
      <c r="L112" t="s">
        <v>259</v>
      </c>
    </row>
    <row r="113" spans="1:25">
      <c r="A113">
        <f t="array" ref="A113">COUNTIF(L113:XFD113,"1.*")</f>
        <v>3</v>
      </c>
      <c r="B113">
        <f t="array" ref="B113">COUNTIF(L113:XFD113,"2.*")</f>
        <v>2</v>
      </c>
      <c r="C113">
        <f t="array" ref="C113">COUNTIF(L113:XFD113,"3.*")</f>
        <v>0</v>
      </c>
      <c r="D113">
        <f t="array" ref="D113">COUNTIF(L113:XFD113,"4.*")</f>
        <v>2</v>
      </c>
      <c r="E113">
        <f t="array" ref="E113">COUNTIF(L113:XFD113,"5.*")</f>
        <v>1</v>
      </c>
      <c r="F113">
        <f>COUNTIF(L113:XFD113,"*.*")</f>
        <v>8</v>
      </c>
      <c r="G113" t="s">
        <v>149</v>
      </c>
      <c r="H113" t="s">
        <v>12643</v>
      </c>
      <c r="I113" t="s">
        <v>12645</v>
      </c>
      <c r="J113" t="str">
        <f>$G113&amp;"-"&amp;$H113</f>
        <v>Tekniikka-Tietojärjestelmät</v>
      </c>
      <c r="K113" t="str">
        <f>$G113&amp;"-"&amp;$H113&amp;"-"&amp;$I113</f>
        <v>Tekniikka-Tietojärjestelmät-Käyttäjäystävällisyys-käytettävyys</v>
      </c>
      <c r="L113" t="s">
        <v>165</v>
      </c>
      <c r="M113" t="s">
        <v>160</v>
      </c>
      <c r="N113" t="s">
        <v>62</v>
      </c>
      <c r="O113" t="s">
        <v>10</v>
      </c>
      <c r="P113" t="s">
        <v>71</v>
      </c>
      <c r="Q113" t="s">
        <v>13</v>
      </c>
      <c r="R113" t="s">
        <v>124</v>
      </c>
      <c r="S113" t="s">
        <v>14</v>
      </c>
    </row>
    <row r="114" spans="1:25">
      <c r="A114">
        <f t="array" ref="A114">COUNTIF(L114:XFD114,"1.*")</f>
        <v>0</v>
      </c>
      <c r="B114">
        <f t="array" ref="B114">COUNTIF(L114:XFD114,"2.*")</f>
        <v>0</v>
      </c>
      <c r="C114">
        <f t="array" ref="C114">COUNTIF(L114:XFD114,"3.*")</f>
        <v>0</v>
      </c>
      <c r="D114">
        <f t="array" ref="D114">COUNTIF(L114:XFD114,"4.*")</f>
        <v>0</v>
      </c>
      <c r="E114">
        <f t="array" ref="E114">COUNTIF(L114:XFD114,"5.*")</f>
        <v>1</v>
      </c>
      <c r="F114">
        <f>COUNTIF(L114:XFD114,"*.*")</f>
        <v>1</v>
      </c>
      <c r="G114" t="s">
        <v>149</v>
      </c>
      <c r="H114" t="s">
        <v>12643</v>
      </c>
      <c r="I114" t="s">
        <v>12646</v>
      </c>
      <c r="J114" t="str">
        <f>$G114&amp;"-"&amp;$H114</f>
        <v>Tekniikka-Tietojärjestelmät</v>
      </c>
      <c r="K114" t="str">
        <f>$G114&amp;"-"&amp;$H114&amp;"-"&amp;$I114</f>
        <v>Tekniikka-Tietojärjestelmät-Käyttöliittymä Viljelijän oma räätälöity</v>
      </c>
      <c r="L114" t="s">
        <v>126</v>
      </c>
    </row>
    <row r="115" spans="1:25">
      <c r="A115">
        <f t="array" ref="A115">COUNTIF(L115:XFD115,"1.*")</f>
        <v>0</v>
      </c>
      <c r="B115">
        <f t="array" ref="B115">COUNTIF(L115:XFD115,"2.*")</f>
        <v>3</v>
      </c>
      <c r="C115">
        <f t="array" ref="C115">COUNTIF(L115:XFD115,"3.*")</f>
        <v>0</v>
      </c>
      <c r="D115">
        <f t="array" ref="D115">COUNTIF(L115:XFD115,"4.*")</f>
        <v>1</v>
      </c>
      <c r="E115">
        <f t="array" ref="E115">COUNTIF(L115:XFD115,"5.*")</f>
        <v>3</v>
      </c>
      <c r="F115">
        <f>COUNTIF(L115:XFD115,"*.*")</f>
        <v>7</v>
      </c>
      <c r="G115" t="s">
        <v>149</v>
      </c>
      <c r="H115" t="s">
        <v>12643</v>
      </c>
      <c r="I115" t="s">
        <v>12647</v>
      </c>
      <c r="J115" t="str">
        <f>$G115&amp;"-"&amp;$H115</f>
        <v>Tekniikka-Tietojärjestelmät</v>
      </c>
      <c r="K115" t="str">
        <f>$G115&amp;"-"&amp;$H115&amp;"-"&amp;$I115</f>
        <v>Tekniikka-Tietojärjestelmät-Käyttöliittymät</v>
      </c>
      <c r="L115" t="s">
        <v>10</v>
      </c>
      <c r="M115" t="s">
        <v>71</v>
      </c>
      <c r="N115" t="s">
        <v>110</v>
      </c>
      <c r="O115" t="s">
        <v>124</v>
      </c>
      <c r="P115" t="s">
        <v>22</v>
      </c>
      <c r="Q115" t="s">
        <v>14</v>
      </c>
      <c r="R115" t="s">
        <v>126</v>
      </c>
    </row>
    <row r="116" spans="1:25">
      <c r="A116">
        <f t="array" ref="A116">COUNTIF(L116:XFD116,"1.*")</f>
        <v>0</v>
      </c>
      <c r="B116">
        <f t="array" ref="B116">COUNTIF(L116:XFD116,"2.*")</f>
        <v>2</v>
      </c>
      <c r="C116">
        <f t="array" ref="C116">COUNTIF(L116:XFD116,"3.*")</f>
        <v>0</v>
      </c>
      <c r="D116">
        <f t="array" ref="D116">COUNTIF(L116:XFD116,"4.*")</f>
        <v>0</v>
      </c>
      <c r="E116">
        <f t="array" ref="E116">COUNTIF(L116:XFD116,"5.*")</f>
        <v>3</v>
      </c>
      <c r="F116">
        <f>COUNTIF(L116:XFD116,"*.*")</f>
        <v>5</v>
      </c>
      <c r="G116" t="s">
        <v>149</v>
      </c>
      <c r="H116" t="s">
        <v>12643</v>
      </c>
      <c r="I116" t="s">
        <v>12648</v>
      </c>
      <c r="J116" t="str">
        <f>$G116&amp;"-"&amp;$H116</f>
        <v>Tekniikka-Tietojärjestelmät</v>
      </c>
      <c r="K116" t="str">
        <f>$G116&amp;"-"&amp;$H116&amp;"-"&amp;$I116</f>
        <v>Tekniikka-Tietojärjestelmät-Maatilanhallintajärjestelmä FMIS</v>
      </c>
      <c r="L116" t="s">
        <v>121</v>
      </c>
      <c r="M116" t="s">
        <v>110</v>
      </c>
      <c r="N116" t="s">
        <v>22</v>
      </c>
      <c r="O116" t="s">
        <v>38</v>
      </c>
      <c r="P116" t="s">
        <v>125</v>
      </c>
    </row>
    <row r="117" spans="1:25">
      <c r="A117">
        <f t="array" ref="A117">COUNTIF(L117:XFD117,"1.*")</f>
        <v>2</v>
      </c>
      <c r="B117">
        <f t="array" ref="B117">COUNTIF(L117:XFD117,"2.*")</f>
        <v>2</v>
      </c>
      <c r="C117">
        <f t="array" ref="C117">COUNTIF(L117:XFD117,"3.*")</f>
        <v>2</v>
      </c>
      <c r="D117">
        <f t="array" ref="D117">COUNTIF(L117:XFD117,"4.*")</f>
        <v>0</v>
      </c>
      <c r="E117">
        <f t="array" ref="E117">COUNTIF(L117:XFD117,"5.*")</f>
        <v>4</v>
      </c>
      <c r="F117">
        <f>COUNTIF(L117:XFD117,"*.*")</f>
        <v>10</v>
      </c>
      <c r="G117" t="s">
        <v>149</v>
      </c>
      <c r="H117" t="s">
        <v>12643</v>
      </c>
      <c r="I117" t="s">
        <v>12649</v>
      </c>
      <c r="J117" t="str">
        <f>$G117&amp;"-"&amp;$H117</f>
        <v>Tekniikka-Tietojärjestelmät</v>
      </c>
      <c r="K117" t="str">
        <f>$G117&amp;"-"&amp;$H117&amp;"-"&amp;$I117</f>
        <v>Tekniikka-Tietojärjestelmät-Maatilanhallintajärjestelmä FMIS Kokonaisvaltainen</v>
      </c>
      <c r="L117" t="s">
        <v>206</v>
      </c>
      <c r="M117" t="s">
        <v>30</v>
      </c>
      <c r="N117" t="s">
        <v>33</v>
      </c>
      <c r="O117" t="s">
        <v>110</v>
      </c>
      <c r="P117" t="s">
        <v>122</v>
      </c>
      <c r="Q117" t="s">
        <v>260</v>
      </c>
      <c r="R117" t="s">
        <v>38</v>
      </c>
      <c r="S117" t="s">
        <v>126</v>
      </c>
      <c r="T117" t="s">
        <v>182</v>
      </c>
      <c r="U117" t="s">
        <v>40</v>
      </c>
    </row>
    <row r="118" spans="1:25">
      <c r="A118">
        <f t="array" ref="A118">COUNTIF(L118:XFD118,"1.*")</f>
        <v>1</v>
      </c>
      <c r="B118">
        <f t="array" ref="B118">COUNTIF(L118:XFD118,"2.*")</f>
        <v>3</v>
      </c>
      <c r="C118">
        <f t="array" ref="C118">COUNTIF(L118:XFD118,"3.*")</f>
        <v>0</v>
      </c>
      <c r="D118">
        <f t="array" ref="D118">COUNTIF(L118:XFD118,"4.*")</f>
        <v>1</v>
      </c>
      <c r="E118">
        <f t="array" ref="E118">COUNTIF(L118:XFD118,"5.*")</f>
        <v>1</v>
      </c>
      <c r="F118">
        <f>COUNTIF(L118:XFD118,"*.*")</f>
        <v>6</v>
      </c>
      <c r="G118" t="s">
        <v>149</v>
      </c>
      <c r="H118" t="s">
        <v>12643</v>
      </c>
      <c r="I118" t="s">
        <v>261</v>
      </c>
      <c r="J118" t="str">
        <f>$G118&amp;"-"&amp;$H118</f>
        <v>Tekniikka-Tietojärjestelmät</v>
      </c>
      <c r="K118" t="str">
        <f>$G118&amp;"-"&amp;$H118&amp;"-"&amp;$I118</f>
        <v>Tekniikka-Tietojärjestelmät-Rajapinnat</v>
      </c>
      <c r="L118" t="s">
        <v>207</v>
      </c>
      <c r="M118" t="s">
        <v>118</v>
      </c>
      <c r="N118" t="s">
        <v>119</v>
      </c>
      <c r="O118" t="s">
        <v>154</v>
      </c>
      <c r="P118" t="s">
        <v>156</v>
      </c>
      <c r="Q118" t="s">
        <v>126</v>
      </c>
    </row>
    <row r="119" spans="1:25">
      <c r="A119">
        <f t="array" ref="A119">COUNTIF(L119:XFD119,"1.*")</f>
        <v>2</v>
      </c>
      <c r="B119">
        <f t="array" ref="B119">COUNTIF(L119:XFD119,"2.*")</f>
        <v>4</v>
      </c>
      <c r="C119">
        <f t="array" ref="C119">COUNTIF(L119:XFD119,"3.*")</f>
        <v>0</v>
      </c>
      <c r="D119">
        <f t="array" ref="D119">COUNTIF(L119:XFD119,"4.*")</f>
        <v>1</v>
      </c>
      <c r="E119">
        <f t="array" ref="E119">COUNTIF(L119:XFD119,"5.*")</f>
        <v>3</v>
      </c>
      <c r="F119">
        <f>COUNTIF(L119:XFD119,"*.*")</f>
        <v>10</v>
      </c>
      <c r="G119" t="s">
        <v>149</v>
      </c>
      <c r="H119" t="s">
        <v>12643</v>
      </c>
      <c r="I119" t="s">
        <v>12650</v>
      </c>
      <c r="J119" t="str">
        <f>$G119&amp;"-"&amp;$H119</f>
        <v>Tekniikka-Tietojärjestelmät</v>
      </c>
      <c r="K119" t="str">
        <f>$G119&amp;"-"&amp;$H119&amp;"-"&amp;$I119</f>
        <v>Tekniikka-Tietojärjestelmät-Tulevaisuuden tietojärjestelmät</v>
      </c>
      <c r="L119" t="s">
        <v>184</v>
      </c>
      <c r="M119" t="s">
        <v>113</v>
      </c>
      <c r="N119" t="s">
        <v>98</v>
      </c>
      <c r="O119" t="s">
        <v>110</v>
      </c>
      <c r="P119" t="s">
        <v>153</v>
      </c>
      <c r="Q119" t="s">
        <v>210</v>
      </c>
      <c r="R119" t="s">
        <v>104</v>
      </c>
      <c r="S119" t="s">
        <v>105</v>
      </c>
      <c r="T119" t="s">
        <v>195</v>
      </c>
      <c r="U119" t="s">
        <v>209</v>
      </c>
    </row>
    <row r="120" spans="1:25">
      <c r="A120">
        <f t="array" ref="A120">COUNTIF(L120:XFD120,"1.*")</f>
        <v>0</v>
      </c>
      <c r="B120">
        <f t="array" ref="B120">COUNTIF(L120:XFD120,"2.*")</f>
        <v>1</v>
      </c>
      <c r="C120">
        <f t="array" ref="C120">COUNTIF(L120:XFD120,"3.*")</f>
        <v>0</v>
      </c>
      <c r="D120">
        <f t="array" ref="D120">COUNTIF(L120:XFD120,"4.*")</f>
        <v>0</v>
      </c>
      <c r="E120">
        <f t="array" ref="E120">COUNTIF(L120:XFD120,"5.*")</f>
        <v>0</v>
      </c>
      <c r="F120">
        <f>COUNTIF(L120:XFD120,"*.*")</f>
        <v>1</v>
      </c>
      <c r="G120" t="s">
        <v>149</v>
      </c>
      <c r="H120" t="s">
        <v>12643</v>
      </c>
      <c r="I120" t="s">
        <v>12651</v>
      </c>
      <c r="J120" t="str">
        <f>$G120&amp;"-"&amp;$H120</f>
        <v>Tekniikka-Tietojärjestelmät</v>
      </c>
      <c r="K120" t="str">
        <f>$G120&amp;"-"&amp;$H120&amp;"-"&amp;$I120</f>
        <v>Tekniikka-Tietojärjestelmät-Viljelysuositusjärjestelmä</v>
      </c>
      <c r="L120" t="s">
        <v>110</v>
      </c>
    </row>
    <row r="121" spans="1:25">
      <c r="A121">
        <f t="array" ref="A121">COUNTIF(L121:XFD121,"1.*")</f>
        <v>0</v>
      </c>
      <c r="B121">
        <f t="array" ref="B121">COUNTIF(L121:XFD121,"2.*")</f>
        <v>1</v>
      </c>
      <c r="C121">
        <f t="array" ref="C121">COUNTIF(L121:XFD121,"3.*")</f>
        <v>1</v>
      </c>
      <c r="D121">
        <f t="array" ref="D121">COUNTIF(L121:XFD121,"4.*")</f>
        <v>4</v>
      </c>
      <c r="E121">
        <f t="array" ref="E121">COUNTIF(L121:XFD121,"5.*")</f>
        <v>0</v>
      </c>
      <c r="F121">
        <f>COUNTIF(L121:XFD121,"*.*")</f>
        <v>6</v>
      </c>
      <c r="G121" t="s">
        <v>149</v>
      </c>
      <c r="H121" t="s">
        <v>12643</v>
      </c>
      <c r="I121" t="s">
        <v>12652</v>
      </c>
      <c r="J121" t="str">
        <f>$G121&amp;"-"&amp;$H121</f>
        <v>Tekniikka-Tietojärjestelmät</v>
      </c>
      <c r="K121" t="str">
        <f>$G121&amp;"-"&amp;$H121&amp;"-"&amp;$I121</f>
        <v>Tekniikka-Tietojärjestelmät-Viljelysuunnittelujärjestelmä/ohjelmisto</v>
      </c>
      <c r="L121" t="s">
        <v>33</v>
      </c>
      <c r="M121" t="s">
        <v>188</v>
      </c>
      <c r="N121" t="s">
        <v>35</v>
      </c>
      <c r="O121" t="s">
        <v>36</v>
      </c>
      <c r="P121" t="s">
        <v>175</v>
      </c>
      <c r="Q121" t="s">
        <v>248</v>
      </c>
    </row>
    <row r="122" spans="1:25">
      <c r="A122" s="11">
        <f t="array" ref="A122">COUNTIF(L122:XFD122,"1.*")</f>
        <v>1</v>
      </c>
      <c r="B122" s="11">
        <f t="array" ref="B122">COUNTIF(L122:XFD122,"2.*")</f>
        <v>0</v>
      </c>
      <c r="C122" s="11">
        <f t="array" ref="C122">COUNTIF(L122:XFD122,"3.*")</f>
        <v>0</v>
      </c>
      <c r="D122" s="11">
        <f t="array" ref="D122">COUNTIF(L122:XFD122,"4.*")</f>
        <v>0</v>
      </c>
      <c r="E122" s="11">
        <f t="array" ref="E122">COUNTIF(L122:XFD122,"5.*")</f>
        <v>0</v>
      </c>
      <c r="F122" s="11">
        <f>COUNTIF(L122:XFD122,"*.*")</f>
        <v>1</v>
      </c>
      <c r="G122" t="s">
        <v>149</v>
      </c>
      <c r="H122" s="11" t="s">
        <v>262</v>
      </c>
      <c r="I122" s="11" t="s">
        <v>263</v>
      </c>
      <c r="J122" t="str">
        <f>$G122&amp;"-"&amp;$H122</f>
        <v>Tekniikka-Tietoliikenne</v>
      </c>
      <c r="K122" t="str">
        <f>$G122&amp;"-"&amp;$H122&amp;"-"&amp;$I122</f>
        <v>Tekniikka-Tietoliikenne-3G-verkko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>
        <f t="array" ref="A123">COUNTIF(L123:XFD123,"1.*")</f>
        <v>1</v>
      </c>
      <c r="B123">
        <f t="array" ref="B123">COUNTIF(L123:XFD123,"2.*")</f>
        <v>0</v>
      </c>
      <c r="C123">
        <f t="array" ref="C123">COUNTIF(L123:XFD123,"3.*")</f>
        <v>1</v>
      </c>
      <c r="D123">
        <f t="array" ref="D123">COUNTIF(L123:XFD123,"4.*")</f>
        <v>0</v>
      </c>
      <c r="E123">
        <f t="array" ref="E123">COUNTIF(L123:XFD123,"5.*")</f>
        <v>1</v>
      </c>
      <c r="F123">
        <f>COUNTIF(L123:XFD123,"*.*")</f>
        <v>3</v>
      </c>
      <c r="G123" t="s">
        <v>149</v>
      </c>
      <c r="H123" t="s">
        <v>262</v>
      </c>
      <c r="I123" t="s">
        <v>265</v>
      </c>
      <c r="J123" t="str">
        <f>$G123&amp;"-"&amp;$H123</f>
        <v>Tekniikka-Tietoliikenne</v>
      </c>
      <c r="K123" t="str">
        <f>$G123&amp;"-"&amp;$H123&amp;"-"&amp;$I123</f>
        <v>Tekniikka-Tietoliikenne-5G-verkko</v>
      </c>
      <c r="L123" t="s">
        <v>55</v>
      </c>
      <c r="M123" t="s">
        <v>266</v>
      </c>
      <c r="N123" t="s">
        <v>39</v>
      </c>
    </row>
    <row r="124" spans="1:25">
      <c r="A124">
        <f t="array" ref="A124">COUNTIF(L124:XFD124,"1.*")</f>
        <v>2</v>
      </c>
      <c r="B124">
        <f t="array" ref="B124">COUNTIF(L124:XFD124,"2.*")</f>
        <v>1</v>
      </c>
      <c r="C124">
        <f t="array" ref="C124">COUNTIF(L124:XFD124,"3.*")</f>
        <v>3</v>
      </c>
      <c r="D124">
        <f t="array" ref="D124">COUNTIF(L124:XFD124,"4.*")</f>
        <v>2</v>
      </c>
      <c r="E124">
        <f t="array" ref="E124">COUNTIF(L124:XFD124,"5.*")</f>
        <v>2</v>
      </c>
      <c r="F124">
        <f>COUNTIF(L124:XFD124,"*.*")</f>
        <v>10</v>
      </c>
      <c r="G124" t="s">
        <v>149</v>
      </c>
      <c r="H124" t="s">
        <v>262</v>
      </c>
      <c r="I124" t="s">
        <v>267</v>
      </c>
      <c r="J124" t="str">
        <f>$G124&amp;"-"&amp;$H124</f>
        <v>Tekniikka-Tietoliikenne</v>
      </c>
      <c r="K124" t="str">
        <f>$G124&amp;"-"&amp;$H124&amp;"-"&amp;$I124</f>
        <v>Tekniikka-Tietoliikenne-Haasteet</v>
      </c>
      <c r="L124" t="s">
        <v>246</v>
      </c>
      <c r="M124" t="s">
        <v>55</v>
      </c>
      <c r="N124" t="s">
        <v>117</v>
      </c>
      <c r="O124" t="s">
        <v>237</v>
      </c>
      <c r="P124" t="s">
        <v>266</v>
      </c>
      <c r="Q124" t="s">
        <v>217</v>
      </c>
      <c r="R124" t="s">
        <v>248</v>
      </c>
      <c r="S124" t="s">
        <v>59</v>
      </c>
      <c r="T124" t="s">
        <v>39</v>
      </c>
      <c r="U124" t="s">
        <v>209</v>
      </c>
    </row>
    <row r="125" spans="1:25">
      <c r="A125">
        <f t="array" ref="A125">COUNTIF(L125:XFD125,"1.*")</f>
        <v>4</v>
      </c>
      <c r="B125">
        <f t="array" ref="B125">COUNTIF(L125:XFD125,"2.*")</f>
        <v>1</v>
      </c>
      <c r="C125">
        <f t="array" ref="C125">COUNTIF(L125:XFD125,"3.*")</f>
        <v>5</v>
      </c>
      <c r="D125">
        <f t="array" ref="D125">COUNTIF(L125:XFD125,"4.*")</f>
        <v>0</v>
      </c>
      <c r="E125">
        <f t="array" ref="E125">COUNTIF(L125:XFD125,"5.*")</f>
        <v>1</v>
      </c>
      <c r="F125">
        <f>COUNTIF(L125:XFD125,"*.*")</f>
        <v>11</v>
      </c>
      <c r="G125" t="s">
        <v>149</v>
      </c>
      <c r="H125" t="s">
        <v>262</v>
      </c>
      <c r="I125" t="s">
        <v>268</v>
      </c>
      <c r="J125" t="str">
        <f>$G125&amp;"-"&amp;$H125</f>
        <v>Tekniikka-Tietoliikenne</v>
      </c>
      <c r="K125" t="str">
        <f>$G125&amp;"-"&amp;$H125&amp;"-"&amp;$I125</f>
        <v>Tekniikka-Tietoliikenne-Langaton</v>
      </c>
      <c r="L125" t="s">
        <v>246</v>
      </c>
      <c r="M125" t="s">
        <v>269</v>
      </c>
      <c r="N125" t="s">
        <v>55</v>
      </c>
      <c r="O125" t="s">
        <v>264</v>
      </c>
      <c r="P125" t="s">
        <v>199</v>
      </c>
      <c r="Q125" t="s">
        <v>237</v>
      </c>
      <c r="R125" t="s">
        <v>266</v>
      </c>
      <c r="S125" t="s">
        <v>215</v>
      </c>
      <c r="T125" t="s">
        <v>216</v>
      </c>
      <c r="U125" t="s">
        <v>217</v>
      </c>
      <c r="V125" t="s">
        <v>39</v>
      </c>
    </row>
    <row r="126" spans="1:25">
      <c r="A126">
        <f t="array" ref="A126">COUNTIF(L126:XFD126,"1.*")</f>
        <v>2</v>
      </c>
      <c r="B126">
        <f t="array" ref="B126">COUNTIF(L126:XFD126,"2.*")</f>
        <v>0</v>
      </c>
      <c r="C126">
        <f t="array" ref="C126">COUNTIF(L126:XFD126,"3.*")</f>
        <v>1</v>
      </c>
      <c r="D126">
        <f t="array" ref="D126">COUNTIF(L126:XFD126,"4.*")</f>
        <v>0</v>
      </c>
      <c r="E126">
        <f t="array" ref="E126">COUNTIF(L126:XFD126,"5.*")</f>
        <v>0</v>
      </c>
      <c r="F126">
        <f>COUNTIF(L126:XFD126,"*.*")</f>
        <v>3</v>
      </c>
      <c r="G126" t="s">
        <v>149</v>
      </c>
      <c r="H126" t="s">
        <v>262</v>
      </c>
      <c r="I126" t="s">
        <v>270</v>
      </c>
      <c r="J126" t="str">
        <f>$G126&amp;"-"&amp;$H126</f>
        <v>Tekniikka-Tietoliikenne</v>
      </c>
      <c r="K126" t="str">
        <f>$G126&amp;"-"&amp;$H126&amp;"-"&amp;$I126</f>
        <v>Tekniikka-Tietoliikenne-Matkapuhelinverkot</v>
      </c>
      <c r="L126" t="s">
        <v>269</v>
      </c>
      <c r="M126" t="s">
        <v>55</v>
      </c>
      <c r="N126" t="s">
        <v>237</v>
      </c>
    </row>
    <row r="127" spans="1:25">
      <c r="A127">
        <f t="array" ref="A127">COUNTIF(L127:XFD127,"1.*")</f>
        <v>0</v>
      </c>
      <c r="B127">
        <f t="array" ref="B127">COUNTIF(L127:XFD127,"2.*")</f>
        <v>0</v>
      </c>
      <c r="C127">
        <f t="array" ref="C127">COUNTIF(L127:XFD127,"3.*")</f>
        <v>3</v>
      </c>
      <c r="D127">
        <f t="array" ref="D127">COUNTIF(L127:XFD127,"4.*")</f>
        <v>0</v>
      </c>
      <c r="E127">
        <f t="array" ref="E127">COUNTIF(L127:XFD127,"5.*")</f>
        <v>0</v>
      </c>
      <c r="F127">
        <f>COUNTIF(L127:XFD127,"*.*")</f>
        <v>3</v>
      </c>
      <c r="G127" t="s">
        <v>149</v>
      </c>
      <c r="H127" t="s">
        <v>262</v>
      </c>
      <c r="I127" t="s">
        <v>271</v>
      </c>
      <c r="J127" t="str">
        <f>$G127&amp;"-"&amp;$H127</f>
        <v>Tekniikka-Tietoliikenne</v>
      </c>
      <c r="K127" t="str">
        <f>$G127&amp;"-"&amp;$H127&amp;"-"&amp;$I127</f>
        <v>Tekniikka-Tietoliikenne-SMS-viestit</v>
      </c>
      <c r="L127" t="s">
        <v>215</v>
      </c>
      <c r="M127" t="s">
        <v>216</v>
      </c>
      <c r="N127" t="s">
        <v>217</v>
      </c>
    </row>
    <row r="128" spans="1:25">
      <c r="A128">
        <f t="array" ref="A128">COUNTIF(L128:XFD128,"1.*")</f>
        <v>0</v>
      </c>
      <c r="B128">
        <f t="array" ref="B128">COUNTIF(L128:XFD128,"2.*")</f>
        <v>0</v>
      </c>
      <c r="C128">
        <f t="array" ref="C128">COUNTIF(L128:XFD128,"3.*")</f>
        <v>0</v>
      </c>
      <c r="D128">
        <f t="array" ref="D128">COUNTIF(L128:XFD128,"4.*")</f>
        <v>0</v>
      </c>
      <c r="E128">
        <f t="array" ref="E128">COUNTIF(L128:XFD128,"5.*")</f>
        <v>1</v>
      </c>
      <c r="F128">
        <f>COUNTIF(L128:XFD128,"*.*")</f>
        <v>1</v>
      </c>
      <c r="G128" t="s">
        <v>149</v>
      </c>
      <c r="H128" t="s">
        <v>262</v>
      </c>
      <c r="I128" t="s">
        <v>272</v>
      </c>
      <c r="J128" t="str">
        <f>$G128&amp;"-"&amp;$H128</f>
        <v>Tekniikka-Tietoliikenne</v>
      </c>
      <c r="K128" t="str">
        <f>$G128&amp;"-"&amp;$H128&amp;"-"&amp;$I128</f>
        <v>Tekniikka-Tietoliikenne-Satelliitti</v>
      </c>
      <c r="L128" t="s">
        <v>39</v>
      </c>
    </row>
    <row r="129" spans="1:28">
      <c r="A129">
        <f t="array" ref="A129">COUNTIF(L129:XFD129,"1.*")</f>
        <v>0</v>
      </c>
      <c r="B129">
        <f t="array" ref="B129">COUNTIF(L129:XFD129,"2.*")</f>
        <v>0</v>
      </c>
      <c r="C129">
        <f t="array" ref="C129">COUNTIF(L129:XFD129,"3.*")</f>
        <v>1</v>
      </c>
      <c r="D129">
        <f t="array" ref="D129">COUNTIF(L129:XFD129,"4.*")</f>
        <v>0</v>
      </c>
      <c r="E129">
        <f t="array" ref="E129">COUNTIF(L129:XFD129,"5.*")</f>
        <v>0</v>
      </c>
      <c r="F129">
        <f>COUNTIF(L129:XFD129,"*.*")</f>
        <v>1</v>
      </c>
      <c r="G129" t="s">
        <v>149</v>
      </c>
      <c r="H129" t="s">
        <v>262</v>
      </c>
      <c r="I129" t="s">
        <v>273</v>
      </c>
      <c r="J129" t="str">
        <f>$G129&amp;"-"&amp;$H129</f>
        <v>Tekniikka-Tietoliikenne</v>
      </c>
      <c r="K129" t="str">
        <f>$G129&amp;"-"&amp;$H129&amp;"-"&amp;$I129</f>
        <v>Tekniikka-Tietoliikenne-Valokuituverkot</v>
      </c>
      <c r="L129" t="s">
        <v>217</v>
      </c>
    </row>
    <row r="130" spans="1:28">
      <c r="A130">
        <f t="array" ref="A130">COUNTIF(L130:XFD130,"1.*")</f>
        <v>4</v>
      </c>
      <c r="B130">
        <f t="array" ref="B130">COUNTIF(L130:XFD130,"2.*")</f>
        <v>1</v>
      </c>
      <c r="C130">
        <f t="array" ref="C130">COUNTIF(L130:XFD130,"3.*")</f>
        <v>4</v>
      </c>
      <c r="D130">
        <f t="array" ref="D130">COUNTIF(L130:XFD130,"4.*")</f>
        <v>3</v>
      </c>
      <c r="E130">
        <f t="array" ref="E130">COUNTIF(L130:XFD130,"5.*")</f>
        <v>2</v>
      </c>
      <c r="F130">
        <f>COUNTIF(L130:XFD130,"*.*")</f>
        <v>14</v>
      </c>
      <c r="G130" t="s">
        <v>149</v>
      </c>
      <c r="H130" t="s">
        <v>262</v>
      </c>
      <c r="I130" t="s">
        <v>274</v>
      </c>
      <c r="J130" t="str">
        <f>$G130&amp;"-"&amp;$H130</f>
        <v>Tekniikka-Tietoliikenne</v>
      </c>
      <c r="K130" t="str">
        <f>$G130&amp;"-"&amp;$H130&amp;"-"&amp;$I130</f>
        <v>Tekniikka-Tietoliikenne-Yhteydet/Verkot</v>
      </c>
      <c r="L130" t="s">
        <v>160</v>
      </c>
      <c r="M130" t="s">
        <v>246</v>
      </c>
      <c r="N130" t="s">
        <v>55</v>
      </c>
      <c r="O130" t="s">
        <v>264</v>
      </c>
      <c r="P130" t="s">
        <v>117</v>
      </c>
      <c r="Q130" t="s">
        <v>237</v>
      </c>
      <c r="R130" t="s">
        <v>266</v>
      </c>
      <c r="S130" t="s">
        <v>216</v>
      </c>
      <c r="T130" t="s">
        <v>217</v>
      </c>
      <c r="U130" t="s">
        <v>248</v>
      </c>
      <c r="V130" t="s">
        <v>59</v>
      </c>
      <c r="W130" t="s">
        <v>257</v>
      </c>
      <c r="X130" t="s">
        <v>39</v>
      </c>
      <c r="Y130" t="s">
        <v>209</v>
      </c>
    </row>
    <row r="131" spans="1:28">
      <c r="A131">
        <f t="array" ref="A131">COUNTIF(L131:XFD131,"1.*")</f>
        <v>0</v>
      </c>
      <c r="B131">
        <f t="array" ref="B131">COUNTIF(L131:XFD131,"2.*")</f>
        <v>1</v>
      </c>
      <c r="C131">
        <f t="array" ref="C131">COUNTIF(L131:XFD131,"3.*")</f>
        <v>0</v>
      </c>
      <c r="D131">
        <f t="array" ref="D131">COUNTIF(L131:XFD131,"4.*")</f>
        <v>0</v>
      </c>
      <c r="E131">
        <f t="array" ref="E131">COUNTIF(L131:XFD131,"5.*")</f>
        <v>2</v>
      </c>
      <c r="F131">
        <f>COUNTIF(L131:XFD131,"*.*")</f>
        <v>3</v>
      </c>
      <c r="G131" t="s">
        <v>149</v>
      </c>
      <c r="H131" t="s">
        <v>275</v>
      </c>
      <c r="I131" t="s">
        <v>12653</v>
      </c>
      <c r="J131" t="str">
        <f>$G131&amp;"-"&amp;$H131</f>
        <v>Tekniikka-Tuotekehitys</v>
      </c>
      <c r="K131" t="str">
        <f>$G131&amp;"-"&amp;$H131&amp;"-"&amp;$I131</f>
        <v>Tekniikka-Tuotekehitys-Asiakaslähtöinen tuotekehitys</v>
      </c>
      <c r="L131" t="s">
        <v>10</v>
      </c>
      <c r="M131" t="s">
        <v>99</v>
      </c>
      <c r="N131" t="s">
        <v>218</v>
      </c>
    </row>
    <row r="132" spans="1:28">
      <c r="A132">
        <f t="array" ref="A132">COUNTIF(L132:XFD132,"1.*")</f>
        <v>2</v>
      </c>
      <c r="B132">
        <f t="array" ref="B132">COUNTIF(L132:XFD132,"2.*")</f>
        <v>1</v>
      </c>
      <c r="C132">
        <f t="array" ref="C132">COUNTIF(L132:XFD132,"3.*")</f>
        <v>0</v>
      </c>
      <c r="D132">
        <f t="array" ref="D132">COUNTIF(L132:XFD132,"4.*")</f>
        <v>1</v>
      </c>
      <c r="E132">
        <f t="array" ref="E132">COUNTIF(L132:XFD132,"5.*")</f>
        <v>1</v>
      </c>
      <c r="F132">
        <f>COUNTIF(L132:XFD132,"*.*")</f>
        <v>5</v>
      </c>
      <c r="G132" t="s">
        <v>12654</v>
      </c>
      <c r="H132" t="s">
        <v>8</v>
      </c>
      <c r="I132" t="s">
        <v>276</v>
      </c>
      <c r="J132" t="str">
        <f>$G132&amp;"-"&amp;$H132</f>
        <v>Toimintaympäristö-Data</v>
      </c>
      <c r="K132" t="str">
        <f>$G132&amp;"-"&amp;$H132&amp;"-"&amp;$I132</f>
        <v>Toimintaympäristö-Data-Datan omistajuus</v>
      </c>
      <c r="L132" t="s">
        <v>207</v>
      </c>
      <c r="M132" t="s">
        <v>67</v>
      </c>
      <c r="N132" t="s">
        <v>258</v>
      </c>
      <c r="O132" t="s">
        <v>248</v>
      </c>
      <c r="P132" t="s">
        <v>14</v>
      </c>
    </row>
    <row r="133" spans="1:28">
      <c r="A133">
        <f t="array" ref="A133">COUNTIF(L133:XFD133,"1.*")</f>
        <v>1</v>
      </c>
      <c r="B133">
        <f t="array" ref="B133">COUNTIF(L133:XFD133,"2.*")</f>
        <v>1</v>
      </c>
      <c r="C133">
        <f t="array" ref="C133">COUNTIF(L133:XFD133,"3.*")</f>
        <v>0</v>
      </c>
      <c r="D133">
        <f t="array" ref="D133">COUNTIF(L133:XFD133,"4.*")</f>
        <v>1</v>
      </c>
      <c r="E133">
        <f t="array" ref="E133">COUNTIF(L133:XFD133,"5.*")</f>
        <v>0</v>
      </c>
      <c r="F133">
        <f>COUNTIF(L133:XFD133,"*.*")</f>
        <v>3</v>
      </c>
      <c r="G133" t="s">
        <v>12654</v>
      </c>
      <c r="H133" t="s">
        <v>8</v>
      </c>
      <c r="I133" t="s">
        <v>277</v>
      </c>
      <c r="J133" t="str">
        <f>$G133&amp;"-"&amp;$H133</f>
        <v>Toimintaympäristö-Data</v>
      </c>
      <c r="K133" t="str">
        <f>$G133&amp;"-"&amp;$H133&amp;"-"&amp;$I133</f>
        <v>Toimintaympäristö-Data-Datan/tiedon saatavuus</v>
      </c>
      <c r="L133" t="s">
        <v>207</v>
      </c>
      <c r="M133" t="s">
        <v>121</v>
      </c>
      <c r="N133" t="s">
        <v>248</v>
      </c>
    </row>
    <row r="134" spans="1:28">
      <c r="A134">
        <f t="array" ref="A134">COUNTIF(L134:XFD134,"1.*")</f>
        <v>0</v>
      </c>
      <c r="B134">
        <f t="array" ref="B134">COUNTIF(L134:XFD134,"2.*")</f>
        <v>0</v>
      </c>
      <c r="C134">
        <f t="array" ref="C134">COUNTIF(L134:XFD134,"3.*")</f>
        <v>0</v>
      </c>
      <c r="D134">
        <f t="array" ref="D134">COUNTIF(L134:XFD134,"4.*")</f>
        <v>0</v>
      </c>
      <c r="E134">
        <f t="array" ref="E134">COUNTIF(L134:XFD134,"5.*")</f>
        <v>2</v>
      </c>
      <c r="F134">
        <f>COUNTIF(L134:XFD134,"*.*")</f>
        <v>2</v>
      </c>
      <c r="G134" t="s">
        <v>12654</v>
      </c>
      <c r="H134" t="s">
        <v>8</v>
      </c>
      <c r="I134" t="s">
        <v>12655</v>
      </c>
      <c r="J134" t="str">
        <f>$G134&amp;"-"&amp;$H134</f>
        <v>Toimintaympäristö-Data</v>
      </c>
      <c r="K134" t="str">
        <f>$G134&amp;"-"&amp;$H134&amp;"-"&amp;$I134</f>
        <v>Toimintaympäristö-Data-Dataperustainen poliittinen päätöksenteko</v>
      </c>
      <c r="L134" t="s">
        <v>88</v>
      </c>
      <c r="M134" t="s">
        <v>218</v>
      </c>
    </row>
    <row r="135" spans="1:28">
      <c r="A135">
        <f t="array" ref="A135">COUNTIF(L135:XFD135,"1.*")</f>
        <v>1</v>
      </c>
      <c r="B135">
        <f t="array" ref="B135">COUNTIF(L135:XFD135,"2.*")</f>
        <v>0</v>
      </c>
      <c r="C135">
        <f t="array" ref="C135">COUNTIF(L135:XFD135,"3.*")</f>
        <v>0</v>
      </c>
      <c r="D135">
        <f t="array" ref="D135">COUNTIF(L135:XFD135,"4.*")</f>
        <v>1</v>
      </c>
      <c r="E135">
        <f t="array" ref="E135">COUNTIF(L135:XFD135,"5.*")</f>
        <v>0</v>
      </c>
      <c r="F135">
        <f>COUNTIF(L135:XFD135,"*.*")</f>
        <v>2</v>
      </c>
      <c r="G135" t="s">
        <v>12654</v>
      </c>
      <c r="H135" t="s">
        <v>12656</v>
      </c>
      <c r="I135" t="s">
        <v>278</v>
      </c>
      <c r="J135" t="str">
        <f>$G135&amp;"-"&amp;$H135</f>
        <v>Toimintaympäristö-Järjestö</v>
      </c>
      <c r="K135" t="str">
        <f>$G135&amp;"-"&amp;$H135&amp;"-"&amp;$I135</f>
        <v>Toimintaympäristö-Järjestö-AEF</v>
      </c>
      <c r="L135" t="s">
        <v>31</v>
      </c>
      <c r="M135" t="s">
        <v>175</v>
      </c>
    </row>
    <row r="136" spans="1:28">
      <c r="A136">
        <f t="array" ref="A136">COUNTIF(L136:XFD136,"1.*")</f>
        <v>1</v>
      </c>
      <c r="B136">
        <f t="array" ref="B136">COUNTIF(L136:XFD136,"2.*")</f>
        <v>0</v>
      </c>
      <c r="C136">
        <f t="array" ref="C136">COUNTIF(L136:XFD136,"3.*")</f>
        <v>0</v>
      </c>
      <c r="D136">
        <f t="array" ref="D136">COUNTIF(L136:XFD136,"4.*")</f>
        <v>0</v>
      </c>
      <c r="E136">
        <f t="array" ref="E136">COUNTIF(L136:XFD136,"5.*")</f>
        <v>0</v>
      </c>
      <c r="F136">
        <f>COUNTIF(L136:XFD136,"*.*")</f>
        <v>1</v>
      </c>
      <c r="G136" t="s">
        <v>12654</v>
      </c>
      <c r="H136" t="s">
        <v>12656</v>
      </c>
      <c r="I136" t="s">
        <v>279</v>
      </c>
      <c r="J136" t="str">
        <f>$G136&amp;"-"&amp;$H136</f>
        <v>Toimintaympäristö-Järjestö</v>
      </c>
      <c r="K136" t="str">
        <f>$G136&amp;"-"&amp;$H136&amp;"-"&amp;$I136</f>
        <v>Toimintaympäristö-Järjestö-OADA OpenAG Data Alliance</v>
      </c>
      <c r="L136" t="s">
        <v>173</v>
      </c>
    </row>
    <row r="137" spans="1:28">
      <c r="A137">
        <f t="array" ref="A137">COUNTIF(L137:XFD137,"1.*")</f>
        <v>1</v>
      </c>
      <c r="B137">
        <f t="array" ref="B137">COUNTIF(L137:XFD137,"2.*")</f>
        <v>0</v>
      </c>
      <c r="C137">
        <f t="array" ref="C137">COUNTIF(L137:XFD137,"3.*")</f>
        <v>1</v>
      </c>
      <c r="D137">
        <f t="array" ref="D137">COUNTIF(L137:XFD137,"4.*")</f>
        <v>0</v>
      </c>
      <c r="E137">
        <f t="array" ref="E137">COUNTIF(L137:XFD137,"5.*")</f>
        <v>1</v>
      </c>
      <c r="F137">
        <f>COUNTIF(L137:XFD137,"*.*")</f>
        <v>3</v>
      </c>
      <c r="G137" t="s">
        <v>12654</v>
      </c>
      <c r="H137" t="s">
        <v>280</v>
      </c>
      <c r="I137" t="s">
        <v>12657</v>
      </c>
      <c r="J137" t="str">
        <f>$G137&amp;"-"&amp;$H137</f>
        <v>Toimintaympäristö-Laitevalmistaja</v>
      </c>
      <c r="K137" t="str">
        <f>$G137&amp;"-"&amp;$H137&amp;"-"&amp;$I137</f>
        <v>Toimintaympäristö-Laitevalmistaja-Laitevalmistajien yhteistyö</v>
      </c>
      <c r="L137" t="s">
        <v>172</v>
      </c>
      <c r="M137" t="s">
        <v>28</v>
      </c>
      <c r="N137" t="s">
        <v>182</v>
      </c>
    </row>
    <row r="138" spans="1:28">
      <c r="A138">
        <f t="array" ref="A138">COUNTIF(L138:XFD138,"1.*")</f>
        <v>1</v>
      </c>
      <c r="B138">
        <f t="array" ref="B138">COUNTIF(L138:XFD138,"2.*")</f>
        <v>0</v>
      </c>
      <c r="C138">
        <f t="array" ref="C138">COUNTIF(L138:XFD138,"3.*")</f>
        <v>0</v>
      </c>
      <c r="D138">
        <f t="array" ref="D138">COUNTIF(L138:XFD138,"4.*")</f>
        <v>0</v>
      </c>
      <c r="E138">
        <f t="array" ref="E138">COUNTIF(L138:XFD138,"5.*")</f>
        <v>0</v>
      </c>
      <c r="F138">
        <f>COUNTIF(L138:XFD138,"*.*")</f>
        <v>1</v>
      </c>
      <c r="G138" t="s">
        <v>12654</v>
      </c>
      <c r="H138" t="s">
        <v>280</v>
      </c>
      <c r="I138" t="s">
        <v>281</v>
      </c>
      <c r="J138" t="str">
        <f>$G138&amp;"-"&amp;$H138</f>
        <v>Toimintaympäristö-Laitevalmistaja</v>
      </c>
      <c r="K138" t="str">
        <f>$G138&amp;"-"&amp;$H138&amp;"-"&amp;$I138</f>
        <v>Toimintaympäristö-Laitevalmistaja-Yhden valmistajan kokonaisratkaisu</v>
      </c>
      <c r="L138" t="s">
        <v>282</v>
      </c>
    </row>
    <row r="139" spans="1:28">
      <c r="A139">
        <f t="array" ref="A139">COUNTIF(L139:XFD139,"1.*")</f>
        <v>2</v>
      </c>
      <c r="B139">
        <f t="array" ref="B139">COUNTIF(L139:XFD139,"2.*")</f>
        <v>0</v>
      </c>
      <c r="C139">
        <f t="array" ref="C139">COUNTIF(L139:XFD139,"3.*")</f>
        <v>0</v>
      </c>
      <c r="D139">
        <f t="array" ref="D139">COUNTIF(L139:XFD139,"4.*")</f>
        <v>0</v>
      </c>
      <c r="E139">
        <f t="array" ref="E139">COUNTIF(L139:XFD139,"5.*")</f>
        <v>0</v>
      </c>
      <c r="F139">
        <f>COUNTIF(L139:XFD139,"*.*")</f>
        <v>2</v>
      </c>
      <c r="G139" t="s">
        <v>12654</v>
      </c>
      <c r="H139" t="s">
        <v>280</v>
      </c>
      <c r="I139" t="s">
        <v>12658</v>
      </c>
      <c r="J139" t="str">
        <f>$G139&amp;"-"&amp;$H139</f>
        <v>Toimintaympäristö-Laitevalmistaja</v>
      </c>
      <c r="K139" t="str">
        <f>$G139&amp;"-"&amp;$H139&amp;"-"&amp;$I139</f>
        <v>Toimintaympäristö-Laitevalmistaja-Yhden valmistajan suljettu ympäristö/Walled garden</v>
      </c>
      <c r="L139" t="s">
        <v>30</v>
      </c>
      <c r="M139" t="s">
        <v>163</v>
      </c>
    </row>
    <row r="140" spans="1:28">
      <c r="A140">
        <f t="array" ref="A140">COUNTIF(L140:XFD140,"1.*")</f>
        <v>2</v>
      </c>
      <c r="B140">
        <f t="array" ref="B140">COUNTIF(L140:XFD140,"2.*")</f>
        <v>0</v>
      </c>
      <c r="C140">
        <f t="array" ref="C140">COUNTIF(L140:XFD140,"3.*")</f>
        <v>0</v>
      </c>
      <c r="D140">
        <f t="array" ref="D140">COUNTIF(L140:XFD140,"4.*")</f>
        <v>2</v>
      </c>
      <c r="E140">
        <f t="array" ref="E140">COUNTIF(L140:XFD140,"5.*")</f>
        <v>0</v>
      </c>
      <c r="F140">
        <f>COUNTIF(L140:XFD140,"*.*")</f>
        <v>4</v>
      </c>
      <c r="G140" t="s">
        <v>12654</v>
      </c>
      <c r="H140" t="s">
        <v>280</v>
      </c>
      <c r="I140" t="s">
        <v>283</v>
      </c>
      <c r="J140" t="str">
        <f>$G140&amp;"-"&amp;$H140</f>
        <v>Toimintaympäristö-Laitevalmistaja</v>
      </c>
      <c r="K140" t="str">
        <f>$G140&amp;"-"&amp;$H140&amp;"-"&amp;$I140</f>
        <v>Toimintaympäristö-Laitevalmistaja-Yhteen valmistajaan lukittuminen</v>
      </c>
      <c r="L140" t="s">
        <v>207</v>
      </c>
      <c r="M140" t="s">
        <v>30</v>
      </c>
      <c r="N140" t="s">
        <v>37</v>
      </c>
      <c r="O140" t="s">
        <v>175</v>
      </c>
    </row>
    <row r="141" spans="1:28">
      <c r="A141">
        <f t="array" ref="A141">COUNTIF(L141:XFD141,"1.*")</f>
        <v>0</v>
      </c>
      <c r="B141">
        <f t="array" ref="B141">COUNTIF(L141:XFD141,"2.*")</f>
        <v>2</v>
      </c>
      <c r="C141">
        <f t="array" ref="C141">COUNTIF(L141:XFD141,"3.*")</f>
        <v>0</v>
      </c>
      <c r="D141">
        <f t="array" ref="D141">COUNTIF(L141:XFD141,"4.*")</f>
        <v>0</v>
      </c>
      <c r="E141">
        <f t="array" ref="E141">COUNTIF(L141:XFD141,"5.*")</f>
        <v>0</v>
      </c>
      <c r="F141">
        <f>COUNTIF(L141:XFD141,"*.*")</f>
        <v>2</v>
      </c>
      <c r="G141" t="s">
        <v>12654</v>
      </c>
      <c r="H141" t="s">
        <v>284</v>
      </c>
      <c r="I141" t="s">
        <v>285</v>
      </c>
      <c r="J141" t="str">
        <f>$G141&amp;"-"&amp;$H141</f>
        <v>Toimintaympäristö-Maatalous</v>
      </c>
      <c r="K141" t="str">
        <f>$G141&amp;"-"&amp;$H141&amp;"-"&amp;$I141</f>
        <v>Toimintaympäristö-Maatalous-Erilaiset ratkaisut tilakoon mukaan</v>
      </c>
      <c r="L141" t="s">
        <v>68</v>
      </c>
      <c r="M141" t="s">
        <v>148</v>
      </c>
    </row>
    <row r="142" spans="1:28">
      <c r="A142">
        <f t="array" ref="A142">COUNTIF(L142:XFD142,"1.*")</f>
        <v>0</v>
      </c>
      <c r="B142">
        <f t="array" ref="B142">COUNTIF(L142:XFD142,"2.*")</f>
        <v>0</v>
      </c>
      <c r="C142">
        <f t="array" ref="C142">COUNTIF(L142:XFD142,"3.*")</f>
        <v>1</v>
      </c>
      <c r="D142">
        <f t="array" ref="D142">COUNTIF(L142:XFD142,"4.*")</f>
        <v>0</v>
      </c>
      <c r="E142">
        <f t="array" ref="E142">COUNTIF(L142:XFD142,"5.*")</f>
        <v>0</v>
      </c>
      <c r="F142">
        <f>COUNTIF(L142:XFD142,"*.*")</f>
        <v>1</v>
      </c>
      <c r="G142" t="s">
        <v>12654</v>
      </c>
      <c r="H142" t="s">
        <v>284</v>
      </c>
      <c r="I142" t="s">
        <v>286</v>
      </c>
      <c r="J142" t="str">
        <f>$G142&amp;"-"&amp;$H142</f>
        <v>Toimintaympäristö-Maatalous</v>
      </c>
      <c r="K142" t="str">
        <f>$G142&amp;"-"&amp;$H142&amp;"-"&amp;$I142</f>
        <v>Toimintaympäristö-Maatalous-Kasvukausi</v>
      </c>
      <c r="L142" t="s">
        <v>135</v>
      </c>
    </row>
    <row r="143" spans="1:28">
      <c r="A143">
        <f t="array" ref="A143">COUNTIF(L143:XFD143,"1.*")</f>
        <v>1</v>
      </c>
      <c r="B143">
        <f t="array" ref="B143">COUNTIF(L143:XFD143,"2.*")</f>
        <v>0</v>
      </c>
      <c r="C143">
        <f t="array" ref="C143">COUNTIF(L143:XFD143,"3.*")</f>
        <v>0</v>
      </c>
      <c r="D143">
        <f t="array" ref="D143">COUNTIF(L143:XFD143,"4.*")</f>
        <v>0</v>
      </c>
      <c r="E143">
        <f t="array" ref="E143">COUNTIF(L143:XFD143,"5.*")</f>
        <v>1</v>
      </c>
      <c r="F143">
        <f>COUNTIF(L143:XFD143,"*.*")</f>
        <v>2</v>
      </c>
      <c r="G143" t="s">
        <v>12654</v>
      </c>
      <c r="H143" t="s">
        <v>284</v>
      </c>
      <c r="I143" t="s">
        <v>12659</v>
      </c>
      <c r="J143" t="str">
        <f>$G143&amp;"-"&amp;$H143</f>
        <v>Toimintaympäristö-Maatalous</v>
      </c>
      <c r="K143" t="str">
        <f>$G143&amp;"-"&amp;$H143&amp;"-"&amp;$I143</f>
        <v>Toimintaympäristö-Maatalous-Käyttötarpeiden suuri kirjo</v>
      </c>
      <c r="L143" t="s">
        <v>163</v>
      </c>
      <c r="M143" t="s">
        <v>99</v>
      </c>
    </row>
    <row r="144" spans="1:28">
      <c r="A144">
        <f t="array" ref="A144">COUNTIF(L144:XFD144,"1.*")</f>
        <v>6</v>
      </c>
      <c r="B144">
        <f t="array" ref="B144">COUNTIF(L144:XFD144,"2.*")</f>
        <v>2</v>
      </c>
      <c r="C144">
        <f t="array" ref="C144">COUNTIF(L144:XFD144,"3.*")</f>
        <v>4</v>
      </c>
      <c r="D144">
        <f t="array" ref="D144">COUNTIF(L144:XFD144,"4.*")</f>
        <v>3</v>
      </c>
      <c r="E144">
        <f t="array" ref="E144">COUNTIF(L144:XFD144,"5.*")</f>
        <v>2</v>
      </c>
      <c r="F144">
        <f>COUNTIF(L144:XFD144,"*.*")</f>
        <v>17</v>
      </c>
      <c r="G144" t="s">
        <v>12654</v>
      </c>
      <c r="H144" t="s">
        <v>284</v>
      </c>
      <c r="I144" t="s">
        <v>287</v>
      </c>
      <c r="J144" t="str">
        <f>$G144&amp;"-"&amp;$H144</f>
        <v>Toimintaympäristö-Maatalous</v>
      </c>
      <c r="K144" t="str">
        <f>$G144&amp;"-"&amp;$H144&amp;"-"&amp;$I144</f>
        <v>Toimintaympäristö-Maatalous-Maatalouden toiminnan yleiskuva</v>
      </c>
      <c r="L144" t="s">
        <v>206</v>
      </c>
      <c r="M144" t="s">
        <v>288</v>
      </c>
      <c r="N144" t="s">
        <v>30</v>
      </c>
      <c r="O144" t="s">
        <v>172</v>
      </c>
      <c r="P144" t="s">
        <v>77</v>
      </c>
      <c r="Q144" t="s">
        <v>46</v>
      </c>
      <c r="R144" t="s">
        <v>110</v>
      </c>
      <c r="S144" t="s">
        <v>95</v>
      </c>
      <c r="T144" t="s">
        <v>289</v>
      </c>
      <c r="U144" t="s">
        <v>102</v>
      </c>
      <c r="V144" t="s">
        <v>212</v>
      </c>
      <c r="W144" t="s">
        <v>49</v>
      </c>
      <c r="X144" t="s">
        <v>123</v>
      </c>
      <c r="Y144" t="s">
        <v>35</v>
      </c>
      <c r="Z144" t="s">
        <v>104</v>
      </c>
      <c r="AA144" t="s">
        <v>22</v>
      </c>
      <c r="AB144" t="s">
        <v>38</v>
      </c>
    </row>
    <row r="145" spans="1:28">
      <c r="A145">
        <f t="array" ref="A145">COUNTIF(L145:XFD145,"1.*")</f>
        <v>4</v>
      </c>
      <c r="B145">
        <f t="array" ref="B145">COUNTIF(L145:XFD145,"2.*")</f>
        <v>0</v>
      </c>
      <c r="C145">
        <f t="array" ref="C145">COUNTIF(L145:XFD145,"3.*")</f>
        <v>1</v>
      </c>
      <c r="D145">
        <f t="array" ref="D145">COUNTIF(L145:XFD145,"4.*")</f>
        <v>3</v>
      </c>
      <c r="E145">
        <f t="array" ref="E145">COUNTIF(L145:XFD145,"5.*")</f>
        <v>1</v>
      </c>
      <c r="F145">
        <f>COUNTIF(L145:XFD145,"*.*")</f>
        <v>9</v>
      </c>
      <c r="G145" t="s">
        <v>12654</v>
      </c>
      <c r="H145" t="s">
        <v>284</v>
      </c>
      <c r="I145" t="s">
        <v>12660</v>
      </c>
      <c r="J145" t="str">
        <f>$G145&amp;"-"&amp;$H145</f>
        <v>Toimintaympäristö-Maatalous</v>
      </c>
      <c r="K145" t="str">
        <f>$G145&amp;"-"&amp;$H145&amp;"-"&amp;$I145</f>
        <v>Toimintaympäristö-Maatalous-Maatalouden toimintaympäristön hajanaisuus Pirstaleinen kenttä</v>
      </c>
      <c r="L145" t="s">
        <v>206</v>
      </c>
      <c r="M145" t="s">
        <v>288</v>
      </c>
      <c r="N145" t="s">
        <v>31</v>
      </c>
      <c r="O145" t="s">
        <v>172</v>
      </c>
      <c r="P145" t="s">
        <v>289</v>
      </c>
      <c r="Q145" t="s">
        <v>123</v>
      </c>
      <c r="R145" t="s">
        <v>35</v>
      </c>
      <c r="S145" t="s">
        <v>103</v>
      </c>
      <c r="T145" t="s">
        <v>209</v>
      </c>
    </row>
    <row r="146" spans="1:28">
      <c r="A146">
        <f t="array" ref="A146">COUNTIF(L146:XFD146,"1.*")</f>
        <v>0</v>
      </c>
      <c r="B146">
        <f t="array" ref="B146">COUNTIF(L146:XFD146,"2.*")</f>
        <v>0</v>
      </c>
      <c r="C146">
        <f t="array" ref="C146">COUNTIF(L146:XFD146,"3.*")</f>
        <v>1</v>
      </c>
      <c r="D146">
        <f t="array" ref="D146">COUNTIF(L146:XFD146,"4.*")</f>
        <v>0</v>
      </c>
      <c r="E146">
        <f t="array" ref="E146">COUNTIF(L146:XFD146,"5.*")</f>
        <v>0</v>
      </c>
      <c r="F146">
        <f>COUNTIF(L146:XFD146,"*.*")</f>
        <v>1</v>
      </c>
      <c r="G146" t="s">
        <v>12654</v>
      </c>
      <c r="H146" t="s">
        <v>284</v>
      </c>
      <c r="I146" t="s">
        <v>290</v>
      </c>
      <c r="J146" t="str">
        <f>$G146&amp;"-"&amp;$H146</f>
        <v>Toimintaympäristö-Maatalous</v>
      </c>
      <c r="K146" t="str">
        <f>$G146&amp;"-"&amp;$H146&amp;"-"&amp;$I146</f>
        <v>Toimintaympäristö-Maatalous-Maatalouskoneiden automatiikan kehitys/historia</v>
      </c>
      <c r="L146" t="s">
        <v>291</v>
      </c>
    </row>
    <row r="147" spans="1:28">
      <c r="A147">
        <f t="array" ref="A147">COUNTIF(L147:XFD147,"1.*")</f>
        <v>2</v>
      </c>
      <c r="B147">
        <f t="array" ref="B147">COUNTIF(L147:XFD147,"2.*")</f>
        <v>1</v>
      </c>
      <c r="C147">
        <f t="array" ref="C147">COUNTIF(L147:XFD147,"3.*")</f>
        <v>0</v>
      </c>
      <c r="D147">
        <f t="array" ref="D147">COUNTIF(L147:XFD147,"4.*")</f>
        <v>0</v>
      </c>
      <c r="E147">
        <f t="array" ref="E147">COUNTIF(L147:XFD147,"5.*")</f>
        <v>1</v>
      </c>
      <c r="F147">
        <f>COUNTIF(L147:XFD147,"*.*")</f>
        <v>4</v>
      </c>
      <c r="G147" t="s">
        <v>12654</v>
      </c>
      <c r="H147" t="s">
        <v>284</v>
      </c>
      <c r="I147" t="s">
        <v>12661</v>
      </c>
      <c r="J147" t="str">
        <f>$G147&amp;"-"&amp;$H147</f>
        <v>Toimintaympäristö-Maatalous</v>
      </c>
      <c r="K147" t="str">
        <f>$G147&amp;"-"&amp;$H147&amp;"-"&amp;$I147</f>
        <v>Toimintaympäristö-Maatalous-Maatilojen yksilöllisyys</v>
      </c>
      <c r="L147" t="s">
        <v>288</v>
      </c>
      <c r="M147" t="s">
        <v>162</v>
      </c>
      <c r="N147" t="s">
        <v>68</v>
      </c>
      <c r="O147" t="s">
        <v>227</v>
      </c>
    </row>
    <row r="148" spans="1:28">
      <c r="A148">
        <f t="array" ref="A148">COUNTIF(L148:XFD148,"1.*")</f>
        <v>1</v>
      </c>
      <c r="B148">
        <f t="array" ref="B148">COUNTIF(L148:XFD148,"2.*")</f>
        <v>1</v>
      </c>
      <c r="C148">
        <f t="array" ref="C148">COUNTIF(L148:XFD148,"3.*")</f>
        <v>1</v>
      </c>
      <c r="D148">
        <f t="array" ref="D148">COUNTIF(L148:XFD148,"4.*")</f>
        <v>0</v>
      </c>
      <c r="E148">
        <f t="array" ref="E148">COUNTIF(L148:XFD148,"5.*")</f>
        <v>1</v>
      </c>
      <c r="F148">
        <f>COUNTIF(L148:XFD148,"*.*")</f>
        <v>4</v>
      </c>
      <c r="G148" t="s">
        <v>12654</v>
      </c>
      <c r="H148" t="s">
        <v>284</v>
      </c>
      <c r="I148" t="s">
        <v>292</v>
      </c>
      <c r="J148" t="str">
        <f>$G148&amp;"-"&amp;$H148</f>
        <v>Toimintaympäristö-Maatalous</v>
      </c>
      <c r="K148" t="str">
        <f>$G148&amp;"-"&amp;$H148&amp;"-"&amp;$I148</f>
        <v>Toimintaympäristö-Maatalous-Ruokaturvan parantaminen</v>
      </c>
      <c r="L148" t="s">
        <v>293</v>
      </c>
      <c r="M148" t="s">
        <v>20</v>
      </c>
      <c r="N148" t="s">
        <v>250</v>
      </c>
      <c r="O148" t="s">
        <v>88</v>
      </c>
    </row>
    <row r="149" spans="1:28">
      <c r="A149">
        <f t="array" ref="A149">COUNTIF(L149:XFD149,"1.*")</f>
        <v>0</v>
      </c>
      <c r="B149">
        <f t="array" ref="B149">COUNTIF(L149:XFD149,"2.*")</f>
        <v>0</v>
      </c>
      <c r="C149">
        <f t="array" ref="C149">COUNTIF(L149:XFD149,"3.*")</f>
        <v>0</v>
      </c>
      <c r="D149">
        <f t="array" ref="D149">COUNTIF(L149:XFD149,"4.*")</f>
        <v>2</v>
      </c>
      <c r="E149">
        <f t="array" ref="E149">COUNTIF(L149:XFD149,"5.*")</f>
        <v>0</v>
      </c>
      <c r="F149">
        <f>COUNTIF(L149:XFD149,"*.*")</f>
        <v>2</v>
      </c>
      <c r="G149" t="s">
        <v>12654</v>
      </c>
      <c r="H149" t="s">
        <v>284</v>
      </c>
      <c r="I149" t="s">
        <v>294</v>
      </c>
      <c r="J149" t="str">
        <f>$G149&amp;"-"&amp;$H149</f>
        <v>Toimintaympäristö-Maatalous</v>
      </c>
      <c r="K149" t="str">
        <f>$G149&amp;"-"&amp;$H149&amp;"-"&amp;$I149</f>
        <v>Toimintaympäristö-Maatalous-Sovelluskirjo</v>
      </c>
      <c r="L149" t="s">
        <v>138</v>
      </c>
      <c r="M149" t="s">
        <v>124</v>
      </c>
    </row>
    <row r="150" spans="1:28">
      <c r="A150">
        <f t="array" ref="A150">COUNTIF(L150:XFD150,"1.*")</f>
        <v>3</v>
      </c>
      <c r="B150">
        <f t="array" ref="B150">COUNTIF(L150:XFD150,"2.*")</f>
        <v>2</v>
      </c>
      <c r="C150">
        <f t="array" ref="C150">COUNTIF(L150:XFD150,"3.*")</f>
        <v>2</v>
      </c>
      <c r="D150">
        <f t="array" ref="D150">COUNTIF(L150:XFD150,"4.*")</f>
        <v>2</v>
      </c>
      <c r="E150">
        <f t="array" ref="E150">COUNTIF(L150:XFD150,"5.*")</f>
        <v>1</v>
      </c>
      <c r="F150">
        <f>COUNTIF(L150:XFD150,"*.*")</f>
        <v>10</v>
      </c>
      <c r="G150" t="s">
        <v>12654</v>
      </c>
      <c r="H150" t="s">
        <v>284</v>
      </c>
      <c r="I150" t="s">
        <v>12662</v>
      </c>
      <c r="J150" t="str">
        <f>$G150&amp;"-"&amp;$H150</f>
        <v>Toimintaympäristö-Maatalous</v>
      </c>
      <c r="K150" t="str">
        <f>$G150&amp;"-"&amp;$H150&amp;"-"&amp;$I150</f>
        <v>Toimintaympäristö-Maatalous-Suomalaisen viljely-ympäristön erityispiirteet</v>
      </c>
      <c r="L150" t="s">
        <v>269</v>
      </c>
      <c r="M150" t="s">
        <v>264</v>
      </c>
      <c r="N150" t="s">
        <v>214</v>
      </c>
      <c r="O150" t="s">
        <v>148</v>
      </c>
      <c r="P150" t="s">
        <v>95</v>
      </c>
      <c r="Q150" t="s">
        <v>135</v>
      </c>
      <c r="R150" t="s">
        <v>212</v>
      </c>
      <c r="S150" t="s">
        <v>295</v>
      </c>
      <c r="T150" t="s">
        <v>87</v>
      </c>
      <c r="U150" t="s">
        <v>91</v>
      </c>
    </row>
    <row r="151" spans="1:28">
      <c r="A151">
        <f t="array" ref="A151">COUNTIF(L151:XFD151,"1.*")</f>
        <v>0</v>
      </c>
      <c r="B151">
        <f t="array" ref="B151">COUNTIF(L151:XFD151,"2.*")</f>
        <v>0</v>
      </c>
      <c r="C151">
        <f t="array" ref="C151">COUNTIF(L151:XFD151,"3.*")</f>
        <v>0</v>
      </c>
      <c r="D151">
        <f t="array" ref="D151">COUNTIF(L151:XFD151,"4.*")</f>
        <v>2</v>
      </c>
      <c r="E151">
        <f t="array" ref="E151">COUNTIF(L151:XFD151,"5.*")</f>
        <v>1</v>
      </c>
      <c r="F151">
        <f>COUNTIF(L151:XFD151,"*.*")</f>
        <v>3</v>
      </c>
      <c r="G151" t="s">
        <v>12654</v>
      </c>
      <c r="H151" t="s">
        <v>284</v>
      </c>
      <c r="I151" t="s">
        <v>296</v>
      </c>
      <c r="J151" t="str">
        <f>$G151&amp;"-"&amp;$H151</f>
        <v>Toimintaympäristö-Maatalous</v>
      </c>
      <c r="K151" t="str">
        <f>$G151&amp;"-"&amp;$H151&amp;"-"&amp;$I151</f>
        <v>Toimintaympäristö-Maatalous-Teknologioiden Tuotteiden siiloutuneisuus hajanaisuus</v>
      </c>
      <c r="L151" t="s">
        <v>123</v>
      </c>
      <c r="M151" t="s">
        <v>35</v>
      </c>
      <c r="N151" t="s">
        <v>38</v>
      </c>
    </row>
    <row r="152" spans="1:28">
      <c r="A152">
        <f t="array" ref="A152">COUNTIF(L152:XFD152,"1.*")</f>
        <v>1</v>
      </c>
      <c r="B152">
        <f t="array" ref="B152">COUNTIF(L152:XFD152,"2.*")</f>
        <v>1</v>
      </c>
      <c r="C152">
        <f t="array" ref="C152">COUNTIF(L152:XFD152,"3.*")</f>
        <v>0</v>
      </c>
      <c r="D152">
        <f t="array" ref="D152">COUNTIF(L152:XFD152,"4.*")</f>
        <v>0</v>
      </c>
      <c r="E152">
        <f t="array" ref="E152">COUNTIF(L152:XFD152,"5.*")</f>
        <v>0</v>
      </c>
      <c r="F152">
        <f>COUNTIF(L152:XFD152,"*.*")</f>
        <v>2</v>
      </c>
      <c r="G152" t="s">
        <v>12654</v>
      </c>
      <c r="H152" t="s">
        <v>284</v>
      </c>
      <c r="I152" t="s">
        <v>12663</v>
      </c>
      <c r="J152" t="str">
        <f>$G152&amp;"-"&amp;$H152</f>
        <v>Toimintaympäristö-Maatalous</v>
      </c>
      <c r="K152" t="str">
        <f>$G152&amp;"-"&amp;$H152&amp;"-"&amp;$I152</f>
        <v>Toimintaympäristö-Maatalous-Tutkimuksen/kehityksen pitkä aikajänne</v>
      </c>
      <c r="L152" t="s">
        <v>96</v>
      </c>
      <c r="M152" t="s">
        <v>108</v>
      </c>
    </row>
    <row r="153" spans="1:28">
      <c r="A153">
        <f t="array" ref="A153">COUNTIF(L153:XFD153,"1.*")</f>
        <v>0</v>
      </c>
      <c r="B153">
        <f t="array" ref="B153">COUNTIF(L153:XFD153,"2.*")</f>
        <v>1</v>
      </c>
      <c r="C153">
        <f t="array" ref="C153">COUNTIF(L153:XFD153,"3.*")</f>
        <v>0</v>
      </c>
      <c r="D153">
        <f t="array" ref="D153">COUNTIF(L153:XFD153,"4.*")</f>
        <v>0</v>
      </c>
      <c r="E153">
        <f t="array" ref="E153">COUNTIF(L153:XFD153,"5.*")</f>
        <v>1</v>
      </c>
      <c r="F153">
        <f>COUNTIF(L153:XFD153,"*.*")</f>
        <v>2</v>
      </c>
      <c r="G153" t="s">
        <v>12654</v>
      </c>
      <c r="H153" t="s">
        <v>284</v>
      </c>
      <c r="I153" t="s">
        <v>12664</v>
      </c>
      <c r="J153" t="str">
        <f>$G153&amp;"-"&amp;$H153</f>
        <v>Toimintaympäristö-Maatalous</v>
      </c>
      <c r="K153" t="str">
        <f>$G153&amp;"-"&amp;$H153&amp;"-"&amp;$I153</f>
        <v>Toimintaympäristö-Maatalous-Viljelijä-laitevalmistaja yhteistyö partneri</v>
      </c>
      <c r="L153" t="s">
        <v>228</v>
      </c>
      <c r="M153" t="s">
        <v>99</v>
      </c>
    </row>
    <row r="154" spans="1:28">
      <c r="A154">
        <f t="array" ref="A154">COUNTIF(L154:XFD154,"1.*")</f>
        <v>8</v>
      </c>
      <c r="B154">
        <f t="array" ref="B154">COUNTIF(L154:XFD154,"2.*")</f>
        <v>1</v>
      </c>
      <c r="C154">
        <f t="array" ref="C154">COUNTIF(L154:XFD154,"3.*")</f>
        <v>0</v>
      </c>
      <c r="D154">
        <f t="array" ref="D154">COUNTIF(L154:XFD154,"4.*")</f>
        <v>2</v>
      </c>
      <c r="E154">
        <f t="array" ref="E154">COUNTIF(L154:XFD154,"5.*")</f>
        <v>6</v>
      </c>
      <c r="F154">
        <f>COUNTIF(L154:XFD154,"*.*")</f>
        <v>17</v>
      </c>
      <c r="G154" t="s">
        <v>12654</v>
      </c>
      <c r="H154" t="s">
        <v>297</v>
      </c>
      <c r="I154" t="s">
        <v>298</v>
      </c>
      <c r="J154" t="str">
        <f>$G154&amp;"-"&amp;$H154</f>
        <v>Toimintaympäristö-Muutos</v>
      </c>
      <c r="K154" t="str">
        <f>$G154&amp;"-"&amp;$H154&amp;"-"&amp;$I154</f>
        <v>Toimintaympäristö-Muutos-Digitalisaatio</v>
      </c>
      <c r="L154" t="s">
        <v>206</v>
      </c>
      <c r="M154" t="s">
        <v>67</v>
      </c>
      <c r="N154" t="s">
        <v>96</v>
      </c>
      <c r="O154" t="s">
        <v>62</v>
      </c>
      <c r="P154" t="s">
        <v>139</v>
      </c>
      <c r="Q154" t="s">
        <v>293</v>
      </c>
      <c r="R154" t="s">
        <v>84</v>
      </c>
      <c r="S154" t="s">
        <v>107</v>
      </c>
      <c r="T154" t="s">
        <v>33</v>
      </c>
      <c r="U154" t="s">
        <v>123</v>
      </c>
      <c r="V154" t="s">
        <v>50</v>
      </c>
      <c r="W154" t="s">
        <v>22</v>
      </c>
      <c r="X154" t="s">
        <v>91</v>
      </c>
      <c r="Y154" t="s">
        <v>39</v>
      </c>
      <c r="Z154" t="s">
        <v>88</v>
      </c>
      <c r="AA154" t="s">
        <v>218</v>
      </c>
      <c r="AB154" t="s">
        <v>195</v>
      </c>
    </row>
    <row r="155" spans="1:28">
      <c r="A155">
        <f t="array" ref="A155">COUNTIF(L155:XFD155,"1.*")</f>
        <v>0</v>
      </c>
      <c r="B155">
        <f t="array" ref="B155">COUNTIF(L155:XFD155,"2.*")</f>
        <v>0</v>
      </c>
      <c r="C155">
        <f t="array" ref="C155">COUNTIF(L155:XFD155,"3.*")</f>
        <v>2</v>
      </c>
      <c r="D155">
        <f t="array" ref="D155">COUNTIF(L155:XFD155,"4.*")</f>
        <v>5</v>
      </c>
      <c r="E155">
        <f t="array" ref="E155">COUNTIF(L155:XFD155,"5.*")</f>
        <v>1</v>
      </c>
      <c r="F155">
        <f>COUNTIF(L155:XFD155,"*.*")</f>
        <v>8</v>
      </c>
      <c r="G155" t="s">
        <v>12654</v>
      </c>
      <c r="H155" t="s">
        <v>297</v>
      </c>
      <c r="I155" t="s">
        <v>299</v>
      </c>
      <c r="J155" t="str">
        <f>$G155&amp;"-"&amp;$H155</f>
        <v>Toimintaympäristö-Muutos</v>
      </c>
      <c r="K155" t="str">
        <f>$G155&amp;"-"&amp;$H155&amp;"-"&amp;$I155</f>
        <v>Toimintaympäristö-Muutos-Digitalisaatio Riskit</v>
      </c>
      <c r="L155" t="s">
        <v>52</v>
      </c>
      <c r="M155" t="s">
        <v>193</v>
      </c>
      <c r="N155" t="s">
        <v>238</v>
      </c>
      <c r="O155" t="s">
        <v>50</v>
      </c>
      <c r="P155" t="s">
        <v>257</v>
      </c>
      <c r="Q155" t="s">
        <v>194</v>
      </c>
      <c r="R155" t="s">
        <v>53</v>
      </c>
      <c r="S155" t="s">
        <v>91</v>
      </c>
    </row>
    <row r="156" spans="1:28">
      <c r="A156">
        <f t="array" ref="A156">COUNTIF(L156:XFD156,"1.*")</f>
        <v>1</v>
      </c>
      <c r="B156">
        <f t="array" ref="B156">COUNTIF(L156:XFD156,"2.*")</f>
        <v>1</v>
      </c>
      <c r="C156">
        <f t="array" ref="C156">COUNTIF(L156:XFD156,"3.*")</f>
        <v>0</v>
      </c>
      <c r="D156">
        <f t="array" ref="D156">COUNTIF(L156:XFD156,"4.*")</f>
        <v>0</v>
      </c>
      <c r="E156">
        <f t="array" ref="E156">COUNTIF(L156:XFD156,"5.*")</f>
        <v>0</v>
      </c>
      <c r="F156">
        <f>COUNTIF(L156:XFD156,"*.*")</f>
        <v>2</v>
      </c>
      <c r="G156" t="s">
        <v>12654</v>
      </c>
      <c r="H156" t="s">
        <v>297</v>
      </c>
      <c r="I156" t="s">
        <v>300</v>
      </c>
      <c r="J156" t="str">
        <f>$G156&amp;"-"&amp;$H156</f>
        <v>Toimintaympäristö-Muutos</v>
      </c>
      <c r="K156" t="str">
        <f>$G156&amp;"-"&amp;$H156&amp;"-"&amp;$I156</f>
        <v>Toimintaympäristö-Muutos-Ilmastonmuutoksen uhat</v>
      </c>
      <c r="L156" t="s">
        <v>96</v>
      </c>
      <c r="M156" t="s">
        <v>73</v>
      </c>
    </row>
    <row r="157" spans="1:28">
      <c r="A157">
        <f t="array" ref="A157">COUNTIF(L157:XFD157,"1.*")</f>
        <v>0</v>
      </c>
      <c r="B157">
        <f t="array" ref="B157">COUNTIF(L157:XFD157,"2.*")</f>
        <v>0</v>
      </c>
      <c r="C157">
        <f t="array" ref="C157">COUNTIF(L157:XFD157,"3.*")</f>
        <v>0</v>
      </c>
      <c r="D157">
        <f t="array" ref="D157">COUNTIF(L157:XFD157,"4.*")</f>
        <v>0</v>
      </c>
      <c r="E157">
        <f t="array" ref="E157">COUNTIF(L157:XFD157,"5.*")</f>
        <v>1</v>
      </c>
      <c r="F157">
        <f>COUNTIF(L157:XFD157,"*.*")</f>
        <v>1</v>
      </c>
      <c r="G157" t="s">
        <v>12654</v>
      </c>
      <c r="H157" t="s">
        <v>297</v>
      </c>
      <c r="I157" t="s">
        <v>301</v>
      </c>
      <c r="J157" t="str">
        <f>$G157&amp;"-"&amp;$H157</f>
        <v>Toimintaympäristö-Muutos</v>
      </c>
      <c r="K157" t="str">
        <f>$G157&amp;"-"&amp;$H157&amp;"-"&amp;$I157</f>
        <v>Toimintaympäristö-Muutos-Mobiilisovellukset</v>
      </c>
      <c r="L157" t="s">
        <v>22</v>
      </c>
    </row>
    <row r="158" spans="1:28">
      <c r="A158">
        <f t="array" ref="A158">COUNTIF(L158:XFD158,"1.*")</f>
        <v>2</v>
      </c>
      <c r="B158">
        <f t="array" ref="B158">COUNTIF(L158:XFD158,"2.*")</f>
        <v>3</v>
      </c>
      <c r="C158">
        <f t="array" ref="C158">COUNTIF(L158:XFD158,"3.*")</f>
        <v>0</v>
      </c>
      <c r="D158">
        <f t="array" ref="D158">COUNTIF(L158:XFD158,"4.*")</f>
        <v>0</v>
      </c>
      <c r="E158">
        <f t="array" ref="E158">COUNTIF(L158:XFD158,"5.*")</f>
        <v>0</v>
      </c>
      <c r="F158">
        <f>COUNTIF(L158:XFD158,"*.*")</f>
        <v>5</v>
      </c>
      <c r="G158" t="s">
        <v>12654</v>
      </c>
      <c r="H158" t="s">
        <v>297</v>
      </c>
      <c r="I158" t="s">
        <v>302</v>
      </c>
      <c r="J158" t="str">
        <f>$G158&amp;"-"&amp;$H158</f>
        <v>Toimintaympäristö-Muutos</v>
      </c>
      <c r="K158" t="str">
        <f>$G158&amp;"-"&amp;$H158&amp;"-"&amp;$I158</f>
        <v>Toimintaympäristö-Muutos-Olosuhteiden vaihtelut/Ilmastonmuutos tilannehallinta</v>
      </c>
      <c r="L158" t="s">
        <v>96</v>
      </c>
      <c r="M158" t="s">
        <v>84</v>
      </c>
      <c r="N158" t="s">
        <v>19</v>
      </c>
      <c r="O158" t="s">
        <v>303</v>
      </c>
      <c r="P158" t="s">
        <v>11</v>
      </c>
    </row>
    <row r="159" spans="1:28">
      <c r="A159">
        <f t="array" ref="A159">COUNTIF(L159:XFD159,"1.*")</f>
        <v>2</v>
      </c>
      <c r="B159">
        <f t="array" ref="B159">COUNTIF(L159:XFD159,"2.*")</f>
        <v>0</v>
      </c>
      <c r="C159">
        <f t="array" ref="C159">COUNTIF(L159:XFD159,"3.*")</f>
        <v>0</v>
      </c>
      <c r="D159">
        <f t="array" ref="D159">COUNTIF(L159:XFD159,"4.*")</f>
        <v>0</v>
      </c>
      <c r="E159">
        <f t="array" ref="E159">COUNTIF(L159:XFD159,"5.*")</f>
        <v>0</v>
      </c>
      <c r="F159">
        <f>COUNTIF(L159:XFD159,"*.*")</f>
        <v>2</v>
      </c>
      <c r="G159" t="s">
        <v>12654</v>
      </c>
      <c r="H159" t="s">
        <v>297</v>
      </c>
      <c r="I159" t="s">
        <v>12665</v>
      </c>
      <c r="J159" t="str">
        <f>$G159&amp;"-"&amp;$H159</f>
        <v>Toimintaympäristö-Muutos</v>
      </c>
      <c r="K159" t="str">
        <f>$G159&amp;"-"&amp;$H159&amp;"-"&amp;$I159</f>
        <v>Toimintaympäristö-Muutos-Siirtymä datan käyttöön</v>
      </c>
      <c r="L159" t="s">
        <v>67</v>
      </c>
      <c r="M159" t="s">
        <v>96</v>
      </c>
    </row>
    <row r="160" spans="1:28">
      <c r="A160">
        <f t="array" ref="A160">COUNTIF(L160:XFD160,"1.*")</f>
        <v>0</v>
      </c>
      <c r="B160">
        <f t="array" ref="B160">COUNTIF(L160:XFD160,"2.*")</f>
        <v>0</v>
      </c>
      <c r="C160">
        <f t="array" ref="C160">COUNTIF(L160:XFD160,"3.*")</f>
        <v>1</v>
      </c>
      <c r="D160">
        <f t="array" ref="D160">COUNTIF(L160:XFD160,"4.*")</f>
        <v>0</v>
      </c>
      <c r="E160">
        <f t="array" ref="E160">COUNTIF(L160:XFD160,"5.*")</f>
        <v>4</v>
      </c>
      <c r="F160">
        <f>COUNTIF(L160:XFD160,"*.*")</f>
        <v>5</v>
      </c>
      <c r="G160" t="s">
        <v>12654</v>
      </c>
      <c r="H160" t="s">
        <v>297</v>
      </c>
      <c r="I160" t="s">
        <v>304</v>
      </c>
      <c r="J160" t="str">
        <f>$G160&amp;"-"&amp;$H160</f>
        <v>Toimintaympäristö-Muutos</v>
      </c>
      <c r="K160" t="str">
        <f>$G160&amp;"-"&amp;$H160&amp;"-"&amp;$I160</f>
        <v>Toimintaympäristö-Muutos-Teknologia-aalto Digitalisaatio Murroskohta</v>
      </c>
      <c r="L160" t="s">
        <v>49</v>
      </c>
      <c r="M160" t="s">
        <v>22</v>
      </c>
      <c r="N160" t="s">
        <v>38</v>
      </c>
      <c r="O160" t="s">
        <v>39</v>
      </c>
      <c r="P160" t="s">
        <v>218</v>
      </c>
    </row>
    <row r="161" spans="1:23" ht="15" customHeight="1">
      <c r="A161">
        <f t="array" ref="A161">COUNTIF(L161:XFD161,"1.*")</f>
        <v>0</v>
      </c>
      <c r="B161">
        <f t="array" ref="B161">COUNTIF(L161:XFD161,"2.*")</f>
        <v>1</v>
      </c>
      <c r="C161">
        <f t="array" ref="C161">COUNTIF(L161:XFD161,"3.*")</f>
        <v>0</v>
      </c>
      <c r="D161">
        <f t="array" ref="D161">COUNTIF(L161:XFD161,"4.*")</f>
        <v>0</v>
      </c>
      <c r="E161">
        <f t="array" ref="E161">COUNTIF(L161:XFD161,"5.*")</f>
        <v>0</v>
      </c>
      <c r="F161">
        <f>COUNTIF(L161:XFD161,"*.*")</f>
        <v>1</v>
      </c>
      <c r="G161" t="s">
        <v>12654</v>
      </c>
      <c r="H161" t="s">
        <v>297</v>
      </c>
      <c r="I161" t="s">
        <v>305</v>
      </c>
      <c r="J161" t="str">
        <f>$G161&amp;"-"&amp;$H161</f>
        <v>Toimintaympäristö-Muutos</v>
      </c>
      <c r="K161" t="str">
        <f>$G161&amp;"-"&amp;$H161&amp;"-"&amp;$I161</f>
        <v>Toimintaympäristö-Muutos-Teknologiaharppaus (leap frog)</v>
      </c>
      <c r="L161" t="s">
        <v>221</v>
      </c>
    </row>
    <row r="162" spans="1:23">
      <c r="A162">
        <f t="array" ref="A162">COUNTIF(L162:XFD162,"1.*")</f>
        <v>2</v>
      </c>
      <c r="B162">
        <f t="array" ref="B162">COUNTIF(L162:XFD162,"2.*")</f>
        <v>2</v>
      </c>
      <c r="C162">
        <f t="array" ref="C162">COUNTIF(L162:XFD162,"3.*")</f>
        <v>0</v>
      </c>
      <c r="D162">
        <f t="array" ref="D162">COUNTIF(L162:XFD162,"4.*")</f>
        <v>2</v>
      </c>
      <c r="E162">
        <f t="array" ref="E162">COUNTIF(L162:XFD162,"5.*")</f>
        <v>0</v>
      </c>
      <c r="F162">
        <f>COUNTIF(L162:XFD162,"*.*")</f>
        <v>6</v>
      </c>
      <c r="G162" t="s">
        <v>12654</v>
      </c>
      <c r="H162" t="s">
        <v>297</v>
      </c>
      <c r="I162" t="s">
        <v>306</v>
      </c>
      <c r="J162" t="str">
        <f>$G162&amp;"-"&amp;$H162</f>
        <v>Toimintaympäristö-Muutos</v>
      </c>
      <c r="K162" t="str">
        <f>$G162&amp;"-"&amp;$H162&amp;"-"&amp;$I162</f>
        <v>Toimintaympäristö-Muutos-Tilakoon kasvu</v>
      </c>
      <c r="L162" t="s">
        <v>96</v>
      </c>
      <c r="M162" t="s">
        <v>214</v>
      </c>
      <c r="N162" t="s">
        <v>68</v>
      </c>
      <c r="O162" t="s">
        <v>95</v>
      </c>
      <c r="P162" t="s">
        <v>295</v>
      </c>
      <c r="Q162" t="s">
        <v>87</v>
      </c>
    </row>
    <row r="163" spans="1:23">
      <c r="A163">
        <f t="array" ref="A163">COUNTIF(L163:XFD163,"1.*")</f>
        <v>1</v>
      </c>
      <c r="B163">
        <f t="array" ref="B163">COUNTIF(L163:XFD163,"2.*")</f>
        <v>1</v>
      </c>
      <c r="C163">
        <f t="array" ref="C163">COUNTIF(L163:XFD163,"3.*")</f>
        <v>0</v>
      </c>
      <c r="D163">
        <f t="array" ref="D163">COUNTIF(L163:XFD163,"4.*")</f>
        <v>0</v>
      </c>
      <c r="E163">
        <f t="array" ref="E163">COUNTIF(L163:XFD163,"5.*")</f>
        <v>0</v>
      </c>
      <c r="F163">
        <f>COUNTIF(L163:XFD163,"*.*")</f>
        <v>2</v>
      </c>
      <c r="G163" t="s">
        <v>12654</v>
      </c>
      <c r="H163" t="s">
        <v>297</v>
      </c>
      <c r="I163" t="s">
        <v>12666</v>
      </c>
      <c r="J163" t="str">
        <f>$G163&amp;"-"&amp;$H163</f>
        <v>Toimintaympäristö-Muutos</v>
      </c>
      <c r="K163" t="str">
        <f>$G163&amp;"-"&amp;$H163&amp;"-"&amp;$I163</f>
        <v>Toimintaympäristö-Muutos-Tilamäärän väheneminen</v>
      </c>
      <c r="L163" t="s">
        <v>46</v>
      </c>
      <c r="M163" t="s">
        <v>68</v>
      </c>
    </row>
    <row r="164" spans="1:23">
      <c r="A164">
        <f t="array" ref="A164">COUNTIF(L164:XFD164,"1.*")</f>
        <v>4</v>
      </c>
      <c r="B164">
        <f t="array" ref="B164">COUNTIF(L164:XFD164,"2.*")</f>
        <v>0</v>
      </c>
      <c r="C164">
        <f t="array" ref="C164">COUNTIF(L164:XFD164,"3.*")</f>
        <v>0</v>
      </c>
      <c r="D164">
        <f t="array" ref="D164">COUNTIF(L164:XFD164,"4.*")</f>
        <v>1</v>
      </c>
      <c r="E164">
        <f t="array" ref="E164">COUNTIF(L164:XFD164,"5.*")</f>
        <v>0</v>
      </c>
      <c r="F164">
        <f>COUNTIF(L164:XFD164,"*.*")</f>
        <v>5</v>
      </c>
      <c r="G164" t="s">
        <v>12654</v>
      </c>
      <c r="H164" t="s">
        <v>297</v>
      </c>
      <c r="I164" t="s">
        <v>307</v>
      </c>
      <c r="J164" t="str">
        <f>$G164&amp;"-"&amp;$H164</f>
        <v>Toimintaympäristö-Muutos</v>
      </c>
      <c r="K164" t="str">
        <f>$G164&amp;"-"&amp;$H164&amp;"-"&amp;$I164</f>
        <v>Toimintaympäristö-Muutos-Uudet liiketoimintamallit</v>
      </c>
      <c r="L164" t="s">
        <v>67</v>
      </c>
      <c r="M164" t="s">
        <v>62</v>
      </c>
      <c r="N164" t="s">
        <v>17</v>
      </c>
      <c r="O164" t="s">
        <v>84</v>
      </c>
      <c r="P164" t="s">
        <v>158</v>
      </c>
    </row>
    <row r="165" spans="1:23">
      <c r="A165">
        <f t="array" ref="A165">COUNTIF(L165:XFD165,"1.*")</f>
        <v>1</v>
      </c>
      <c r="B165">
        <f t="array" ref="B165">COUNTIF(L165:XFD165,"2.*")</f>
        <v>0</v>
      </c>
      <c r="C165">
        <f t="array" ref="C165">COUNTIF(L165:XFD165,"3.*")</f>
        <v>0</v>
      </c>
      <c r="D165">
        <f t="array" ref="D165">COUNTIF(L165:XFD165,"4.*")</f>
        <v>0</v>
      </c>
      <c r="E165">
        <f t="array" ref="E165">COUNTIF(L165:XFD165,"5.*")</f>
        <v>0</v>
      </c>
      <c r="F165">
        <f>COUNTIF(L165:XFD165,"*.*")</f>
        <v>1</v>
      </c>
      <c r="G165" t="s">
        <v>12654</v>
      </c>
      <c r="H165" t="s">
        <v>297</v>
      </c>
      <c r="I165" t="s">
        <v>308</v>
      </c>
      <c r="J165" t="str">
        <f>$G165&amp;"-"&amp;$H165</f>
        <v>Toimintaympäristö-Muutos</v>
      </c>
      <c r="K165" t="str">
        <f>$G165&amp;"-"&amp;$H165&amp;"-"&amp;$I165</f>
        <v>Toimintaympäristö-Muutos-Verkostoituminen ja kokemustiedon jako</v>
      </c>
      <c r="L165" t="s">
        <v>46</v>
      </c>
    </row>
    <row r="166" spans="1:23">
      <c r="A166">
        <f t="array" ref="A166">COUNTIF(L166:XFD166,"1.*")</f>
        <v>0</v>
      </c>
      <c r="B166">
        <f t="array" ref="B166">COUNTIF(L166:XFD166,"2.*")</f>
        <v>0</v>
      </c>
      <c r="C166">
        <f t="array" ref="C166">COUNTIF(L166:XFD166,"3.*")</f>
        <v>0</v>
      </c>
      <c r="D166">
        <f t="array" ref="D166">COUNTIF(L166:XFD166,"4.*")</f>
        <v>3</v>
      </c>
      <c r="E166">
        <f t="array" ref="E166">COUNTIF(L166:XFD166,"5.*")</f>
        <v>1</v>
      </c>
      <c r="F166">
        <f>COUNTIF(L166:XFD166,"*.*")</f>
        <v>4</v>
      </c>
      <c r="G166" t="s">
        <v>12654</v>
      </c>
      <c r="H166" t="s">
        <v>297</v>
      </c>
      <c r="I166" t="s">
        <v>12667</v>
      </c>
      <c r="J166" t="str">
        <f>$G166&amp;"-"&amp;$H166</f>
        <v>Toimintaympäristö-Muutos</v>
      </c>
      <c r="K166" t="str">
        <f>$G166&amp;"-"&amp;$H166&amp;"-"&amp;$I166</f>
        <v>Toimintaympäristö-Muutos-Viljelijän työnkuva</v>
      </c>
      <c r="L166" t="s">
        <v>238</v>
      </c>
      <c r="M166" t="s">
        <v>36</v>
      </c>
      <c r="N166" t="s">
        <v>104</v>
      </c>
      <c r="O166" t="s">
        <v>99</v>
      </c>
    </row>
    <row r="167" spans="1:23">
      <c r="A167">
        <f t="array" ref="A167">COUNTIF(L167:XFD167,"1.*")</f>
        <v>1</v>
      </c>
      <c r="B167">
        <f t="array" ref="B167">COUNTIF(L167:XFD167,"2.*")</f>
        <v>0</v>
      </c>
      <c r="C167">
        <f t="array" ref="C167">COUNTIF(L167:XFD167,"3.*")</f>
        <v>0</v>
      </c>
      <c r="D167">
        <f t="array" ref="D167">COUNTIF(L167:XFD167,"4.*")</f>
        <v>0</v>
      </c>
      <c r="E167">
        <f t="array" ref="E167">COUNTIF(L167:XFD167,"5.*")</f>
        <v>1</v>
      </c>
      <c r="F167">
        <f>COUNTIF(L167:XFD167,"*.*")</f>
        <v>2</v>
      </c>
      <c r="G167" t="s">
        <v>12654</v>
      </c>
      <c r="H167" t="s">
        <v>297</v>
      </c>
      <c r="I167" t="s">
        <v>12668</v>
      </c>
      <c r="J167" t="str">
        <f>$G167&amp;"-"&amp;$H167</f>
        <v>Toimintaympäristö-Muutos</v>
      </c>
      <c r="K167" t="str">
        <f>$G167&amp;"-"&amp;$H167&amp;"-"&amp;$I167</f>
        <v>Toimintaympäristö-Muutos-Väestönkasvu</v>
      </c>
      <c r="L167" t="s">
        <v>84</v>
      </c>
      <c r="M167" t="s">
        <v>88</v>
      </c>
    </row>
    <row r="168" spans="1:23">
      <c r="A168">
        <f t="array" ref="A168">COUNTIF(L168:XFD168,"1.*")</f>
        <v>0</v>
      </c>
      <c r="B168">
        <f t="array" ref="B168">COUNTIF(L168:XFD168,"2.*")</f>
        <v>0</v>
      </c>
      <c r="C168">
        <f t="array" ref="C168">COUNTIF(L168:XFD168,"3.*")</f>
        <v>2</v>
      </c>
      <c r="D168">
        <f t="array" ref="D168">COUNTIF(L168:XFD168,"4.*")</f>
        <v>0</v>
      </c>
      <c r="E168">
        <f t="array" ref="E168">COUNTIF(L168:XFD168,"5.*")</f>
        <v>1</v>
      </c>
      <c r="F168">
        <f>COUNTIF(L168:XFD168,"*.*")</f>
        <v>3</v>
      </c>
      <c r="G168" t="s">
        <v>12654</v>
      </c>
      <c r="H168" t="s">
        <v>309</v>
      </c>
      <c r="I168" t="s">
        <v>310</v>
      </c>
      <c r="J168" t="str">
        <f>$G168&amp;"-"&amp;$H168</f>
        <v>Toimintaympäristö-Ohjelmistotuotanto</v>
      </c>
      <c r="K168" t="str">
        <f>$G168&amp;"-"&amp;$H168&amp;"-"&amp;$I168</f>
        <v>Toimintaympäristö-Ohjelmistotuotanto-Kolmannen osapuolen ohjelmistokehitys</v>
      </c>
      <c r="L168" t="s">
        <v>193</v>
      </c>
      <c r="M168" t="s">
        <v>259</v>
      </c>
      <c r="N168" t="s">
        <v>126</v>
      </c>
    </row>
    <row r="169" spans="1:23">
      <c r="A169">
        <f t="array" ref="A169">COUNTIF(L169:XFD169,"1.*")</f>
        <v>0</v>
      </c>
      <c r="B169">
        <f t="array" ref="B169">COUNTIF(L169:XFD169,"2.*")</f>
        <v>0</v>
      </c>
      <c r="C169">
        <f t="array" ref="C169">COUNTIF(L169:XFD169,"3.*")</f>
        <v>2</v>
      </c>
      <c r="D169">
        <f t="array" ref="D169">COUNTIF(L169:XFD169,"4.*")</f>
        <v>0</v>
      </c>
      <c r="E169">
        <f t="array" ref="E169">COUNTIF(L169:XFD169,"5.*")</f>
        <v>0</v>
      </c>
      <c r="F169">
        <f>COUNTIF(L169:XFD169,"*.*")</f>
        <v>2</v>
      </c>
      <c r="G169" t="s">
        <v>12654</v>
      </c>
      <c r="H169" t="s">
        <v>309</v>
      </c>
      <c r="I169" t="s">
        <v>12669</v>
      </c>
      <c r="J169" t="str">
        <f>$G169&amp;"-"&amp;$H169</f>
        <v>Toimintaympäristö-Ohjelmistotuotanto</v>
      </c>
      <c r="K169" t="str">
        <f>$G169&amp;"-"&amp;$H169&amp;"-"&amp;$I169</f>
        <v>Toimintaympäristö-Ohjelmistotuotanto-Ohjelmistojen tekijänoikeudet</v>
      </c>
      <c r="L169" t="s">
        <v>193</v>
      </c>
      <c r="M169" t="s">
        <v>259</v>
      </c>
    </row>
    <row r="170" spans="1:23">
      <c r="A170">
        <f t="array" ref="A170">COUNTIF(L170:XFD170,"1.*")</f>
        <v>0</v>
      </c>
      <c r="B170">
        <f t="array" ref="B170">COUNTIF(L170:XFD170,"2.*")</f>
        <v>0</v>
      </c>
      <c r="C170">
        <f t="array" ref="C170">COUNTIF(L170:XFD170,"3.*")</f>
        <v>1</v>
      </c>
      <c r="D170">
        <f t="array" ref="D170">COUNTIF(L170:XFD170,"4.*")</f>
        <v>0</v>
      </c>
      <c r="E170">
        <f t="array" ref="E170">COUNTIF(L170:XFD170,"5.*")</f>
        <v>0</v>
      </c>
      <c r="F170">
        <f>COUNTIF(L170:XFD170,"*.*")</f>
        <v>1</v>
      </c>
      <c r="G170" t="s">
        <v>12654</v>
      </c>
      <c r="H170" t="s">
        <v>309</v>
      </c>
      <c r="I170" t="s">
        <v>12670</v>
      </c>
      <c r="J170" t="str">
        <f>$G170&amp;"-"&amp;$H170</f>
        <v>Toimintaympäristö-Ohjelmistotuotanto</v>
      </c>
      <c r="K170" t="str">
        <f>$G170&amp;"-"&amp;$H170&amp;"-"&amp;$I170</f>
        <v>Toimintaympäristö-Ohjelmistotuotanto-Ohjelmistopäivitykset</v>
      </c>
      <c r="L170" t="s">
        <v>259</v>
      </c>
    </row>
    <row r="171" spans="1:23">
      <c r="A171" s="11">
        <f t="array" ref="A171">COUNTIF(L171:XFD171,"1.*")</f>
        <v>0</v>
      </c>
      <c r="B171" s="11">
        <f t="array" ref="B171">COUNTIF(L171:XFD171,"2.*")</f>
        <v>0</v>
      </c>
      <c r="C171" s="11">
        <f t="array" ref="C171">COUNTIF(L171:XFD171,"3.*")</f>
        <v>2</v>
      </c>
      <c r="D171" s="11">
        <f t="array" ref="D171">COUNTIF(L171:XFD171,"4.*")</f>
        <v>0</v>
      </c>
      <c r="E171" s="11">
        <f t="array" ref="E171">COUNTIF(L171:XFD171,"5.*")</f>
        <v>0</v>
      </c>
      <c r="F171" s="11">
        <f>COUNTIF(L171:XFD171,"*.*")</f>
        <v>2</v>
      </c>
      <c r="G171" t="s">
        <v>12654</v>
      </c>
      <c r="H171" s="11" t="s">
        <v>309</v>
      </c>
      <c r="I171" s="11" t="s">
        <v>311</v>
      </c>
      <c r="J171" t="str">
        <f>$G171&amp;"-"&amp;$H171</f>
        <v>Toimintaympäristö-Ohjelmistotuotanto</v>
      </c>
      <c r="K171" t="str">
        <f>$G171&amp;"-"&amp;$H171&amp;"-"&amp;$I171</f>
        <v>Toimintaympäristö-Ohjelmistotuotanto-Ohjelmistotuotannon ala</v>
      </c>
      <c r="L171" s="11" t="s">
        <v>259</v>
      </c>
      <c r="M171" s="11" t="s">
        <v>312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>
        <f t="array" ref="A172">COUNTIF(L172:XFD172,"1.*")</f>
        <v>1</v>
      </c>
      <c r="B172" s="11">
        <f t="array" ref="B172">COUNTIF(L172:XFD172,"2.*")</f>
        <v>0</v>
      </c>
      <c r="C172" s="11">
        <f t="array" ref="C172">COUNTIF(L172:XFD172,"3.*")</f>
        <v>2</v>
      </c>
      <c r="D172" s="11">
        <f t="array" ref="D172">COUNTIF(L172:XFD172,"4.*")</f>
        <v>0</v>
      </c>
      <c r="E172" s="11">
        <f t="array" ref="E172">COUNTIF(L172:XFD172,"5.*")</f>
        <v>0</v>
      </c>
      <c r="F172" s="11">
        <f>COUNTIF(L172:XFD172,"*.*")</f>
        <v>3</v>
      </c>
      <c r="G172" t="s">
        <v>12654</v>
      </c>
      <c r="H172" s="11" t="s">
        <v>12671</v>
      </c>
      <c r="I172" s="11" t="s">
        <v>313</v>
      </c>
      <c r="J172" t="str">
        <f>$G172&amp;"-"&amp;$H172</f>
        <v>Toimintaympäristö-Säädökset</v>
      </c>
      <c r="K172" t="str">
        <f>$G172&amp;"-"&amp;$H172&amp;"-"&amp;$I172</f>
        <v>Toimintaympäristö-Säädökset-EU-maataloustuki</v>
      </c>
      <c r="L172" s="11" t="s">
        <v>96</v>
      </c>
      <c r="M172" t="s">
        <v>314</v>
      </c>
      <c r="N172" t="s">
        <v>49</v>
      </c>
    </row>
    <row r="173" spans="1:23">
      <c r="A173">
        <f t="array" ref="A173">COUNTIF(L173:XFD173,"1.*")</f>
        <v>0</v>
      </c>
      <c r="B173">
        <f t="array" ref="B173">COUNTIF(L173:XFD173,"2.*")</f>
        <v>0</v>
      </c>
      <c r="C173">
        <f t="array" ref="C173">COUNTIF(L173:XFD173,"3.*")</f>
        <v>0</v>
      </c>
      <c r="D173">
        <f t="array" ref="D173">COUNTIF(L173:XFD173,"4.*")</f>
        <v>1</v>
      </c>
      <c r="E173">
        <f t="array" ref="E173">COUNTIF(L173:XFD173,"5.*")</f>
        <v>0</v>
      </c>
      <c r="F173">
        <f>COUNTIF(L173:XFD173,"*.*")</f>
        <v>1</v>
      </c>
      <c r="G173" t="s">
        <v>12654</v>
      </c>
      <c r="H173" t="s">
        <v>12671</v>
      </c>
      <c r="I173" t="s">
        <v>315</v>
      </c>
      <c r="J173" t="str">
        <f>$G173&amp;"-"&amp;$H173</f>
        <v>Toimintaympäristö-Säädökset</v>
      </c>
      <c r="K173" t="str">
        <f>$G173&amp;"-"&amp;$H173&amp;"-"&amp;$I173</f>
        <v>Toimintaympäristö-Säädökset-Luomusertifikaatti</v>
      </c>
      <c r="L173" t="s">
        <v>142</v>
      </c>
    </row>
    <row r="174" spans="1:23">
      <c r="A174">
        <f t="array" ref="A174">COUNTIF(L174:XFD174,"1.*")</f>
        <v>0</v>
      </c>
      <c r="B174">
        <f t="array" ref="B174">COUNTIF(L174:XFD174,"2.*")</f>
        <v>0</v>
      </c>
      <c r="C174">
        <f t="array" ref="C174">COUNTIF(L174:XFD174,"3.*")</f>
        <v>0</v>
      </c>
      <c r="D174">
        <f t="array" ref="D174">COUNTIF(L174:XFD174,"4.*")</f>
        <v>1</v>
      </c>
      <c r="E174">
        <f t="array" ref="E174">COUNTIF(L174:XFD174,"5.*")</f>
        <v>0</v>
      </c>
      <c r="F174">
        <f>COUNTIF(L174:XFD174,"*.*")</f>
        <v>1</v>
      </c>
      <c r="G174" t="s">
        <v>12654</v>
      </c>
      <c r="H174" t="s">
        <v>12671</v>
      </c>
      <c r="I174" t="s">
        <v>316</v>
      </c>
      <c r="J174" t="str">
        <f>$G174&amp;"-"&amp;$H174</f>
        <v>Toimintaympäristö-Säädökset</v>
      </c>
      <c r="K174" t="str">
        <f>$G174&amp;"-"&amp;$H174&amp;"-"&amp;$I174</f>
        <v>Toimintaympäristö-Säädökset-Sertifikaatit</v>
      </c>
      <c r="L174" t="s">
        <v>142</v>
      </c>
    </row>
    <row r="175" spans="1:23">
      <c r="A175">
        <f t="array" ref="A175">COUNTIF(L175:XFD175,"1.*")</f>
        <v>0</v>
      </c>
      <c r="B175">
        <f t="array" ref="B175">COUNTIF(L175:XFD175,"2.*")</f>
        <v>0</v>
      </c>
      <c r="C175">
        <f t="array" ref="C175">COUNTIF(L175:XFD175,"3.*")</f>
        <v>2</v>
      </c>
      <c r="D175">
        <f t="array" ref="D175">COUNTIF(L175:XFD175,"4.*")</f>
        <v>0</v>
      </c>
      <c r="E175">
        <f t="array" ref="E175">COUNTIF(L175:XFD175,"5.*")</f>
        <v>0</v>
      </c>
      <c r="F175">
        <f>COUNTIF(L175:XFD175,"*.*")</f>
        <v>2</v>
      </c>
      <c r="G175" t="s">
        <v>12654</v>
      </c>
      <c r="H175" t="s">
        <v>12671</v>
      </c>
      <c r="I175" t="s">
        <v>317</v>
      </c>
      <c r="J175" t="str">
        <f>$G175&amp;"-"&amp;$H175</f>
        <v>Toimintaympäristö-Säädökset</v>
      </c>
      <c r="K175" t="str">
        <f>$G175&amp;"-"&amp;$H175&amp;"-"&amp;$I175</f>
        <v>Toimintaympäristö-Säädökset-Tuotevastuu</v>
      </c>
      <c r="L175" t="s">
        <v>193</v>
      </c>
      <c r="M175" t="s">
        <v>197</v>
      </c>
    </row>
    <row r="176" spans="1:23">
      <c r="A176">
        <f t="array" ref="A176">COUNTIF(L176:XFD176,"1.*")</f>
        <v>4</v>
      </c>
      <c r="B176">
        <f t="array" ref="B176">COUNTIF(L176:XFD176,"2.*")</f>
        <v>1</v>
      </c>
      <c r="C176">
        <f t="array" ref="C176">COUNTIF(L176:XFD176,"3.*")</f>
        <v>2</v>
      </c>
      <c r="D176">
        <f t="array" ref="D176">COUNTIF(L176:XFD176,"4.*")</f>
        <v>0</v>
      </c>
      <c r="E176">
        <f t="array" ref="E176">COUNTIF(L176:XFD176,"5.*")</f>
        <v>0</v>
      </c>
      <c r="F176">
        <f>COUNTIF(L176:XFD176,"*.*")</f>
        <v>7</v>
      </c>
      <c r="G176" t="s">
        <v>12654</v>
      </c>
      <c r="H176" t="s">
        <v>127</v>
      </c>
      <c r="I176" t="s">
        <v>318</v>
      </c>
      <c r="J176" t="str">
        <f>$G176&amp;"-"&amp;$H176</f>
        <v>Toimintaympäristö-Tuotantoketju</v>
      </c>
      <c r="K176" t="str">
        <f>$G176&amp;"-"&amp;$H176&amp;"-"&amp;$I176</f>
        <v>Toimintaympäristö-Tuotantoketju-Liiketoiminnan ekosysteemi</v>
      </c>
      <c r="L176" t="s">
        <v>172</v>
      </c>
      <c r="M176" t="s">
        <v>163</v>
      </c>
      <c r="N176" t="s">
        <v>129</v>
      </c>
      <c r="O176" t="s">
        <v>130</v>
      </c>
      <c r="P176" t="s">
        <v>185</v>
      </c>
      <c r="Q176" t="s">
        <v>141</v>
      </c>
      <c r="R176" t="s">
        <v>111</v>
      </c>
    </row>
    <row r="177" spans="1:23">
      <c r="A177">
        <f t="array" ref="A177">COUNTIF(L177:XFD177,"1.*")</f>
        <v>2</v>
      </c>
      <c r="B177">
        <f t="array" ref="B177">COUNTIF(L177:XFD177,"2.*")</f>
        <v>0</v>
      </c>
      <c r="C177">
        <f t="array" ref="C177">COUNTIF(L177:XFD177,"3.*")</f>
        <v>0</v>
      </c>
      <c r="D177">
        <f t="array" ref="D177">COUNTIF(L177:XFD177,"4.*")</f>
        <v>0</v>
      </c>
      <c r="E177">
        <f t="array" ref="E177">COUNTIF(L177:XFD177,"5.*")</f>
        <v>0</v>
      </c>
      <c r="F177">
        <f>COUNTIF(L177:XFD177,"*.*")</f>
        <v>2</v>
      </c>
      <c r="G177" t="s">
        <v>12654</v>
      </c>
      <c r="H177" t="s">
        <v>127</v>
      </c>
      <c r="I177" t="s">
        <v>319</v>
      </c>
      <c r="J177" t="str">
        <f>$G177&amp;"-"&amp;$H177</f>
        <v>Toimintaympäristö-Tuotantoketju</v>
      </c>
      <c r="K177" t="str">
        <f>$G177&amp;"-"&amp;$H177&amp;"-"&amp;$I177</f>
        <v>Toimintaympäristö-Tuotantoketju-Toimijoiden verkostomainen toiminta</v>
      </c>
      <c r="L177" t="s">
        <v>184</v>
      </c>
      <c r="M177" t="s">
        <v>67</v>
      </c>
    </row>
    <row r="178" spans="1:23">
      <c r="A178">
        <f t="array" ref="A178">COUNTIF(L178:XFD178,"1.*")</f>
        <v>2</v>
      </c>
      <c r="B178">
        <f t="array" ref="B178">COUNTIF(L178:XFD178,"2.*")</f>
        <v>1</v>
      </c>
      <c r="C178">
        <f t="array" ref="C178">COUNTIF(L178:XFD178,"3.*")</f>
        <v>3</v>
      </c>
      <c r="D178">
        <f t="array" ref="D178">COUNTIF(L178:XFD178,"4.*")</f>
        <v>0</v>
      </c>
      <c r="E178">
        <f t="array" ref="E178">COUNTIF(L178:XFD178,"5.*")</f>
        <v>1</v>
      </c>
      <c r="F178">
        <f>COUNTIF(L178:XFD178,"*.*")</f>
        <v>7</v>
      </c>
      <c r="G178" t="s">
        <v>12654</v>
      </c>
      <c r="H178" t="s">
        <v>127</v>
      </c>
      <c r="I178" t="s">
        <v>12672</v>
      </c>
      <c r="J178" t="str">
        <f>$G178&amp;"-"&amp;$H178</f>
        <v>Toimintaympäristö-Tuotantoketju</v>
      </c>
      <c r="K178" t="str">
        <f>$G178&amp;"-"&amp;$H178&amp;"-"&amp;$I178</f>
        <v>Toimintaympäristö-Tuotantoketju-Tuotantoketju yleensä</v>
      </c>
      <c r="L178" t="s">
        <v>184</v>
      </c>
      <c r="M178" t="s">
        <v>139</v>
      </c>
      <c r="N178" t="s">
        <v>133</v>
      </c>
      <c r="O178" t="s">
        <v>111</v>
      </c>
      <c r="P178" t="s">
        <v>250</v>
      </c>
      <c r="Q178" t="s">
        <v>102</v>
      </c>
      <c r="R178" t="s">
        <v>209</v>
      </c>
    </row>
    <row r="179" spans="1:23">
      <c r="A179">
        <f t="array" ref="A179">COUNTIF(L179:XFD179,"1.*")</f>
        <v>5</v>
      </c>
      <c r="B179">
        <f t="array" ref="B179">COUNTIF(L179:XFD179,"2.*")</f>
        <v>1</v>
      </c>
      <c r="C179">
        <f t="array" ref="C179">COUNTIF(L179:XFD179,"3.*")</f>
        <v>2</v>
      </c>
      <c r="D179">
        <f t="array" ref="D179">COUNTIF(L179:XFD179,"4.*")</f>
        <v>2</v>
      </c>
      <c r="E179">
        <f t="array" ref="E179">COUNTIF(L179:XFD179,"5.*")</f>
        <v>2</v>
      </c>
      <c r="F179">
        <f>COUNTIF(L179:XFD179,"*.*")</f>
        <v>12</v>
      </c>
      <c r="G179" t="s">
        <v>12654</v>
      </c>
      <c r="H179" t="s">
        <v>127</v>
      </c>
      <c r="I179" t="s">
        <v>320</v>
      </c>
      <c r="J179" t="str">
        <f>$G179&amp;"-"&amp;$H179</f>
        <v>Toimintaympäristö-Tuotantoketju</v>
      </c>
      <c r="K179" t="str">
        <f>$G179&amp;"-"&amp;$H179&amp;"-"&amp;$I179</f>
        <v>Toimintaympäristö-Tuotantoketju-Tuotantoketjun data</v>
      </c>
      <c r="L179" t="s">
        <v>184</v>
      </c>
      <c r="M179" t="s">
        <v>139</v>
      </c>
      <c r="N179" t="s">
        <v>9</v>
      </c>
      <c r="O179" t="s">
        <v>16</v>
      </c>
      <c r="P179" t="s">
        <v>17</v>
      </c>
      <c r="Q179" t="s">
        <v>133</v>
      </c>
      <c r="R179" t="s">
        <v>250</v>
      </c>
      <c r="S179" t="s">
        <v>102</v>
      </c>
      <c r="T179" t="s">
        <v>138</v>
      </c>
      <c r="U179" t="s">
        <v>142</v>
      </c>
      <c r="V179" t="s">
        <v>80</v>
      </c>
      <c r="W179" t="s">
        <v>88</v>
      </c>
    </row>
    <row r="180" spans="1:23">
      <c r="A180">
        <f t="array" ref="A180">COUNTIF(L180:XFD180,"1.*")</f>
        <v>0</v>
      </c>
      <c r="B180">
        <f t="array" ref="B180">COUNTIF(L180:XFD180,"2.*")</f>
        <v>0</v>
      </c>
      <c r="C180">
        <f t="array" ref="C180">COUNTIF(L180:XFD180,"3.*")</f>
        <v>2</v>
      </c>
      <c r="D180">
        <f t="array" ref="D180">COUNTIF(L180:XFD180,"4.*")</f>
        <v>1</v>
      </c>
      <c r="E180">
        <f t="array" ref="E180">COUNTIF(L180:XFD180,"5.*")</f>
        <v>0</v>
      </c>
      <c r="F180">
        <f>COUNTIF(L180:XFD180,"*.*")</f>
        <v>3</v>
      </c>
      <c r="G180" t="s">
        <v>12654</v>
      </c>
      <c r="H180" t="s">
        <v>127</v>
      </c>
      <c r="I180" t="s">
        <v>321</v>
      </c>
      <c r="J180" t="str">
        <f>$G180&amp;"-"&amp;$H180</f>
        <v>Toimintaympäristö-Tuotantoketju</v>
      </c>
      <c r="K180" t="str">
        <f>$G180&amp;"-"&amp;$H180&amp;"-"&amp;$I180</f>
        <v>Toimintaympäristö-Tuotantoketju-Tuotantoketjun valvonta</v>
      </c>
      <c r="L180" t="s">
        <v>250</v>
      </c>
      <c r="M180" t="s">
        <v>102</v>
      </c>
      <c r="N180" t="s">
        <v>142</v>
      </c>
    </row>
    <row r="181" spans="1:23" ht="15" customHeight="1">
      <c r="A181">
        <f t="array" ref="A181">COUNTIF(L181:XFD181,"1.*")</f>
        <v>0</v>
      </c>
      <c r="B181">
        <f t="array" ref="B181">COUNTIF(L181:XFD181,"2.*")</f>
        <v>0</v>
      </c>
      <c r="C181">
        <f t="array" ref="C181">COUNTIF(L181:XFD181,"3.*")</f>
        <v>0</v>
      </c>
      <c r="D181">
        <f t="array" ref="D181">COUNTIF(L181:XFD181,"4.*")</f>
        <v>2</v>
      </c>
      <c r="E181">
        <f t="array" ref="E181">COUNTIF(L181:XFD181,"5.*")</f>
        <v>0</v>
      </c>
      <c r="F181">
        <f>COUNTIF(L181:XFD181,"*.*")</f>
        <v>2</v>
      </c>
      <c r="G181" t="s">
        <v>12654</v>
      </c>
      <c r="H181" t="s">
        <v>12673</v>
      </c>
      <c r="I181" t="s">
        <v>322</v>
      </c>
      <c r="J181" t="str">
        <f>$G181&amp;"-"&amp;$H181</f>
        <v>Toimintaympäristö-Yhtiö</v>
      </c>
      <c r="K181" t="str">
        <f>$G181&amp;"-"&amp;$H181&amp;"-"&amp;$I181</f>
        <v>Toimintaympäristö-Yhtiö-Agrineuvos</v>
      </c>
      <c r="L181" t="s">
        <v>36</v>
      </c>
      <c r="M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1"/>
  <sheetViews>
    <sheetView zoomScale="25" zoomScaleNormal="25" zoomScalePageLayoutView="25" workbookViewId="0">
      <pane ySplit="1" topLeftCell="A43" activePane="bottomLeft" state="frozen"/>
      <selection activeCell="F20" sqref="F20"/>
      <selection pane="bottomLeft" activeCell="AH43" sqref="AH43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7.83203125" customWidth="1"/>
    <col min="6" max="6" width="17.1640625" bestFit="1" customWidth="1"/>
    <col min="7" max="7" width="5.5" customWidth="1"/>
    <col min="8" max="8" width="18.5" bestFit="1" customWidth="1"/>
    <col min="9" max="9" width="19.5" bestFit="1" customWidth="1"/>
    <col min="10" max="10" width="23.1640625" bestFit="1" customWidth="1"/>
    <col min="11" max="11" width="76.83203125" bestFit="1" customWidth="1"/>
    <col min="12" max="12" width="5.5" customWidth="1"/>
    <col min="14" max="14" width="5.5" customWidth="1"/>
    <col min="15" max="15" width="18.5" bestFit="1" customWidth="1"/>
    <col min="16" max="16" width="19.5" bestFit="1" customWidth="1"/>
    <col min="17" max="17" width="23.1640625" bestFit="1" customWidth="1"/>
    <col min="18" max="18" width="76.83203125" bestFit="1" customWidth="1"/>
    <col min="19" max="19" width="5.5" customWidth="1"/>
    <col min="21" max="21" width="5.5" customWidth="1"/>
    <col min="22" max="22" width="18.5" bestFit="1" customWidth="1"/>
    <col min="23" max="23" width="19.5" bestFit="1" customWidth="1"/>
    <col min="24" max="24" width="23.1640625" bestFit="1" customWidth="1"/>
    <col min="25" max="25" width="76.83203125" bestFit="1" customWidth="1"/>
    <col min="26" max="26" width="5.5" customWidth="1"/>
    <col min="28" max="28" width="5.5" customWidth="1"/>
    <col min="29" max="29" width="18.5" bestFit="1" customWidth="1"/>
    <col min="30" max="30" width="19.5" bestFit="1" customWidth="1"/>
    <col min="31" max="31" width="23.1640625" bestFit="1" customWidth="1"/>
    <col min="32" max="32" width="76.83203125" bestFit="1" customWidth="1"/>
    <col min="33" max="33" width="5.5" customWidth="1"/>
    <col min="35" max="35" width="5.5" customWidth="1"/>
    <col min="36" max="36" width="36.1640625" bestFit="1" customWidth="1"/>
    <col min="37" max="37" width="19.5" bestFit="1" customWidth="1"/>
    <col min="38" max="38" width="23.1640625" bestFit="1" customWidth="1"/>
    <col min="39" max="39" width="77" bestFit="1" customWidth="1"/>
    <col min="40" max="40" width="5.5" customWidth="1"/>
  </cols>
  <sheetData>
    <row r="1" spans="1:41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F1" s="16" t="s">
        <v>12675</v>
      </c>
      <c r="G1" s="16"/>
      <c r="H1" s="4" t="s">
        <v>335</v>
      </c>
      <c r="I1" s="4" t="s">
        <v>0</v>
      </c>
      <c r="J1" s="4" t="s">
        <v>1</v>
      </c>
      <c r="K1" s="4" t="s">
        <v>2</v>
      </c>
      <c r="L1" s="16"/>
      <c r="M1" s="16" t="s">
        <v>12675</v>
      </c>
      <c r="N1" s="16"/>
      <c r="O1" s="4" t="s">
        <v>336</v>
      </c>
      <c r="P1" s="4" t="s">
        <v>0</v>
      </c>
      <c r="Q1" s="4" t="s">
        <v>1</v>
      </c>
      <c r="R1" s="4" t="s">
        <v>2</v>
      </c>
      <c r="S1" s="16"/>
      <c r="T1" s="16" t="s">
        <v>12675</v>
      </c>
      <c r="U1" s="16"/>
      <c r="V1" s="4" t="s">
        <v>337</v>
      </c>
      <c r="W1" s="4" t="s">
        <v>0</v>
      </c>
      <c r="X1" s="4" t="s">
        <v>1</v>
      </c>
      <c r="Y1" s="4" t="s">
        <v>2</v>
      </c>
      <c r="Z1" s="16"/>
      <c r="AA1" s="16" t="s">
        <v>12675</v>
      </c>
      <c r="AB1" s="16"/>
      <c r="AC1" s="4" t="s">
        <v>338</v>
      </c>
      <c r="AD1" s="4" t="s">
        <v>0</v>
      </c>
      <c r="AE1" s="4" t="s">
        <v>1</v>
      </c>
      <c r="AF1" s="4" t="s">
        <v>2</v>
      </c>
      <c r="AG1" s="16"/>
      <c r="AH1" s="16" t="s">
        <v>12675</v>
      </c>
      <c r="AI1" s="16"/>
      <c r="AJ1" s="4" t="s">
        <v>12576</v>
      </c>
      <c r="AK1" s="4" t="s">
        <v>0</v>
      </c>
      <c r="AL1" s="4" t="s">
        <v>1</v>
      </c>
      <c r="AM1" s="4" t="s">
        <v>2</v>
      </c>
      <c r="AN1" s="16"/>
      <c r="AO1" s="16" t="s">
        <v>12675</v>
      </c>
    </row>
    <row r="2" spans="1:41" ht="16" thickTop="1">
      <c r="A2">
        <v>6</v>
      </c>
      <c r="B2" t="s">
        <v>7</v>
      </c>
      <c r="C2" t="s">
        <v>143</v>
      </c>
      <c r="D2" t="s">
        <v>12618</v>
      </c>
      <c r="F2">
        <f>COUNTIF(A$2:A$181,"&gt;10")</f>
        <v>1</v>
      </c>
      <c r="H2" s="6">
        <v>8</v>
      </c>
      <c r="I2" t="s">
        <v>7</v>
      </c>
      <c r="J2" t="s">
        <v>12609</v>
      </c>
      <c r="K2" t="s">
        <v>12610</v>
      </c>
      <c r="M2">
        <f>COUNTIF(H$2:H$181,"&gt;10")</f>
        <v>0</v>
      </c>
      <c r="O2">
        <v>4</v>
      </c>
      <c r="P2" t="s">
        <v>7</v>
      </c>
      <c r="Q2" t="s">
        <v>23</v>
      </c>
      <c r="R2" t="s">
        <v>24</v>
      </c>
      <c r="T2">
        <f>COUNTIF(O$2:O$181,"&gt;10")</f>
        <v>0</v>
      </c>
      <c r="V2">
        <v>4</v>
      </c>
      <c r="W2" t="s">
        <v>7</v>
      </c>
      <c r="X2" t="s">
        <v>12611</v>
      </c>
      <c r="Y2" t="s">
        <v>12612</v>
      </c>
      <c r="AA2">
        <f>COUNTIF(V$2:V$181,"&gt;10")</f>
        <v>0</v>
      </c>
      <c r="AC2">
        <v>5</v>
      </c>
      <c r="AD2" t="s">
        <v>7</v>
      </c>
      <c r="AE2" t="s">
        <v>90</v>
      </c>
      <c r="AF2" t="s">
        <v>100</v>
      </c>
      <c r="AH2">
        <f>COUNTIF(AC$2:AC$181,"&gt;10")</f>
        <v>0</v>
      </c>
      <c r="AJ2">
        <v>18</v>
      </c>
      <c r="AK2" t="s">
        <v>7</v>
      </c>
      <c r="AL2" t="s">
        <v>12609</v>
      </c>
      <c r="AM2" t="s">
        <v>12610</v>
      </c>
      <c r="AO2">
        <f>COUNTIF(AJ$2:AJ$181,"&gt;10")</f>
        <v>24</v>
      </c>
    </row>
    <row r="3" spans="1:41">
      <c r="A3">
        <v>5</v>
      </c>
      <c r="B3" t="s">
        <v>7</v>
      </c>
      <c r="C3" t="s">
        <v>23</v>
      </c>
      <c r="D3" t="s">
        <v>41</v>
      </c>
      <c r="F3">
        <f>COUNTIF(A$2:A$181,"&gt;9")</f>
        <v>1</v>
      </c>
      <c r="H3">
        <v>8</v>
      </c>
      <c r="I3" t="s">
        <v>7</v>
      </c>
      <c r="J3" t="s">
        <v>12609</v>
      </c>
      <c r="K3" t="s">
        <v>112</v>
      </c>
      <c r="M3">
        <f>COUNTIF(H$2:H$181,"&gt;9")</f>
        <v>0</v>
      </c>
      <c r="O3">
        <v>3</v>
      </c>
      <c r="P3" t="s">
        <v>7</v>
      </c>
      <c r="Q3" t="s">
        <v>137</v>
      </c>
      <c r="R3" t="s">
        <v>12617</v>
      </c>
      <c r="T3">
        <f>COUNTIF(O$2:O$181,"&gt;9")</f>
        <v>0</v>
      </c>
      <c r="V3">
        <v>3</v>
      </c>
      <c r="W3" t="s">
        <v>7</v>
      </c>
      <c r="X3" t="s">
        <v>23</v>
      </c>
      <c r="Y3" t="s">
        <v>29</v>
      </c>
      <c r="AA3">
        <f>COUNTIF(V$2:V$181,"&gt;9")</f>
        <v>0</v>
      </c>
      <c r="AC3">
        <v>5</v>
      </c>
      <c r="AD3" t="s">
        <v>7</v>
      </c>
      <c r="AE3" t="s">
        <v>12609</v>
      </c>
      <c r="AF3" t="s">
        <v>12610</v>
      </c>
      <c r="AH3">
        <f>COUNTIF(AC$2:AC$181,"&gt;9")</f>
        <v>0</v>
      </c>
      <c r="AJ3">
        <v>17</v>
      </c>
      <c r="AK3" t="s">
        <v>7</v>
      </c>
      <c r="AL3" t="s">
        <v>12611</v>
      </c>
      <c r="AM3" t="s">
        <v>12612</v>
      </c>
      <c r="AO3">
        <f>COUNTIF(AJ$2:AJ$181,"&gt;9")</f>
        <v>31</v>
      </c>
    </row>
    <row r="4" spans="1:41">
      <c r="A4">
        <v>5</v>
      </c>
      <c r="B4" t="s">
        <v>7</v>
      </c>
      <c r="C4" t="s">
        <v>69</v>
      </c>
      <c r="D4" t="s">
        <v>76</v>
      </c>
      <c r="F4">
        <f>COUNTIF(A$2:A$181,"&gt;8")</f>
        <v>1</v>
      </c>
      <c r="H4">
        <v>8</v>
      </c>
      <c r="I4" t="s">
        <v>7</v>
      </c>
      <c r="J4" t="s">
        <v>12611</v>
      </c>
      <c r="K4" t="s">
        <v>12612</v>
      </c>
      <c r="M4">
        <f>COUNTIF(H$2:H$181,"&gt;8")</f>
        <v>0</v>
      </c>
      <c r="O4">
        <v>2</v>
      </c>
      <c r="P4" t="s">
        <v>7</v>
      </c>
      <c r="Q4" t="s">
        <v>23</v>
      </c>
      <c r="R4" t="s">
        <v>54</v>
      </c>
      <c r="T4">
        <f>COUNTIF(O$2:O$181,"&gt;8")</f>
        <v>0</v>
      </c>
      <c r="V4">
        <v>3</v>
      </c>
      <c r="W4" t="s">
        <v>7</v>
      </c>
      <c r="X4" t="s">
        <v>81</v>
      </c>
      <c r="Y4" t="s">
        <v>83</v>
      </c>
      <c r="AA4">
        <f>COUNTIF(V$2:V$181,"&gt;8")</f>
        <v>0</v>
      </c>
      <c r="AC4">
        <v>4</v>
      </c>
      <c r="AD4" t="s">
        <v>7</v>
      </c>
      <c r="AE4" t="s">
        <v>23</v>
      </c>
      <c r="AF4" t="s">
        <v>29</v>
      </c>
      <c r="AH4">
        <f>COUNTIF(AC$2:AC$181,"&gt;8")</f>
        <v>0</v>
      </c>
      <c r="AJ4">
        <v>16</v>
      </c>
      <c r="AK4" t="s">
        <v>7</v>
      </c>
      <c r="AL4" t="s">
        <v>90</v>
      </c>
      <c r="AM4" t="s">
        <v>100</v>
      </c>
      <c r="AO4">
        <f>COUNTIF(AJ$2:AJ$181,"&gt;8")</f>
        <v>34</v>
      </c>
    </row>
    <row r="5" spans="1:41">
      <c r="A5">
        <v>4</v>
      </c>
      <c r="B5" t="s">
        <v>7</v>
      </c>
      <c r="C5" t="s">
        <v>131</v>
      </c>
      <c r="D5" t="s">
        <v>12613</v>
      </c>
      <c r="F5">
        <f>COUNTIF(A$2:A$181,"&gt;7")</f>
        <v>2</v>
      </c>
      <c r="H5">
        <v>5</v>
      </c>
      <c r="I5" t="s">
        <v>7</v>
      </c>
      <c r="J5" t="s">
        <v>81</v>
      </c>
      <c r="K5" t="s">
        <v>83</v>
      </c>
      <c r="M5">
        <f>COUNTIF(H$2:H$181,"&gt;7")</f>
        <v>3</v>
      </c>
      <c r="O5">
        <v>2</v>
      </c>
      <c r="P5" t="s">
        <v>7</v>
      </c>
      <c r="Q5" t="s">
        <v>90</v>
      </c>
      <c r="R5" t="s">
        <v>100</v>
      </c>
      <c r="T5">
        <f>COUNTIF(O$2:O$181,"&gt;7")</f>
        <v>1</v>
      </c>
      <c r="V5">
        <v>3</v>
      </c>
      <c r="W5" t="s">
        <v>7</v>
      </c>
      <c r="X5" t="s">
        <v>137</v>
      </c>
      <c r="Y5" t="s">
        <v>12617</v>
      </c>
      <c r="AA5">
        <f>COUNTIF(V$2:V$181,"&gt;7")</f>
        <v>0</v>
      </c>
      <c r="AC5">
        <v>4</v>
      </c>
      <c r="AD5" t="s">
        <v>7</v>
      </c>
      <c r="AE5" t="s">
        <v>90</v>
      </c>
      <c r="AF5" t="s">
        <v>12608</v>
      </c>
      <c r="AH5">
        <f>COUNTIF(AC$2:AC$181,"&gt;7")</f>
        <v>0</v>
      </c>
      <c r="AJ5">
        <v>13</v>
      </c>
      <c r="AK5" t="s">
        <v>7</v>
      </c>
      <c r="AL5" t="s">
        <v>81</v>
      </c>
      <c r="AM5" t="s">
        <v>83</v>
      </c>
      <c r="AO5">
        <f>COUNTIF(AJ$2:AJ$181,"&gt;7")</f>
        <v>38</v>
      </c>
    </row>
    <row r="6" spans="1:41">
      <c r="A6">
        <v>4</v>
      </c>
      <c r="B6" t="s">
        <v>7</v>
      </c>
      <c r="C6" t="s">
        <v>137</v>
      </c>
      <c r="D6" t="s">
        <v>12617</v>
      </c>
      <c r="F6">
        <f>COUNTIF(A$2:A$181,"&gt;6")</f>
        <v>3</v>
      </c>
      <c r="H6">
        <v>5</v>
      </c>
      <c r="I6" t="s">
        <v>7</v>
      </c>
      <c r="J6" t="s">
        <v>90</v>
      </c>
      <c r="K6" t="s">
        <v>100</v>
      </c>
      <c r="M6">
        <f>COUNTIF(H$2:H$181,"&gt;6")</f>
        <v>4</v>
      </c>
      <c r="O6">
        <v>1</v>
      </c>
      <c r="P6" t="s">
        <v>7</v>
      </c>
      <c r="Q6" t="s">
        <v>23</v>
      </c>
      <c r="R6" t="s">
        <v>29</v>
      </c>
      <c r="T6">
        <f>COUNTIF(O$2:O$181,"&gt;6")</f>
        <v>1</v>
      </c>
      <c r="V6">
        <v>2</v>
      </c>
      <c r="W6" t="s">
        <v>7</v>
      </c>
      <c r="X6" t="s">
        <v>23</v>
      </c>
      <c r="Y6" t="s">
        <v>54</v>
      </c>
      <c r="AA6">
        <f>COUNTIF(V$2:V$181,"&gt;6")</f>
        <v>0</v>
      </c>
      <c r="AC6">
        <v>3</v>
      </c>
      <c r="AD6" t="s">
        <v>7</v>
      </c>
      <c r="AE6" t="s">
        <v>12611</v>
      </c>
      <c r="AF6" t="s">
        <v>12612</v>
      </c>
      <c r="AH6">
        <f>COUNTIF(AC$2:AC$181,"&gt;6")</f>
        <v>0</v>
      </c>
      <c r="AJ6">
        <v>12</v>
      </c>
      <c r="AK6" t="s">
        <v>7</v>
      </c>
      <c r="AL6" t="s">
        <v>23</v>
      </c>
      <c r="AM6" t="s">
        <v>29</v>
      </c>
      <c r="AO6">
        <f>COUNTIF(AJ$2:AJ$181,"&gt;6")</f>
        <v>45</v>
      </c>
    </row>
    <row r="7" spans="1:41">
      <c r="A7">
        <v>3</v>
      </c>
      <c r="B7" t="s">
        <v>7</v>
      </c>
      <c r="C7" t="s">
        <v>8</v>
      </c>
      <c r="D7" t="s">
        <v>15</v>
      </c>
      <c r="F7">
        <f>COUNTIF(A$2:A$181,"&gt;5")</f>
        <v>6</v>
      </c>
      <c r="H7">
        <v>3</v>
      </c>
      <c r="I7" t="s">
        <v>7</v>
      </c>
      <c r="J7" t="s">
        <v>8</v>
      </c>
      <c r="K7" t="s">
        <v>12601</v>
      </c>
      <c r="M7">
        <f>COUNTIF(H$2:H$181,"&gt;5")</f>
        <v>7</v>
      </c>
      <c r="O7">
        <v>1</v>
      </c>
      <c r="P7" t="s">
        <v>7</v>
      </c>
      <c r="Q7" t="s">
        <v>23</v>
      </c>
      <c r="R7" t="s">
        <v>41</v>
      </c>
      <c r="T7">
        <f>COUNTIF(O$2:O$181,"&gt;5")</f>
        <v>3</v>
      </c>
      <c r="V7">
        <v>2</v>
      </c>
      <c r="W7" t="s">
        <v>7</v>
      </c>
      <c r="X7" t="s">
        <v>90</v>
      </c>
      <c r="Y7" t="s">
        <v>100</v>
      </c>
      <c r="AA7">
        <f>COUNTIF(V$2:V$181,"&gt;5")</f>
        <v>1</v>
      </c>
      <c r="AC7">
        <v>2</v>
      </c>
      <c r="AD7" t="s">
        <v>7</v>
      </c>
      <c r="AE7" t="s">
        <v>81</v>
      </c>
      <c r="AF7" t="s">
        <v>83</v>
      </c>
      <c r="AH7">
        <f>COUNTIF(AC$2:AC$181,"&gt;5")</f>
        <v>2</v>
      </c>
      <c r="AJ7">
        <v>11</v>
      </c>
      <c r="AK7" t="s">
        <v>7</v>
      </c>
      <c r="AL7" t="s">
        <v>137</v>
      </c>
      <c r="AM7" t="s">
        <v>12617</v>
      </c>
      <c r="AO7">
        <f>COUNTIF(AJ$2:AJ$181,"&gt;5")</f>
        <v>53</v>
      </c>
    </row>
    <row r="8" spans="1:41">
      <c r="A8">
        <v>3</v>
      </c>
      <c r="B8" t="s">
        <v>7</v>
      </c>
      <c r="C8" t="s">
        <v>23</v>
      </c>
      <c r="D8" t="s">
        <v>29</v>
      </c>
      <c r="F8">
        <f>COUNTIF(A$2:A$181,"&gt;4")</f>
        <v>12</v>
      </c>
      <c r="H8" s="6">
        <v>3</v>
      </c>
      <c r="I8" t="s">
        <v>7</v>
      </c>
      <c r="J8" t="s">
        <v>8</v>
      </c>
      <c r="K8" t="s">
        <v>18</v>
      </c>
      <c r="M8">
        <f>COUNTIF(H$2:H$181,"&gt;4")</f>
        <v>11</v>
      </c>
      <c r="O8">
        <v>1</v>
      </c>
      <c r="P8" t="s">
        <v>7</v>
      </c>
      <c r="Q8" t="s">
        <v>23</v>
      </c>
      <c r="R8" t="s">
        <v>51</v>
      </c>
      <c r="T8">
        <f>COUNTIF(O$2:O$181,"&gt;4")</f>
        <v>6</v>
      </c>
      <c r="V8">
        <v>2</v>
      </c>
      <c r="W8" t="s">
        <v>7</v>
      </c>
      <c r="X8" t="s">
        <v>131</v>
      </c>
      <c r="Y8" t="s">
        <v>12613</v>
      </c>
      <c r="AA8">
        <f>COUNTIF(V$2:V$181,"&gt;4")</f>
        <v>2</v>
      </c>
      <c r="AC8" s="11">
        <v>1</v>
      </c>
      <c r="AD8" t="s">
        <v>7</v>
      </c>
      <c r="AE8" s="11" t="s">
        <v>8</v>
      </c>
      <c r="AF8" s="11" t="s">
        <v>12602</v>
      </c>
      <c r="AH8">
        <f>COUNTIF(AC$2:AC$181,"&gt;4")</f>
        <v>5</v>
      </c>
      <c r="AJ8">
        <v>10</v>
      </c>
      <c r="AK8" t="s">
        <v>7</v>
      </c>
      <c r="AL8" t="s">
        <v>12609</v>
      </c>
      <c r="AM8" t="s">
        <v>112</v>
      </c>
      <c r="AO8">
        <f>COUNTIF(AJ$2:AJ$181,"&gt;4")</f>
        <v>71</v>
      </c>
    </row>
    <row r="9" spans="1:41">
      <c r="A9">
        <v>3</v>
      </c>
      <c r="B9" t="s">
        <v>7</v>
      </c>
      <c r="C9" t="s">
        <v>23</v>
      </c>
      <c r="D9" t="s">
        <v>12603</v>
      </c>
      <c r="F9">
        <f>COUNTIF(A$2:A$181,"&gt;3")</f>
        <v>23</v>
      </c>
      <c r="H9" s="6">
        <v>3</v>
      </c>
      <c r="I9" t="s">
        <v>7</v>
      </c>
      <c r="J9" t="s">
        <v>69</v>
      </c>
      <c r="K9" t="s">
        <v>70</v>
      </c>
      <c r="M9">
        <f>COUNTIF(H$2:H$181,"&gt;3")</f>
        <v>14</v>
      </c>
      <c r="O9">
        <v>1</v>
      </c>
      <c r="P9" t="s">
        <v>7</v>
      </c>
      <c r="Q9" t="s">
        <v>23</v>
      </c>
      <c r="R9" t="s">
        <v>60</v>
      </c>
      <c r="T9">
        <f>COUNTIF(O$2:O$181,"&gt;3")</f>
        <v>11</v>
      </c>
      <c r="V9">
        <v>2</v>
      </c>
      <c r="W9" t="s">
        <v>7</v>
      </c>
      <c r="X9" t="s">
        <v>143</v>
      </c>
      <c r="Y9" t="s">
        <v>146</v>
      </c>
      <c r="AA9">
        <f>COUNTIF(V$2:V$181,"&gt;3")</f>
        <v>4</v>
      </c>
      <c r="AC9">
        <v>1</v>
      </c>
      <c r="AD9" t="s">
        <v>7</v>
      </c>
      <c r="AE9" t="s">
        <v>8</v>
      </c>
      <c r="AF9" t="s">
        <v>18</v>
      </c>
      <c r="AH9">
        <f>COUNTIF(AC$2:AC$181,"&gt;3")</f>
        <v>13</v>
      </c>
      <c r="AJ9">
        <v>10</v>
      </c>
      <c r="AK9" t="s">
        <v>7</v>
      </c>
      <c r="AL9" t="s">
        <v>131</v>
      </c>
      <c r="AM9" t="s">
        <v>12613</v>
      </c>
      <c r="AO9">
        <f>COUNTIF(AJ$2:AJ$181,"&gt;3")</f>
        <v>86</v>
      </c>
    </row>
    <row r="10" spans="1:41">
      <c r="A10">
        <v>3</v>
      </c>
      <c r="B10" t="s">
        <v>7</v>
      </c>
      <c r="C10" t="s">
        <v>81</v>
      </c>
      <c r="D10" t="s">
        <v>89</v>
      </c>
      <c r="F10">
        <f>COUNTIF(A$2:A$181,"&gt;2")</f>
        <v>39</v>
      </c>
      <c r="H10">
        <v>3</v>
      </c>
      <c r="I10" t="s">
        <v>7</v>
      </c>
      <c r="J10" t="s">
        <v>131</v>
      </c>
      <c r="K10" t="s">
        <v>132</v>
      </c>
      <c r="M10">
        <f>COUNTIF(H$2:H$181,"&gt;2")</f>
        <v>29</v>
      </c>
      <c r="O10">
        <v>1</v>
      </c>
      <c r="P10" t="s">
        <v>7</v>
      </c>
      <c r="Q10" t="s">
        <v>81</v>
      </c>
      <c r="R10" t="s">
        <v>83</v>
      </c>
      <c r="T10">
        <f>COUNTIF(O$2:O$181,"&gt;2")</f>
        <v>18</v>
      </c>
      <c r="V10">
        <v>1</v>
      </c>
      <c r="W10" t="s">
        <v>7</v>
      </c>
      <c r="X10" t="s">
        <v>8</v>
      </c>
      <c r="Y10" t="s">
        <v>12601</v>
      </c>
      <c r="AA10">
        <f>COUNTIF(V$2:V$181,"&gt;2")</f>
        <v>12</v>
      </c>
      <c r="AC10">
        <v>1</v>
      </c>
      <c r="AD10" t="s">
        <v>7</v>
      </c>
      <c r="AE10" t="s">
        <v>69</v>
      </c>
      <c r="AF10" t="s">
        <v>12605</v>
      </c>
      <c r="AH10">
        <f>COUNTIF(AC$2:AC$181,"&gt;2")</f>
        <v>21</v>
      </c>
      <c r="AJ10">
        <v>10</v>
      </c>
      <c r="AK10" t="s">
        <v>7</v>
      </c>
      <c r="AL10" t="s">
        <v>143</v>
      </c>
      <c r="AM10" t="s">
        <v>12618</v>
      </c>
      <c r="AO10">
        <f>COUNTIF(AJ$2:AJ$181,"&gt;2")</f>
        <v>117</v>
      </c>
    </row>
    <row r="11" spans="1:41">
      <c r="A11">
        <v>3</v>
      </c>
      <c r="B11" t="s">
        <v>7</v>
      </c>
      <c r="C11" t="s">
        <v>12609</v>
      </c>
      <c r="D11" t="s">
        <v>12610</v>
      </c>
      <c r="F11">
        <f>COUNTIF(A$2:A$181,"&gt;1")</f>
        <v>64</v>
      </c>
      <c r="H11" s="6">
        <v>3</v>
      </c>
      <c r="I11" t="s">
        <v>7</v>
      </c>
      <c r="J11" t="s">
        <v>131</v>
      </c>
      <c r="K11" t="s">
        <v>12614</v>
      </c>
      <c r="M11">
        <f>COUNTIF(H$2:H$181,"&gt;1")</f>
        <v>48</v>
      </c>
      <c r="O11">
        <v>1</v>
      </c>
      <c r="P11" t="s">
        <v>7</v>
      </c>
      <c r="Q11" t="s">
        <v>81</v>
      </c>
      <c r="R11" t="s">
        <v>89</v>
      </c>
      <c r="T11">
        <f>COUNTIF(O$2:O$181,"&gt;1")</f>
        <v>38</v>
      </c>
      <c r="V11">
        <v>1</v>
      </c>
      <c r="W11" t="s">
        <v>7</v>
      </c>
      <c r="X11" t="s">
        <v>23</v>
      </c>
      <c r="Y11" t="s">
        <v>41</v>
      </c>
      <c r="AA11">
        <f>COUNTIF(V$2:V$181,"&gt;1")</f>
        <v>36</v>
      </c>
      <c r="AC11">
        <v>1</v>
      </c>
      <c r="AD11" t="s">
        <v>7</v>
      </c>
      <c r="AE11" t="s">
        <v>90</v>
      </c>
      <c r="AF11" t="s">
        <v>12606</v>
      </c>
      <c r="AH11">
        <f>COUNTIF(AC$2:AC$181,"&gt;1")</f>
        <v>36</v>
      </c>
      <c r="AJ11">
        <v>9</v>
      </c>
      <c r="AK11" t="s">
        <v>7</v>
      </c>
      <c r="AL11" t="s">
        <v>23</v>
      </c>
      <c r="AM11" t="s">
        <v>41</v>
      </c>
      <c r="AO11">
        <f>COUNTIF(AJ$2:AJ$181,"&gt;1")</f>
        <v>146</v>
      </c>
    </row>
    <row r="12" spans="1:41">
      <c r="A12">
        <v>3</v>
      </c>
      <c r="B12" t="s">
        <v>7</v>
      </c>
      <c r="C12" t="s">
        <v>127</v>
      </c>
      <c r="D12" t="s">
        <v>128</v>
      </c>
      <c r="F12">
        <f>COUNTIF(A$2:A$181,"&gt;0")</f>
        <v>116</v>
      </c>
      <c r="H12">
        <v>3</v>
      </c>
      <c r="I12" t="s">
        <v>7</v>
      </c>
      <c r="J12" t="s">
        <v>12619</v>
      </c>
      <c r="K12" t="s">
        <v>147</v>
      </c>
      <c r="M12">
        <f>COUNTIF(H$2:H$181,"&gt;0")</f>
        <v>88</v>
      </c>
      <c r="O12">
        <v>1</v>
      </c>
      <c r="P12" t="s">
        <v>7</v>
      </c>
      <c r="Q12" t="s">
        <v>12609</v>
      </c>
      <c r="R12" t="s">
        <v>12610</v>
      </c>
      <c r="T12">
        <f>COUNTIF(O$2:O$181,"&gt;0")</f>
        <v>76</v>
      </c>
      <c r="V12">
        <v>1</v>
      </c>
      <c r="W12" t="s">
        <v>7</v>
      </c>
      <c r="X12" t="s">
        <v>23</v>
      </c>
      <c r="Y12" t="s">
        <v>51</v>
      </c>
      <c r="AA12">
        <f>COUNTIF(V$2:V$181,"&gt;0")</f>
        <v>75</v>
      </c>
      <c r="AC12">
        <v>1</v>
      </c>
      <c r="AD12" t="s">
        <v>7</v>
      </c>
      <c r="AE12" t="s">
        <v>90</v>
      </c>
      <c r="AF12" t="s">
        <v>92</v>
      </c>
      <c r="AH12">
        <f>COUNTIF(AC$2:AC$181,"&gt;0")</f>
        <v>78</v>
      </c>
      <c r="AJ12">
        <v>6</v>
      </c>
      <c r="AK12" t="s">
        <v>7</v>
      </c>
      <c r="AL12" t="s">
        <v>23</v>
      </c>
      <c r="AM12" t="s">
        <v>54</v>
      </c>
      <c r="AO12">
        <f>COUNTIF(AJ$2:AJ$181,"&gt;0")</f>
        <v>180</v>
      </c>
    </row>
    <row r="13" spans="1:41">
      <c r="A13">
        <v>3</v>
      </c>
      <c r="B13" t="s">
        <v>7</v>
      </c>
      <c r="C13" t="s">
        <v>137</v>
      </c>
      <c r="D13" t="s">
        <v>12616</v>
      </c>
      <c r="H13">
        <v>2</v>
      </c>
      <c r="I13" t="s">
        <v>7</v>
      </c>
      <c r="J13" t="s">
        <v>23</v>
      </c>
      <c r="K13" t="s">
        <v>41</v>
      </c>
      <c r="O13">
        <v>1</v>
      </c>
      <c r="P13" t="s">
        <v>7</v>
      </c>
      <c r="Q13" t="s">
        <v>12611</v>
      </c>
      <c r="R13" t="s">
        <v>12612</v>
      </c>
      <c r="V13">
        <v>1</v>
      </c>
      <c r="W13" t="s">
        <v>7</v>
      </c>
      <c r="X13" t="s">
        <v>23</v>
      </c>
      <c r="Y13" t="s">
        <v>60</v>
      </c>
      <c r="AC13">
        <v>1</v>
      </c>
      <c r="AD13" t="s">
        <v>7</v>
      </c>
      <c r="AE13" t="s">
        <v>90</v>
      </c>
      <c r="AF13" t="s">
        <v>12607</v>
      </c>
      <c r="AJ13">
        <v>6</v>
      </c>
      <c r="AK13" t="s">
        <v>7</v>
      </c>
      <c r="AL13" t="s">
        <v>90</v>
      </c>
      <c r="AM13" t="s">
        <v>12608</v>
      </c>
    </row>
    <row r="14" spans="1:41">
      <c r="A14">
        <v>2</v>
      </c>
      <c r="B14" t="s">
        <v>7</v>
      </c>
      <c r="C14" t="s">
        <v>65</v>
      </c>
      <c r="D14" t="s">
        <v>66</v>
      </c>
      <c r="H14">
        <v>2</v>
      </c>
      <c r="I14" t="s">
        <v>7</v>
      </c>
      <c r="J14" t="s">
        <v>69</v>
      </c>
      <c r="K14" t="s">
        <v>12605</v>
      </c>
      <c r="O14">
        <v>1</v>
      </c>
      <c r="P14" t="s">
        <v>7</v>
      </c>
      <c r="Q14" t="s">
        <v>131</v>
      </c>
      <c r="R14" t="s">
        <v>12613</v>
      </c>
      <c r="V14">
        <v>1</v>
      </c>
      <c r="W14" t="s">
        <v>7</v>
      </c>
      <c r="X14" t="s">
        <v>69</v>
      </c>
      <c r="Y14" t="s">
        <v>12604</v>
      </c>
      <c r="AC14">
        <v>1</v>
      </c>
      <c r="AD14" t="s">
        <v>7</v>
      </c>
      <c r="AE14" t="s">
        <v>12609</v>
      </c>
      <c r="AF14" t="s">
        <v>112</v>
      </c>
      <c r="AJ14">
        <v>5</v>
      </c>
      <c r="AK14" t="s">
        <v>7</v>
      </c>
      <c r="AL14" t="s">
        <v>8</v>
      </c>
      <c r="AM14" t="s">
        <v>12601</v>
      </c>
    </row>
    <row r="15" spans="1:41">
      <c r="A15">
        <v>2</v>
      </c>
      <c r="B15" t="s">
        <v>7</v>
      </c>
      <c r="C15" t="s">
        <v>81</v>
      </c>
      <c r="D15" t="s">
        <v>83</v>
      </c>
      <c r="H15">
        <v>2</v>
      </c>
      <c r="I15" t="s">
        <v>7</v>
      </c>
      <c r="J15" t="s">
        <v>90</v>
      </c>
      <c r="K15" t="s">
        <v>93</v>
      </c>
      <c r="O15">
        <v>1</v>
      </c>
      <c r="P15" t="s">
        <v>7</v>
      </c>
      <c r="Q15" t="s">
        <v>143</v>
      </c>
      <c r="R15" t="s">
        <v>12618</v>
      </c>
      <c r="V15">
        <v>1</v>
      </c>
      <c r="W15" t="s">
        <v>7</v>
      </c>
      <c r="X15" t="s">
        <v>90</v>
      </c>
      <c r="Y15" t="s">
        <v>93</v>
      </c>
      <c r="AC15">
        <v>1</v>
      </c>
      <c r="AD15" t="s">
        <v>7</v>
      </c>
      <c r="AE15" t="s">
        <v>131</v>
      </c>
      <c r="AF15" t="s">
        <v>12613</v>
      </c>
      <c r="AJ15">
        <v>5</v>
      </c>
      <c r="AK15" t="s">
        <v>7</v>
      </c>
      <c r="AL15" t="s">
        <v>69</v>
      </c>
      <c r="AM15" t="s">
        <v>76</v>
      </c>
    </row>
    <row r="16" spans="1:41">
      <c r="A16">
        <v>2</v>
      </c>
      <c r="B16" t="s">
        <v>7</v>
      </c>
      <c r="C16" t="s">
        <v>90</v>
      </c>
      <c r="D16" t="s">
        <v>12607</v>
      </c>
      <c r="H16">
        <v>2</v>
      </c>
      <c r="I16" t="s">
        <v>7</v>
      </c>
      <c r="J16" t="s">
        <v>90</v>
      </c>
      <c r="K16" t="s">
        <v>12607</v>
      </c>
      <c r="O16">
        <v>0</v>
      </c>
      <c r="P16" t="s">
        <v>7</v>
      </c>
      <c r="Q16" t="s">
        <v>8</v>
      </c>
      <c r="R16" t="s">
        <v>12601</v>
      </c>
      <c r="V16">
        <v>1</v>
      </c>
      <c r="W16" t="s">
        <v>7</v>
      </c>
      <c r="X16" t="s">
        <v>12609</v>
      </c>
      <c r="Y16" t="s">
        <v>12610</v>
      </c>
      <c r="AC16">
        <v>1</v>
      </c>
      <c r="AD16" t="s">
        <v>7</v>
      </c>
      <c r="AE16" t="s">
        <v>137</v>
      </c>
      <c r="AF16" t="s">
        <v>12615</v>
      </c>
      <c r="AJ16">
        <v>5</v>
      </c>
      <c r="AK16" t="s">
        <v>7</v>
      </c>
      <c r="AL16" t="s">
        <v>81</v>
      </c>
      <c r="AM16" t="s">
        <v>89</v>
      </c>
    </row>
    <row r="17" spans="1:39">
      <c r="A17">
        <v>2</v>
      </c>
      <c r="B17" t="s">
        <v>7</v>
      </c>
      <c r="C17" t="s">
        <v>90</v>
      </c>
      <c r="D17" t="s">
        <v>100</v>
      </c>
      <c r="H17">
        <v>2</v>
      </c>
      <c r="I17" t="s">
        <v>7</v>
      </c>
      <c r="J17" t="s">
        <v>131</v>
      </c>
      <c r="K17" t="s">
        <v>12613</v>
      </c>
      <c r="O17" s="11">
        <v>0</v>
      </c>
      <c r="P17" t="s">
        <v>7</v>
      </c>
      <c r="Q17" s="11" t="s">
        <v>8</v>
      </c>
      <c r="R17" s="11" t="s">
        <v>12602</v>
      </c>
      <c r="V17">
        <v>1</v>
      </c>
      <c r="W17" t="s">
        <v>7</v>
      </c>
      <c r="X17" t="s">
        <v>12611</v>
      </c>
      <c r="Y17" t="s">
        <v>116</v>
      </c>
      <c r="AC17">
        <v>1</v>
      </c>
      <c r="AD17" t="s">
        <v>7</v>
      </c>
      <c r="AE17" t="s">
        <v>137</v>
      </c>
      <c r="AF17" t="s">
        <v>12617</v>
      </c>
      <c r="AJ17">
        <v>5</v>
      </c>
      <c r="AK17" t="s">
        <v>7</v>
      </c>
      <c r="AL17" t="s">
        <v>90</v>
      </c>
      <c r="AM17" t="s">
        <v>12607</v>
      </c>
    </row>
    <row r="18" spans="1:39">
      <c r="A18">
        <v>2</v>
      </c>
      <c r="B18" t="s">
        <v>7</v>
      </c>
      <c r="C18" t="s">
        <v>12619</v>
      </c>
      <c r="D18" t="s">
        <v>147</v>
      </c>
      <c r="H18">
        <v>2</v>
      </c>
      <c r="I18" t="s">
        <v>7</v>
      </c>
      <c r="J18" t="s">
        <v>143</v>
      </c>
      <c r="K18" t="s">
        <v>12618</v>
      </c>
      <c r="O18">
        <v>0</v>
      </c>
      <c r="P18" t="s">
        <v>7</v>
      </c>
      <c r="Q18" t="s">
        <v>8</v>
      </c>
      <c r="R18" t="s">
        <v>15</v>
      </c>
      <c r="V18">
        <v>1</v>
      </c>
      <c r="W18" t="s">
        <v>7</v>
      </c>
      <c r="X18" t="s">
        <v>131</v>
      </c>
      <c r="Y18" t="s">
        <v>132</v>
      </c>
      <c r="AC18">
        <v>1</v>
      </c>
      <c r="AD18" t="s">
        <v>7</v>
      </c>
      <c r="AE18" t="s">
        <v>143</v>
      </c>
      <c r="AF18" t="s">
        <v>144</v>
      </c>
      <c r="AJ18">
        <v>5</v>
      </c>
      <c r="AK18" t="s">
        <v>7</v>
      </c>
      <c r="AL18" t="s">
        <v>12619</v>
      </c>
      <c r="AM18" t="s">
        <v>147</v>
      </c>
    </row>
    <row r="19" spans="1:39">
      <c r="A19">
        <v>1</v>
      </c>
      <c r="B19" t="s">
        <v>7</v>
      </c>
      <c r="C19" t="s">
        <v>8</v>
      </c>
      <c r="D19" t="s">
        <v>12601</v>
      </c>
      <c r="H19">
        <v>1</v>
      </c>
      <c r="I19" t="s">
        <v>7</v>
      </c>
      <c r="J19" t="s">
        <v>23</v>
      </c>
      <c r="K19" t="s">
        <v>29</v>
      </c>
      <c r="O19">
        <v>0</v>
      </c>
      <c r="P19" t="s">
        <v>7</v>
      </c>
      <c r="Q19" t="s">
        <v>8</v>
      </c>
      <c r="R19" t="s">
        <v>18</v>
      </c>
      <c r="V19">
        <v>1</v>
      </c>
      <c r="W19" t="s">
        <v>7</v>
      </c>
      <c r="X19" t="s">
        <v>131</v>
      </c>
      <c r="Y19" t="s">
        <v>12614</v>
      </c>
      <c r="AC19">
        <v>1</v>
      </c>
      <c r="AD19" t="s">
        <v>7</v>
      </c>
      <c r="AE19" t="s">
        <v>143</v>
      </c>
      <c r="AF19" t="s">
        <v>12618</v>
      </c>
      <c r="AJ19">
        <v>4</v>
      </c>
      <c r="AK19" t="s">
        <v>7</v>
      </c>
      <c r="AL19" t="s">
        <v>8</v>
      </c>
      <c r="AM19" t="s">
        <v>18</v>
      </c>
    </row>
    <row r="20" spans="1:39">
      <c r="A20">
        <v>1</v>
      </c>
      <c r="B20" t="s">
        <v>7</v>
      </c>
      <c r="C20" t="s">
        <v>23</v>
      </c>
      <c r="D20" t="s">
        <v>54</v>
      </c>
      <c r="H20">
        <v>1</v>
      </c>
      <c r="I20" t="s">
        <v>7</v>
      </c>
      <c r="J20" t="s">
        <v>23</v>
      </c>
      <c r="K20" t="s">
        <v>54</v>
      </c>
      <c r="O20">
        <v>0</v>
      </c>
      <c r="P20" t="s">
        <v>7</v>
      </c>
      <c r="Q20" t="s">
        <v>23</v>
      </c>
      <c r="R20" t="s">
        <v>12603</v>
      </c>
      <c r="V20">
        <v>1</v>
      </c>
      <c r="W20" t="s">
        <v>7</v>
      </c>
      <c r="X20" t="s">
        <v>137</v>
      </c>
      <c r="Y20" t="s">
        <v>12615</v>
      </c>
      <c r="AC20">
        <v>0</v>
      </c>
      <c r="AD20" t="s">
        <v>7</v>
      </c>
      <c r="AE20" t="s">
        <v>8</v>
      </c>
      <c r="AF20" t="s">
        <v>12601</v>
      </c>
      <c r="AJ20">
        <v>4</v>
      </c>
      <c r="AK20" t="s">
        <v>7</v>
      </c>
      <c r="AL20" t="s">
        <v>23</v>
      </c>
      <c r="AM20" t="s">
        <v>24</v>
      </c>
    </row>
    <row r="21" spans="1:39">
      <c r="A21">
        <v>1</v>
      </c>
      <c r="B21" t="s">
        <v>7</v>
      </c>
      <c r="C21" t="s">
        <v>69</v>
      </c>
      <c r="D21" t="s">
        <v>12604</v>
      </c>
      <c r="H21">
        <v>1</v>
      </c>
      <c r="I21" t="s">
        <v>7</v>
      </c>
      <c r="J21" t="s">
        <v>23</v>
      </c>
      <c r="K21" t="s">
        <v>12603</v>
      </c>
      <c r="O21">
        <v>0</v>
      </c>
      <c r="P21" t="s">
        <v>7</v>
      </c>
      <c r="Q21" t="s">
        <v>65</v>
      </c>
      <c r="R21" t="s">
        <v>66</v>
      </c>
      <c r="V21">
        <v>1</v>
      </c>
      <c r="W21" t="s">
        <v>7</v>
      </c>
      <c r="X21" t="s">
        <v>143</v>
      </c>
      <c r="Y21" t="s">
        <v>144</v>
      </c>
      <c r="AC21">
        <v>0</v>
      </c>
      <c r="AD21" t="s">
        <v>7</v>
      </c>
      <c r="AE21" t="s">
        <v>8</v>
      </c>
      <c r="AF21" t="s">
        <v>15</v>
      </c>
      <c r="AJ21">
        <v>4</v>
      </c>
      <c r="AK21" t="s">
        <v>7</v>
      </c>
      <c r="AL21" t="s">
        <v>23</v>
      </c>
      <c r="AM21" t="s">
        <v>12603</v>
      </c>
    </row>
    <row r="22" spans="1:39">
      <c r="A22">
        <v>1</v>
      </c>
      <c r="B22" t="s">
        <v>7</v>
      </c>
      <c r="C22" t="s">
        <v>69</v>
      </c>
      <c r="D22" t="s">
        <v>12605</v>
      </c>
      <c r="H22">
        <v>1</v>
      </c>
      <c r="I22" t="s">
        <v>7</v>
      </c>
      <c r="J22" t="s">
        <v>65</v>
      </c>
      <c r="K22" t="s">
        <v>66</v>
      </c>
      <c r="O22">
        <v>0</v>
      </c>
      <c r="P22" t="s">
        <v>7</v>
      </c>
      <c r="Q22" t="s">
        <v>69</v>
      </c>
      <c r="R22" t="s">
        <v>70</v>
      </c>
      <c r="V22" s="11">
        <v>0</v>
      </c>
      <c r="W22" t="s">
        <v>7</v>
      </c>
      <c r="X22" s="11" t="s">
        <v>8</v>
      </c>
      <c r="Y22" s="11" t="s">
        <v>12602</v>
      </c>
      <c r="AC22">
        <v>0</v>
      </c>
      <c r="AD22" t="s">
        <v>7</v>
      </c>
      <c r="AE22" t="s">
        <v>23</v>
      </c>
      <c r="AF22" t="s">
        <v>24</v>
      </c>
      <c r="AJ22">
        <v>4</v>
      </c>
      <c r="AK22" t="s">
        <v>7</v>
      </c>
      <c r="AL22" t="s">
        <v>69</v>
      </c>
      <c r="AM22" t="s">
        <v>12605</v>
      </c>
    </row>
    <row r="23" spans="1:39">
      <c r="A23">
        <v>1</v>
      </c>
      <c r="B23" t="s">
        <v>7</v>
      </c>
      <c r="C23" t="s">
        <v>81</v>
      </c>
      <c r="D23" t="s">
        <v>82</v>
      </c>
      <c r="H23">
        <v>1</v>
      </c>
      <c r="I23" t="s">
        <v>7</v>
      </c>
      <c r="J23" t="s">
        <v>81</v>
      </c>
      <c r="K23" t="s">
        <v>89</v>
      </c>
      <c r="O23">
        <v>0</v>
      </c>
      <c r="P23" t="s">
        <v>7</v>
      </c>
      <c r="Q23" t="s">
        <v>69</v>
      </c>
      <c r="R23" t="s">
        <v>12604</v>
      </c>
      <c r="V23">
        <v>0</v>
      </c>
      <c r="W23" t="s">
        <v>7</v>
      </c>
      <c r="X23" t="s">
        <v>8</v>
      </c>
      <c r="Y23" t="s">
        <v>15</v>
      </c>
      <c r="AC23">
        <v>0</v>
      </c>
      <c r="AD23" t="s">
        <v>7</v>
      </c>
      <c r="AE23" t="s">
        <v>23</v>
      </c>
      <c r="AF23" t="s">
        <v>41</v>
      </c>
      <c r="AJ23">
        <v>4</v>
      </c>
      <c r="AK23" t="s">
        <v>7</v>
      </c>
      <c r="AL23" t="s">
        <v>131</v>
      </c>
      <c r="AM23" t="s">
        <v>132</v>
      </c>
    </row>
    <row r="24" spans="1:39">
      <c r="A24">
        <v>1</v>
      </c>
      <c r="B24" t="s">
        <v>7</v>
      </c>
      <c r="C24" t="s">
        <v>90</v>
      </c>
      <c r="D24" t="s">
        <v>12608</v>
      </c>
      <c r="H24">
        <v>1</v>
      </c>
      <c r="I24" t="s">
        <v>7</v>
      </c>
      <c r="J24" t="s">
        <v>90</v>
      </c>
      <c r="K24" t="s">
        <v>12608</v>
      </c>
      <c r="O24">
        <v>0</v>
      </c>
      <c r="P24" t="s">
        <v>7</v>
      </c>
      <c r="Q24" t="s">
        <v>69</v>
      </c>
      <c r="R24" t="s">
        <v>76</v>
      </c>
      <c r="V24">
        <v>0</v>
      </c>
      <c r="W24" t="s">
        <v>7</v>
      </c>
      <c r="X24" t="s">
        <v>8</v>
      </c>
      <c r="Y24" t="s">
        <v>18</v>
      </c>
      <c r="AC24">
        <v>0</v>
      </c>
      <c r="AD24" t="s">
        <v>7</v>
      </c>
      <c r="AE24" t="s">
        <v>23</v>
      </c>
      <c r="AF24" t="s">
        <v>51</v>
      </c>
      <c r="AJ24">
        <v>4</v>
      </c>
      <c r="AK24" t="s">
        <v>7</v>
      </c>
      <c r="AL24" t="s">
        <v>131</v>
      </c>
      <c r="AM24" t="s">
        <v>12614</v>
      </c>
    </row>
    <row r="25" spans="1:39">
      <c r="A25">
        <v>1</v>
      </c>
      <c r="B25" t="s">
        <v>7</v>
      </c>
      <c r="C25" t="s">
        <v>12609</v>
      </c>
      <c r="D25" t="s">
        <v>112</v>
      </c>
      <c r="H25" s="11">
        <v>0</v>
      </c>
      <c r="I25" t="s">
        <v>7</v>
      </c>
      <c r="J25" s="11" t="s">
        <v>8</v>
      </c>
      <c r="K25" s="11" t="s">
        <v>12602</v>
      </c>
      <c r="O25">
        <v>0</v>
      </c>
      <c r="P25" t="s">
        <v>7</v>
      </c>
      <c r="Q25" t="s">
        <v>69</v>
      </c>
      <c r="R25" t="s">
        <v>12605</v>
      </c>
      <c r="V25">
        <v>0</v>
      </c>
      <c r="W25" t="s">
        <v>7</v>
      </c>
      <c r="X25" t="s">
        <v>23</v>
      </c>
      <c r="Y25" t="s">
        <v>24</v>
      </c>
      <c r="AC25">
        <v>0</v>
      </c>
      <c r="AD25" t="s">
        <v>7</v>
      </c>
      <c r="AE25" t="s">
        <v>23</v>
      </c>
      <c r="AF25" t="s">
        <v>54</v>
      </c>
      <c r="AJ25">
        <v>3</v>
      </c>
      <c r="AK25" t="s">
        <v>7</v>
      </c>
      <c r="AL25" t="s">
        <v>8</v>
      </c>
      <c r="AM25" t="s">
        <v>15</v>
      </c>
    </row>
    <row r="26" spans="1:39">
      <c r="A26">
        <v>1</v>
      </c>
      <c r="B26" t="s">
        <v>7</v>
      </c>
      <c r="C26" t="s">
        <v>12611</v>
      </c>
      <c r="D26" t="s">
        <v>116</v>
      </c>
      <c r="H26">
        <v>0</v>
      </c>
      <c r="I26" t="s">
        <v>7</v>
      </c>
      <c r="J26" t="s">
        <v>8</v>
      </c>
      <c r="K26" t="s">
        <v>15</v>
      </c>
      <c r="O26">
        <v>0</v>
      </c>
      <c r="P26" t="s">
        <v>7</v>
      </c>
      <c r="Q26" t="s">
        <v>81</v>
      </c>
      <c r="R26" t="s">
        <v>82</v>
      </c>
      <c r="V26">
        <v>0</v>
      </c>
      <c r="W26" t="s">
        <v>7</v>
      </c>
      <c r="X26" t="s">
        <v>23</v>
      </c>
      <c r="Y26" t="s">
        <v>12603</v>
      </c>
      <c r="AC26">
        <v>0</v>
      </c>
      <c r="AD26" t="s">
        <v>7</v>
      </c>
      <c r="AE26" t="s">
        <v>23</v>
      </c>
      <c r="AF26" t="s">
        <v>60</v>
      </c>
      <c r="AJ26">
        <v>3</v>
      </c>
      <c r="AK26" t="s">
        <v>7</v>
      </c>
      <c r="AL26" t="s">
        <v>65</v>
      </c>
      <c r="AM26" t="s">
        <v>66</v>
      </c>
    </row>
    <row r="27" spans="1:39">
      <c r="A27">
        <v>1</v>
      </c>
      <c r="B27" t="s">
        <v>7</v>
      </c>
      <c r="C27" t="s">
        <v>12611</v>
      </c>
      <c r="D27" t="s">
        <v>12612</v>
      </c>
      <c r="H27">
        <v>0</v>
      </c>
      <c r="I27" t="s">
        <v>7</v>
      </c>
      <c r="J27" t="s">
        <v>23</v>
      </c>
      <c r="K27" t="s">
        <v>24</v>
      </c>
      <c r="O27">
        <v>0</v>
      </c>
      <c r="P27" t="s">
        <v>7</v>
      </c>
      <c r="Q27" t="s">
        <v>90</v>
      </c>
      <c r="R27" t="s">
        <v>12606</v>
      </c>
      <c r="V27">
        <v>0</v>
      </c>
      <c r="W27" t="s">
        <v>7</v>
      </c>
      <c r="X27" t="s">
        <v>65</v>
      </c>
      <c r="Y27" t="s">
        <v>66</v>
      </c>
      <c r="AC27">
        <v>0</v>
      </c>
      <c r="AD27" t="s">
        <v>7</v>
      </c>
      <c r="AE27" t="s">
        <v>23</v>
      </c>
      <c r="AF27" t="s">
        <v>12603</v>
      </c>
      <c r="AJ27">
        <v>3</v>
      </c>
      <c r="AK27" t="s">
        <v>7</v>
      </c>
      <c r="AL27" t="s">
        <v>69</v>
      </c>
      <c r="AM27" t="s">
        <v>70</v>
      </c>
    </row>
    <row r="28" spans="1:39">
      <c r="A28">
        <v>1</v>
      </c>
      <c r="B28" t="s">
        <v>7</v>
      </c>
      <c r="C28" t="s">
        <v>137</v>
      </c>
      <c r="D28" t="s">
        <v>12615</v>
      </c>
      <c r="H28">
        <v>0</v>
      </c>
      <c r="I28" t="s">
        <v>7</v>
      </c>
      <c r="J28" t="s">
        <v>23</v>
      </c>
      <c r="K28" t="s">
        <v>51</v>
      </c>
      <c r="M28">
        <f>SUM(H1:H24)</f>
        <v>70</v>
      </c>
      <c r="O28">
        <v>0</v>
      </c>
      <c r="P28" t="s">
        <v>7</v>
      </c>
      <c r="Q28" t="s">
        <v>90</v>
      </c>
      <c r="R28" t="s">
        <v>92</v>
      </c>
      <c r="T28">
        <f>SUM(O1:O24)</f>
        <v>21</v>
      </c>
      <c r="V28">
        <v>0</v>
      </c>
      <c r="W28" t="s">
        <v>7</v>
      </c>
      <c r="X28" t="s">
        <v>69</v>
      </c>
      <c r="Y28" t="s">
        <v>70</v>
      </c>
      <c r="AA28">
        <f>SUM(V2:V21)</f>
        <v>33</v>
      </c>
      <c r="AC28">
        <v>0</v>
      </c>
      <c r="AD28" t="s">
        <v>7</v>
      </c>
      <c r="AE28" t="s">
        <v>65</v>
      </c>
      <c r="AF28" t="s">
        <v>66</v>
      </c>
      <c r="AJ28">
        <v>3</v>
      </c>
      <c r="AK28" t="s">
        <v>7</v>
      </c>
      <c r="AL28" t="s">
        <v>90</v>
      </c>
      <c r="AM28" t="s">
        <v>93</v>
      </c>
    </row>
    <row r="29" spans="1:39">
      <c r="A29">
        <v>1</v>
      </c>
      <c r="B29" t="s">
        <v>7</v>
      </c>
      <c r="C29" t="s">
        <v>143</v>
      </c>
      <c r="D29" t="s">
        <v>144</v>
      </c>
      <c r="F29">
        <f>SUM(A2:A29)</f>
        <v>66</v>
      </c>
      <c r="H29">
        <v>0</v>
      </c>
      <c r="I29" t="s">
        <v>7</v>
      </c>
      <c r="J29" t="s">
        <v>23</v>
      </c>
      <c r="K29" t="s">
        <v>60</v>
      </c>
      <c r="O29">
        <v>0</v>
      </c>
      <c r="P29" t="s">
        <v>7</v>
      </c>
      <c r="Q29" t="s">
        <v>90</v>
      </c>
      <c r="R29" t="s">
        <v>93</v>
      </c>
      <c r="V29">
        <v>0</v>
      </c>
      <c r="W29" t="s">
        <v>7</v>
      </c>
      <c r="X29" t="s">
        <v>69</v>
      </c>
      <c r="Y29" t="s">
        <v>76</v>
      </c>
      <c r="AC29">
        <v>0</v>
      </c>
      <c r="AD29" t="s">
        <v>7</v>
      </c>
      <c r="AE29" t="s">
        <v>69</v>
      </c>
      <c r="AF29" t="s">
        <v>70</v>
      </c>
      <c r="AH29">
        <f>SUM(AC2:AC19)</f>
        <v>35</v>
      </c>
      <c r="AJ29">
        <v>3</v>
      </c>
      <c r="AK29" t="s">
        <v>7</v>
      </c>
      <c r="AL29" t="s">
        <v>127</v>
      </c>
      <c r="AM29" t="s">
        <v>128</v>
      </c>
    </row>
    <row r="30" spans="1:39">
      <c r="A30" s="11">
        <v>0</v>
      </c>
      <c r="B30" t="s">
        <v>7</v>
      </c>
      <c r="C30" s="11" t="s">
        <v>8</v>
      </c>
      <c r="D30" s="11" t="s">
        <v>12602</v>
      </c>
      <c r="H30">
        <v>0</v>
      </c>
      <c r="I30" t="s">
        <v>7</v>
      </c>
      <c r="J30" t="s">
        <v>69</v>
      </c>
      <c r="K30" t="s">
        <v>12604</v>
      </c>
      <c r="O30">
        <v>0</v>
      </c>
      <c r="P30" t="s">
        <v>7</v>
      </c>
      <c r="Q30" t="s">
        <v>90</v>
      </c>
      <c r="R30" t="s">
        <v>12607</v>
      </c>
      <c r="V30">
        <v>0</v>
      </c>
      <c r="W30" t="s">
        <v>7</v>
      </c>
      <c r="X30" t="s">
        <v>69</v>
      </c>
      <c r="Y30" t="s">
        <v>12605</v>
      </c>
      <c r="AC30">
        <v>0</v>
      </c>
      <c r="AD30" t="s">
        <v>7</v>
      </c>
      <c r="AE30" t="s">
        <v>69</v>
      </c>
      <c r="AF30" t="s">
        <v>12604</v>
      </c>
      <c r="AJ30">
        <v>3</v>
      </c>
      <c r="AK30" t="s">
        <v>7</v>
      </c>
      <c r="AL30" t="s">
        <v>137</v>
      </c>
      <c r="AM30" t="s">
        <v>12615</v>
      </c>
    </row>
    <row r="31" spans="1:39">
      <c r="A31">
        <v>0</v>
      </c>
      <c r="B31" t="s">
        <v>7</v>
      </c>
      <c r="C31" t="s">
        <v>8</v>
      </c>
      <c r="D31" t="s">
        <v>18</v>
      </c>
      <c r="H31">
        <v>0</v>
      </c>
      <c r="I31" t="s">
        <v>7</v>
      </c>
      <c r="J31" t="s">
        <v>69</v>
      </c>
      <c r="K31" t="s">
        <v>76</v>
      </c>
      <c r="O31">
        <v>0</v>
      </c>
      <c r="P31" t="s">
        <v>7</v>
      </c>
      <c r="Q31" t="s">
        <v>90</v>
      </c>
      <c r="R31" t="s">
        <v>12608</v>
      </c>
      <c r="V31">
        <v>0</v>
      </c>
      <c r="W31" t="s">
        <v>7</v>
      </c>
      <c r="X31" t="s">
        <v>81</v>
      </c>
      <c r="Y31" t="s">
        <v>82</v>
      </c>
      <c r="AC31">
        <v>0</v>
      </c>
      <c r="AD31" t="s">
        <v>7</v>
      </c>
      <c r="AE31" t="s">
        <v>69</v>
      </c>
      <c r="AF31" t="s">
        <v>76</v>
      </c>
      <c r="AJ31">
        <v>3</v>
      </c>
      <c r="AK31" t="s">
        <v>7</v>
      </c>
      <c r="AL31" t="s">
        <v>137</v>
      </c>
      <c r="AM31" t="s">
        <v>12616</v>
      </c>
    </row>
    <row r="32" spans="1:39">
      <c r="A32">
        <v>0</v>
      </c>
      <c r="B32" t="s">
        <v>7</v>
      </c>
      <c r="C32" t="s">
        <v>23</v>
      </c>
      <c r="D32" t="s">
        <v>24</v>
      </c>
      <c r="H32">
        <v>0</v>
      </c>
      <c r="I32" t="s">
        <v>7</v>
      </c>
      <c r="J32" t="s">
        <v>81</v>
      </c>
      <c r="K32" t="s">
        <v>82</v>
      </c>
      <c r="O32">
        <v>0</v>
      </c>
      <c r="P32" t="s">
        <v>7</v>
      </c>
      <c r="Q32" t="s">
        <v>12609</v>
      </c>
      <c r="R32" t="s">
        <v>112</v>
      </c>
      <c r="V32">
        <v>0</v>
      </c>
      <c r="W32" t="s">
        <v>7</v>
      </c>
      <c r="X32" t="s">
        <v>81</v>
      </c>
      <c r="Y32" t="s">
        <v>89</v>
      </c>
      <c r="AC32">
        <v>0</v>
      </c>
      <c r="AD32" t="s">
        <v>7</v>
      </c>
      <c r="AE32" t="s">
        <v>81</v>
      </c>
      <c r="AF32" t="s">
        <v>82</v>
      </c>
      <c r="AJ32">
        <v>3</v>
      </c>
      <c r="AK32" t="s">
        <v>7</v>
      </c>
      <c r="AL32" t="s">
        <v>143</v>
      </c>
      <c r="AM32" t="s">
        <v>144</v>
      </c>
    </row>
    <row r="33" spans="1:39">
      <c r="A33">
        <v>0</v>
      </c>
      <c r="B33" t="s">
        <v>7</v>
      </c>
      <c r="C33" t="s">
        <v>23</v>
      </c>
      <c r="D33" t="s">
        <v>51</v>
      </c>
      <c r="H33">
        <v>0</v>
      </c>
      <c r="I33" t="s">
        <v>7</v>
      </c>
      <c r="J33" t="s">
        <v>90</v>
      </c>
      <c r="K33" t="s">
        <v>12606</v>
      </c>
      <c r="O33">
        <v>0</v>
      </c>
      <c r="P33" t="s">
        <v>7</v>
      </c>
      <c r="Q33" t="s">
        <v>12611</v>
      </c>
      <c r="R33" t="s">
        <v>116</v>
      </c>
      <c r="V33">
        <v>0</v>
      </c>
      <c r="W33" t="s">
        <v>7</v>
      </c>
      <c r="X33" t="s">
        <v>90</v>
      </c>
      <c r="Y33" t="s">
        <v>12606</v>
      </c>
      <c r="AC33">
        <v>0</v>
      </c>
      <c r="AD33" t="s">
        <v>7</v>
      </c>
      <c r="AE33" t="s">
        <v>81</v>
      </c>
      <c r="AF33" t="s">
        <v>89</v>
      </c>
      <c r="AJ33">
        <v>2</v>
      </c>
      <c r="AK33" t="s">
        <v>7</v>
      </c>
      <c r="AL33" t="s">
        <v>23</v>
      </c>
      <c r="AM33" t="s">
        <v>51</v>
      </c>
    </row>
    <row r="34" spans="1:39">
      <c r="A34">
        <v>0</v>
      </c>
      <c r="B34" t="s">
        <v>7</v>
      </c>
      <c r="C34" t="s">
        <v>23</v>
      </c>
      <c r="D34" t="s">
        <v>60</v>
      </c>
      <c r="H34">
        <v>0</v>
      </c>
      <c r="I34" t="s">
        <v>7</v>
      </c>
      <c r="J34" t="s">
        <v>90</v>
      </c>
      <c r="K34" t="s">
        <v>92</v>
      </c>
      <c r="O34">
        <v>0</v>
      </c>
      <c r="P34" t="s">
        <v>7</v>
      </c>
      <c r="Q34" t="s">
        <v>127</v>
      </c>
      <c r="R34" t="s">
        <v>128</v>
      </c>
      <c r="V34">
        <v>0</v>
      </c>
      <c r="W34" t="s">
        <v>7</v>
      </c>
      <c r="X34" t="s">
        <v>90</v>
      </c>
      <c r="Y34" t="s">
        <v>92</v>
      </c>
      <c r="AC34">
        <v>0</v>
      </c>
      <c r="AD34" t="s">
        <v>7</v>
      </c>
      <c r="AE34" t="s">
        <v>90</v>
      </c>
      <c r="AF34" t="s">
        <v>93</v>
      </c>
      <c r="AJ34">
        <v>2</v>
      </c>
      <c r="AK34" t="s">
        <v>7</v>
      </c>
      <c r="AL34" t="s">
        <v>23</v>
      </c>
      <c r="AM34" t="s">
        <v>60</v>
      </c>
    </row>
    <row r="35" spans="1:39">
      <c r="A35">
        <v>0</v>
      </c>
      <c r="B35" t="s">
        <v>7</v>
      </c>
      <c r="C35" t="s">
        <v>69</v>
      </c>
      <c r="D35" t="s">
        <v>70</v>
      </c>
      <c r="H35">
        <v>0</v>
      </c>
      <c r="I35" t="s">
        <v>7</v>
      </c>
      <c r="J35" t="s">
        <v>12611</v>
      </c>
      <c r="K35" t="s">
        <v>116</v>
      </c>
      <c r="O35">
        <v>0</v>
      </c>
      <c r="P35" t="s">
        <v>7</v>
      </c>
      <c r="Q35" t="s">
        <v>131</v>
      </c>
      <c r="R35" t="s">
        <v>132</v>
      </c>
      <c r="V35">
        <v>0</v>
      </c>
      <c r="W35" t="s">
        <v>7</v>
      </c>
      <c r="X35" t="s">
        <v>90</v>
      </c>
      <c r="Y35" t="s">
        <v>12607</v>
      </c>
      <c r="AC35">
        <v>0</v>
      </c>
      <c r="AD35" t="s">
        <v>7</v>
      </c>
      <c r="AE35" t="s">
        <v>12611</v>
      </c>
      <c r="AF35" t="s">
        <v>116</v>
      </c>
      <c r="AJ35">
        <v>2</v>
      </c>
      <c r="AK35" t="s">
        <v>7</v>
      </c>
      <c r="AL35" t="s">
        <v>69</v>
      </c>
      <c r="AM35" t="s">
        <v>12604</v>
      </c>
    </row>
    <row r="36" spans="1:39">
      <c r="A36">
        <v>0</v>
      </c>
      <c r="B36" t="s">
        <v>7</v>
      </c>
      <c r="C36" t="s">
        <v>90</v>
      </c>
      <c r="D36" t="s">
        <v>12606</v>
      </c>
      <c r="H36">
        <v>0</v>
      </c>
      <c r="I36" t="s">
        <v>7</v>
      </c>
      <c r="J36" t="s">
        <v>127</v>
      </c>
      <c r="K36" t="s">
        <v>128</v>
      </c>
      <c r="O36">
        <v>0</v>
      </c>
      <c r="P36" t="s">
        <v>7</v>
      </c>
      <c r="Q36" t="s">
        <v>131</v>
      </c>
      <c r="R36" t="s">
        <v>12614</v>
      </c>
      <c r="V36">
        <v>0</v>
      </c>
      <c r="W36" t="s">
        <v>7</v>
      </c>
      <c r="X36" t="s">
        <v>90</v>
      </c>
      <c r="Y36" t="s">
        <v>12608</v>
      </c>
      <c r="AC36">
        <v>0</v>
      </c>
      <c r="AD36" t="s">
        <v>7</v>
      </c>
      <c r="AE36" t="s">
        <v>127</v>
      </c>
      <c r="AF36" t="s">
        <v>128</v>
      </c>
      <c r="AJ36">
        <v>2</v>
      </c>
      <c r="AK36" t="s">
        <v>7</v>
      </c>
      <c r="AL36" t="s">
        <v>12611</v>
      </c>
      <c r="AM36" t="s">
        <v>116</v>
      </c>
    </row>
    <row r="37" spans="1:39">
      <c r="A37">
        <v>0</v>
      </c>
      <c r="B37" t="s">
        <v>7</v>
      </c>
      <c r="C37" t="s">
        <v>90</v>
      </c>
      <c r="D37" t="s">
        <v>92</v>
      </c>
      <c r="H37">
        <v>0</v>
      </c>
      <c r="I37" t="s">
        <v>7</v>
      </c>
      <c r="J37" t="s">
        <v>137</v>
      </c>
      <c r="K37" t="s">
        <v>12615</v>
      </c>
      <c r="O37">
        <v>0</v>
      </c>
      <c r="P37" t="s">
        <v>7</v>
      </c>
      <c r="Q37" t="s">
        <v>137</v>
      </c>
      <c r="R37" t="s">
        <v>12615</v>
      </c>
      <c r="V37">
        <v>0</v>
      </c>
      <c r="W37" t="s">
        <v>7</v>
      </c>
      <c r="X37" t="s">
        <v>12609</v>
      </c>
      <c r="Y37" t="s">
        <v>112</v>
      </c>
      <c r="AC37">
        <v>0</v>
      </c>
      <c r="AD37" t="s">
        <v>7</v>
      </c>
      <c r="AE37" t="s">
        <v>131</v>
      </c>
      <c r="AF37" t="s">
        <v>132</v>
      </c>
      <c r="AJ37">
        <v>2</v>
      </c>
      <c r="AK37" t="s">
        <v>7</v>
      </c>
      <c r="AL37" t="s">
        <v>143</v>
      </c>
      <c r="AM37" t="s">
        <v>146</v>
      </c>
    </row>
    <row r="38" spans="1:39">
      <c r="A38">
        <v>0</v>
      </c>
      <c r="B38" t="s">
        <v>7</v>
      </c>
      <c r="C38" t="s">
        <v>90</v>
      </c>
      <c r="D38" t="s">
        <v>93</v>
      </c>
      <c r="H38">
        <v>0</v>
      </c>
      <c r="I38" t="s">
        <v>7</v>
      </c>
      <c r="J38" t="s">
        <v>137</v>
      </c>
      <c r="K38" t="s">
        <v>12616</v>
      </c>
      <c r="O38">
        <v>0</v>
      </c>
      <c r="P38" t="s">
        <v>7</v>
      </c>
      <c r="Q38" t="s">
        <v>137</v>
      </c>
      <c r="R38" t="s">
        <v>12616</v>
      </c>
      <c r="V38">
        <v>0</v>
      </c>
      <c r="W38" t="s">
        <v>7</v>
      </c>
      <c r="X38" t="s">
        <v>127</v>
      </c>
      <c r="Y38" t="s">
        <v>128</v>
      </c>
      <c r="AC38">
        <v>0</v>
      </c>
      <c r="AD38" t="s">
        <v>7</v>
      </c>
      <c r="AE38" t="s">
        <v>131</v>
      </c>
      <c r="AF38" t="s">
        <v>12614</v>
      </c>
      <c r="AJ38" s="11">
        <v>1</v>
      </c>
      <c r="AK38" t="s">
        <v>7</v>
      </c>
      <c r="AL38" s="11" t="s">
        <v>8</v>
      </c>
      <c r="AM38" s="11" t="s">
        <v>12602</v>
      </c>
    </row>
    <row r="39" spans="1:39">
      <c r="A39">
        <v>0</v>
      </c>
      <c r="B39" t="s">
        <v>7</v>
      </c>
      <c r="C39" t="s">
        <v>131</v>
      </c>
      <c r="D39" t="s">
        <v>132</v>
      </c>
      <c r="H39">
        <v>0</v>
      </c>
      <c r="I39" t="s">
        <v>7</v>
      </c>
      <c r="J39" t="s">
        <v>137</v>
      </c>
      <c r="K39" t="s">
        <v>12617</v>
      </c>
      <c r="O39">
        <v>0</v>
      </c>
      <c r="P39" t="s">
        <v>7</v>
      </c>
      <c r="Q39" t="s">
        <v>143</v>
      </c>
      <c r="R39" t="s">
        <v>144</v>
      </c>
      <c r="V39">
        <v>0</v>
      </c>
      <c r="W39" t="s">
        <v>7</v>
      </c>
      <c r="X39" t="s">
        <v>137</v>
      </c>
      <c r="Y39" t="s">
        <v>12616</v>
      </c>
      <c r="AC39">
        <v>0</v>
      </c>
      <c r="AD39" t="s">
        <v>7</v>
      </c>
      <c r="AE39" t="s">
        <v>137</v>
      </c>
      <c r="AF39" t="s">
        <v>12616</v>
      </c>
      <c r="AJ39">
        <v>1</v>
      </c>
      <c r="AK39" t="s">
        <v>7</v>
      </c>
      <c r="AL39" t="s">
        <v>81</v>
      </c>
      <c r="AM39" t="s">
        <v>82</v>
      </c>
    </row>
    <row r="40" spans="1:39">
      <c r="A40">
        <v>0</v>
      </c>
      <c r="B40" t="s">
        <v>7</v>
      </c>
      <c r="C40" t="s">
        <v>131</v>
      </c>
      <c r="D40" t="s">
        <v>12614</v>
      </c>
      <c r="H40">
        <v>0</v>
      </c>
      <c r="I40" t="s">
        <v>7</v>
      </c>
      <c r="J40" t="s">
        <v>143</v>
      </c>
      <c r="K40" t="s">
        <v>144</v>
      </c>
      <c r="O40">
        <v>0</v>
      </c>
      <c r="P40" t="s">
        <v>7</v>
      </c>
      <c r="Q40" t="s">
        <v>143</v>
      </c>
      <c r="R40" t="s">
        <v>146</v>
      </c>
      <c r="V40">
        <v>0</v>
      </c>
      <c r="W40" t="s">
        <v>7</v>
      </c>
      <c r="X40" t="s">
        <v>143</v>
      </c>
      <c r="Y40" t="s">
        <v>12618</v>
      </c>
      <c r="AC40">
        <v>0</v>
      </c>
      <c r="AD40" t="s">
        <v>7</v>
      </c>
      <c r="AE40" t="s">
        <v>143</v>
      </c>
      <c r="AF40" t="s">
        <v>146</v>
      </c>
      <c r="AJ40">
        <v>1</v>
      </c>
      <c r="AK40" t="s">
        <v>7</v>
      </c>
      <c r="AL40" t="s">
        <v>90</v>
      </c>
      <c r="AM40" t="s">
        <v>12606</v>
      </c>
    </row>
    <row r="41" spans="1:39">
      <c r="A41">
        <v>0</v>
      </c>
      <c r="B41" t="s">
        <v>7</v>
      </c>
      <c r="C41" t="s">
        <v>143</v>
      </c>
      <c r="D41" t="s">
        <v>146</v>
      </c>
      <c r="H41">
        <v>0</v>
      </c>
      <c r="I41" t="s">
        <v>7</v>
      </c>
      <c r="J41" t="s">
        <v>143</v>
      </c>
      <c r="K41" t="s">
        <v>146</v>
      </c>
      <c r="O41">
        <v>0</v>
      </c>
      <c r="P41" t="s">
        <v>7</v>
      </c>
      <c r="Q41" t="s">
        <v>12619</v>
      </c>
      <c r="R41" t="s">
        <v>147</v>
      </c>
      <c r="V41">
        <v>0</v>
      </c>
      <c r="W41" t="s">
        <v>7</v>
      </c>
      <c r="X41" t="s">
        <v>12619</v>
      </c>
      <c r="Y41" t="s">
        <v>147</v>
      </c>
      <c r="AC41">
        <v>0</v>
      </c>
      <c r="AD41" t="s">
        <v>7</v>
      </c>
      <c r="AE41" t="s">
        <v>12619</v>
      </c>
      <c r="AF41" t="s">
        <v>147</v>
      </c>
      <c r="AJ41">
        <v>1</v>
      </c>
      <c r="AK41" t="s">
        <v>7</v>
      </c>
      <c r="AL41" t="s">
        <v>90</v>
      </c>
      <c r="AM41" t="s">
        <v>92</v>
      </c>
    </row>
    <row r="42" spans="1:39">
      <c r="A42">
        <v>11</v>
      </c>
      <c r="B42" t="s">
        <v>149</v>
      </c>
      <c r="C42" t="s">
        <v>219</v>
      </c>
      <c r="D42" t="s">
        <v>12634</v>
      </c>
      <c r="F42">
        <f>SUM(A42:A100)</f>
        <v>137</v>
      </c>
      <c r="H42" s="6">
        <v>7</v>
      </c>
      <c r="I42" t="s">
        <v>149</v>
      </c>
      <c r="J42" t="s">
        <v>219</v>
      </c>
      <c r="K42" t="s">
        <v>12634</v>
      </c>
      <c r="M42">
        <f>SUM(H42:H88)</f>
        <v>110</v>
      </c>
      <c r="O42">
        <v>8</v>
      </c>
      <c r="P42" t="s">
        <v>149</v>
      </c>
      <c r="Q42" t="s">
        <v>170</v>
      </c>
      <c r="R42" t="s">
        <v>176</v>
      </c>
      <c r="T42">
        <f>SUM(O42:O84)</f>
        <v>99</v>
      </c>
      <c r="V42">
        <v>6</v>
      </c>
      <c r="W42" t="s">
        <v>149</v>
      </c>
      <c r="X42" t="s">
        <v>208</v>
      </c>
      <c r="Y42" t="s">
        <v>12632</v>
      </c>
      <c r="AA42">
        <f>SUM(V42:V77)</f>
        <v>60</v>
      </c>
      <c r="AC42">
        <v>6</v>
      </c>
      <c r="AD42" t="s">
        <v>149</v>
      </c>
      <c r="AE42" t="s">
        <v>219</v>
      </c>
      <c r="AF42" t="s">
        <v>229</v>
      </c>
      <c r="AH42">
        <f>SUM(AC42:AC81)</f>
        <v>89</v>
      </c>
      <c r="AJ42">
        <v>25</v>
      </c>
      <c r="AK42" t="s">
        <v>149</v>
      </c>
      <c r="AL42" t="s">
        <v>219</v>
      </c>
      <c r="AM42" t="s">
        <v>12634</v>
      </c>
    </row>
    <row r="43" spans="1:39">
      <c r="A43">
        <v>7</v>
      </c>
      <c r="B43" t="s">
        <v>149</v>
      </c>
      <c r="C43" t="s">
        <v>187</v>
      </c>
      <c r="D43" t="s">
        <v>205</v>
      </c>
      <c r="H43" s="6">
        <v>6</v>
      </c>
      <c r="I43" t="s">
        <v>149</v>
      </c>
      <c r="J43" t="s">
        <v>323</v>
      </c>
      <c r="K43" t="s">
        <v>332</v>
      </c>
      <c r="O43">
        <v>6</v>
      </c>
      <c r="P43" t="s">
        <v>149</v>
      </c>
      <c r="Q43" t="s">
        <v>187</v>
      </c>
      <c r="R43" t="s">
        <v>198</v>
      </c>
      <c r="V43">
        <v>4</v>
      </c>
      <c r="W43" t="s">
        <v>149</v>
      </c>
      <c r="X43" t="s">
        <v>12643</v>
      </c>
      <c r="Y43" t="s">
        <v>12652</v>
      </c>
      <c r="AC43">
        <v>5</v>
      </c>
      <c r="AD43" t="s">
        <v>149</v>
      </c>
      <c r="AE43" t="s">
        <v>208</v>
      </c>
      <c r="AF43" t="s">
        <v>213</v>
      </c>
      <c r="AJ43">
        <v>21</v>
      </c>
      <c r="AK43" t="s">
        <v>149</v>
      </c>
      <c r="AL43" t="s">
        <v>208</v>
      </c>
      <c r="AM43" t="s">
        <v>12632</v>
      </c>
    </row>
    <row r="44" spans="1:39">
      <c r="A44">
        <v>6</v>
      </c>
      <c r="B44" t="s">
        <v>149</v>
      </c>
      <c r="C44" t="s">
        <v>12609</v>
      </c>
      <c r="D44" t="s">
        <v>247</v>
      </c>
      <c r="H44">
        <v>6</v>
      </c>
      <c r="I44" t="s">
        <v>149</v>
      </c>
      <c r="J44" t="s">
        <v>208</v>
      </c>
      <c r="K44" t="s">
        <v>12632</v>
      </c>
      <c r="O44">
        <v>6</v>
      </c>
      <c r="P44" t="s">
        <v>149</v>
      </c>
      <c r="Q44" t="s">
        <v>219</v>
      </c>
      <c r="R44" t="s">
        <v>224</v>
      </c>
      <c r="V44">
        <v>3</v>
      </c>
      <c r="W44" t="s">
        <v>149</v>
      </c>
      <c r="X44" t="s">
        <v>12609</v>
      </c>
      <c r="Y44" t="s">
        <v>234</v>
      </c>
      <c r="AC44">
        <v>4</v>
      </c>
      <c r="AD44" t="s">
        <v>149</v>
      </c>
      <c r="AE44" t="s">
        <v>323</v>
      </c>
      <c r="AF44" t="s">
        <v>325</v>
      </c>
      <c r="AJ44">
        <v>16</v>
      </c>
      <c r="AK44" t="s">
        <v>149</v>
      </c>
      <c r="AL44" t="s">
        <v>219</v>
      </c>
      <c r="AM44" t="s">
        <v>229</v>
      </c>
    </row>
    <row r="45" spans="1:39">
      <c r="A45">
        <v>5</v>
      </c>
      <c r="B45" t="s">
        <v>149</v>
      </c>
      <c r="C45" t="s">
        <v>170</v>
      </c>
      <c r="D45" t="s">
        <v>171</v>
      </c>
      <c r="H45">
        <v>6</v>
      </c>
      <c r="I45" t="s">
        <v>149</v>
      </c>
      <c r="J45" t="s">
        <v>219</v>
      </c>
      <c r="K45" t="s">
        <v>229</v>
      </c>
      <c r="O45">
        <v>5</v>
      </c>
      <c r="P45" t="s">
        <v>149</v>
      </c>
      <c r="Q45" t="s">
        <v>187</v>
      </c>
      <c r="R45" t="s">
        <v>12628</v>
      </c>
      <c r="V45">
        <v>3</v>
      </c>
      <c r="W45" t="s">
        <v>149</v>
      </c>
      <c r="X45" t="s">
        <v>262</v>
      </c>
      <c r="Y45" t="s">
        <v>274</v>
      </c>
      <c r="AC45">
        <v>4</v>
      </c>
      <c r="AD45" t="s">
        <v>149</v>
      </c>
      <c r="AE45" t="s">
        <v>219</v>
      </c>
      <c r="AF45" t="s">
        <v>12634</v>
      </c>
      <c r="AJ45">
        <v>16</v>
      </c>
      <c r="AK45" t="s">
        <v>149</v>
      </c>
      <c r="AL45" t="s">
        <v>12609</v>
      </c>
      <c r="AM45" t="s">
        <v>12639</v>
      </c>
    </row>
    <row r="46" spans="1:39">
      <c r="A46">
        <v>5</v>
      </c>
      <c r="B46" t="s">
        <v>149</v>
      </c>
      <c r="C46" t="s">
        <v>12609</v>
      </c>
      <c r="D46" t="s">
        <v>252</v>
      </c>
      <c r="H46" s="6">
        <v>5</v>
      </c>
      <c r="I46" t="s">
        <v>149</v>
      </c>
      <c r="J46" t="s">
        <v>187</v>
      </c>
      <c r="K46" t="s">
        <v>198</v>
      </c>
      <c r="O46">
        <v>5</v>
      </c>
      <c r="P46" t="s">
        <v>149</v>
      </c>
      <c r="Q46" t="s">
        <v>208</v>
      </c>
      <c r="R46" t="s">
        <v>213</v>
      </c>
      <c r="V46">
        <v>2</v>
      </c>
      <c r="W46" t="s">
        <v>149</v>
      </c>
      <c r="X46" t="s">
        <v>150</v>
      </c>
      <c r="Y46" t="s">
        <v>157</v>
      </c>
      <c r="AC46">
        <v>4</v>
      </c>
      <c r="AD46" t="s">
        <v>149</v>
      </c>
      <c r="AE46" t="s">
        <v>12609</v>
      </c>
      <c r="AF46" t="s">
        <v>231</v>
      </c>
      <c r="AJ46">
        <v>15</v>
      </c>
      <c r="AK46" t="s">
        <v>149</v>
      </c>
      <c r="AL46" t="s">
        <v>170</v>
      </c>
      <c r="AM46" t="s">
        <v>176</v>
      </c>
    </row>
    <row r="47" spans="1:39">
      <c r="A47">
        <v>5</v>
      </c>
      <c r="B47" t="s">
        <v>149</v>
      </c>
      <c r="C47" t="s">
        <v>12609</v>
      </c>
      <c r="D47" t="s">
        <v>12639</v>
      </c>
      <c r="H47" s="6">
        <v>5</v>
      </c>
      <c r="I47" t="s">
        <v>149</v>
      </c>
      <c r="J47" t="s">
        <v>12609</v>
      </c>
      <c r="K47" t="s">
        <v>12638</v>
      </c>
      <c r="O47">
        <v>5</v>
      </c>
      <c r="P47" t="s">
        <v>149</v>
      </c>
      <c r="Q47" t="s">
        <v>262</v>
      </c>
      <c r="R47" t="s">
        <v>268</v>
      </c>
      <c r="V47">
        <v>2</v>
      </c>
      <c r="W47" t="s">
        <v>149</v>
      </c>
      <c r="X47" t="s">
        <v>12623</v>
      </c>
      <c r="Y47" t="s">
        <v>164</v>
      </c>
      <c r="AC47">
        <v>4</v>
      </c>
      <c r="AD47" t="s">
        <v>149</v>
      </c>
      <c r="AE47" t="s">
        <v>12609</v>
      </c>
      <c r="AF47" t="s">
        <v>12639</v>
      </c>
      <c r="AJ47">
        <v>14</v>
      </c>
      <c r="AK47" t="s">
        <v>149</v>
      </c>
      <c r="AL47" t="s">
        <v>208</v>
      </c>
      <c r="AM47" t="s">
        <v>213</v>
      </c>
    </row>
    <row r="48" spans="1:39">
      <c r="A48">
        <v>4</v>
      </c>
      <c r="B48" t="s">
        <v>149</v>
      </c>
      <c r="C48" t="s">
        <v>12623</v>
      </c>
      <c r="D48" t="s">
        <v>12625</v>
      </c>
      <c r="H48">
        <v>4</v>
      </c>
      <c r="I48" t="s">
        <v>149</v>
      </c>
      <c r="J48" t="s">
        <v>12609</v>
      </c>
      <c r="K48" t="s">
        <v>231</v>
      </c>
      <c r="O48">
        <v>4</v>
      </c>
      <c r="P48" t="s">
        <v>149</v>
      </c>
      <c r="Q48" t="s">
        <v>187</v>
      </c>
      <c r="R48" t="s">
        <v>205</v>
      </c>
      <c r="V48">
        <v>2</v>
      </c>
      <c r="W48" t="s">
        <v>149</v>
      </c>
      <c r="X48" t="s">
        <v>170</v>
      </c>
      <c r="Y48" t="s">
        <v>176</v>
      </c>
      <c r="AC48">
        <v>4</v>
      </c>
      <c r="AD48" t="s">
        <v>149</v>
      </c>
      <c r="AE48" t="s">
        <v>12643</v>
      </c>
      <c r="AF48" t="s">
        <v>12649</v>
      </c>
      <c r="AJ48">
        <v>14</v>
      </c>
      <c r="AK48" t="s">
        <v>149</v>
      </c>
      <c r="AL48" t="s">
        <v>12609</v>
      </c>
      <c r="AM48" t="s">
        <v>231</v>
      </c>
    </row>
    <row r="49" spans="1:39">
      <c r="A49">
        <v>4</v>
      </c>
      <c r="B49" t="s">
        <v>149</v>
      </c>
      <c r="C49" t="s">
        <v>170</v>
      </c>
      <c r="D49" t="s">
        <v>183</v>
      </c>
      <c r="H49">
        <v>4</v>
      </c>
      <c r="I49" t="s">
        <v>149</v>
      </c>
      <c r="J49" t="s">
        <v>12609</v>
      </c>
      <c r="K49" t="s">
        <v>12639</v>
      </c>
      <c r="O49">
        <v>4</v>
      </c>
      <c r="P49" t="s">
        <v>149</v>
      </c>
      <c r="Q49" t="s">
        <v>12609</v>
      </c>
      <c r="R49" t="s">
        <v>254</v>
      </c>
      <c r="V49">
        <v>2</v>
      </c>
      <c r="W49" t="s">
        <v>149</v>
      </c>
      <c r="X49" t="s">
        <v>187</v>
      </c>
      <c r="Y49" t="s">
        <v>192</v>
      </c>
      <c r="AC49">
        <v>3</v>
      </c>
      <c r="AD49" t="s">
        <v>149</v>
      </c>
      <c r="AE49" t="s">
        <v>170</v>
      </c>
      <c r="AF49" t="s">
        <v>176</v>
      </c>
      <c r="AJ49">
        <v>14</v>
      </c>
      <c r="AK49" t="s">
        <v>149</v>
      </c>
      <c r="AL49" t="s">
        <v>262</v>
      </c>
      <c r="AM49" t="s">
        <v>274</v>
      </c>
    </row>
    <row r="50" spans="1:39">
      <c r="A50">
        <v>4</v>
      </c>
      <c r="B50" t="s">
        <v>149</v>
      </c>
      <c r="C50" t="s">
        <v>208</v>
      </c>
      <c r="D50" t="s">
        <v>12632</v>
      </c>
      <c r="H50">
        <v>4</v>
      </c>
      <c r="I50" t="s">
        <v>149</v>
      </c>
      <c r="J50" t="s">
        <v>12643</v>
      </c>
      <c r="K50" t="s">
        <v>12650</v>
      </c>
      <c r="O50">
        <v>4</v>
      </c>
      <c r="P50" t="s">
        <v>149</v>
      </c>
      <c r="Q50" t="s">
        <v>262</v>
      </c>
      <c r="R50" t="s">
        <v>274</v>
      </c>
      <c r="V50">
        <v>2</v>
      </c>
      <c r="W50" t="s">
        <v>149</v>
      </c>
      <c r="X50" t="s">
        <v>208</v>
      </c>
      <c r="Y50" t="s">
        <v>213</v>
      </c>
      <c r="AC50" s="11">
        <v>3</v>
      </c>
      <c r="AD50" t="s">
        <v>149</v>
      </c>
      <c r="AE50" s="11" t="s">
        <v>208</v>
      </c>
      <c r="AF50" s="11" t="s">
        <v>12631</v>
      </c>
      <c r="AJ50">
        <v>13</v>
      </c>
      <c r="AK50" t="s">
        <v>149</v>
      </c>
      <c r="AL50" t="s">
        <v>187</v>
      </c>
      <c r="AM50" t="s">
        <v>198</v>
      </c>
    </row>
    <row r="51" spans="1:39">
      <c r="A51">
        <v>4</v>
      </c>
      <c r="B51" t="s">
        <v>149</v>
      </c>
      <c r="C51" t="s">
        <v>12609</v>
      </c>
      <c r="D51" t="s">
        <v>231</v>
      </c>
      <c r="H51">
        <v>3</v>
      </c>
      <c r="I51" t="s">
        <v>149</v>
      </c>
      <c r="J51" t="s">
        <v>150</v>
      </c>
      <c r="K51" t="s">
        <v>151</v>
      </c>
      <c r="O51">
        <v>3</v>
      </c>
      <c r="P51" t="s">
        <v>149</v>
      </c>
      <c r="Q51" t="s">
        <v>187</v>
      </c>
      <c r="R51" t="s">
        <v>192</v>
      </c>
      <c r="V51">
        <v>2</v>
      </c>
      <c r="W51" t="s">
        <v>149</v>
      </c>
      <c r="X51" t="s">
        <v>219</v>
      </c>
      <c r="Y51" t="s">
        <v>229</v>
      </c>
      <c r="AC51">
        <v>3</v>
      </c>
      <c r="AD51" t="s">
        <v>149</v>
      </c>
      <c r="AE51" t="s">
        <v>219</v>
      </c>
      <c r="AF51" t="s">
        <v>224</v>
      </c>
      <c r="AJ51">
        <v>12</v>
      </c>
      <c r="AK51" t="s">
        <v>149</v>
      </c>
      <c r="AL51" t="s">
        <v>219</v>
      </c>
      <c r="AM51" t="s">
        <v>224</v>
      </c>
    </row>
    <row r="52" spans="1:39">
      <c r="A52">
        <v>4</v>
      </c>
      <c r="B52" t="s">
        <v>149</v>
      </c>
      <c r="C52" t="s">
        <v>262</v>
      </c>
      <c r="D52" t="s">
        <v>268</v>
      </c>
      <c r="H52">
        <v>3</v>
      </c>
      <c r="I52" t="s">
        <v>149</v>
      </c>
      <c r="J52" t="s">
        <v>219</v>
      </c>
      <c r="K52" t="s">
        <v>222</v>
      </c>
      <c r="O52">
        <v>3</v>
      </c>
      <c r="P52" t="s">
        <v>149</v>
      </c>
      <c r="Q52" t="s">
        <v>208</v>
      </c>
      <c r="R52" t="s">
        <v>12632</v>
      </c>
      <c r="V52">
        <v>2</v>
      </c>
      <c r="W52" t="s">
        <v>149</v>
      </c>
      <c r="X52" t="s">
        <v>12609</v>
      </c>
      <c r="Y52" t="s">
        <v>12637</v>
      </c>
      <c r="AC52">
        <v>3</v>
      </c>
      <c r="AD52" t="s">
        <v>149</v>
      </c>
      <c r="AE52" t="s">
        <v>12609</v>
      </c>
      <c r="AF52" t="s">
        <v>234</v>
      </c>
      <c r="AJ52">
        <v>12</v>
      </c>
      <c r="AK52" t="s">
        <v>149</v>
      </c>
      <c r="AL52" t="s">
        <v>12609</v>
      </c>
      <c r="AM52" t="s">
        <v>234</v>
      </c>
    </row>
    <row r="53" spans="1:39">
      <c r="A53">
        <v>4</v>
      </c>
      <c r="B53" t="s">
        <v>149</v>
      </c>
      <c r="C53" t="s">
        <v>262</v>
      </c>
      <c r="D53" t="s">
        <v>274</v>
      </c>
      <c r="H53">
        <v>3</v>
      </c>
      <c r="I53" t="s">
        <v>149</v>
      </c>
      <c r="J53" t="s">
        <v>12609</v>
      </c>
      <c r="K53" t="s">
        <v>234</v>
      </c>
      <c r="O53">
        <v>3</v>
      </c>
      <c r="P53" t="s">
        <v>149</v>
      </c>
      <c r="Q53" t="s">
        <v>12609</v>
      </c>
      <c r="R53" t="s">
        <v>12639</v>
      </c>
      <c r="V53">
        <v>2</v>
      </c>
      <c r="W53" t="s">
        <v>149</v>
      </c>
      <c r="X53" t="s">
        <v>12609</v>
      </c>
      <c r="Y53" t="s">
        <v>12638</v>
      </c>
      <c r="AC53">
        <v>3</v>
      </c>
      <c r="AD53" t="s">
        <v>149</v>
      </c>
      <c r="AE53" t="s">
        <v>12643</v>
      </c>
      <c r="AF53" t="s">
        <v>12647</v>
      </c>
      <c r="AJ53">
        <v>12</v>
      </c>
      <c r="AK53" t="s">
        <v>149</v>
      </c>
      <c r="AL53" t="s">
        <v>12609</v>
      </c>
      <c r="AM53" t="s">
        <v>247</v>
      </c>
    </row>
    <row r="54" spans="1:39">
      <c r="A54">
        <v>3</v>
      </c>
      <c r="B54" t="s">
        <v>149</v>
      </c>
      <c r="C54" t="s">
        <v>150</v>
      </c>
      <c r="D54" t="s">
        <v>12620</v>
      </c>
      <c r="H54">
        <v>3</v>
      </c>
      <c r="I54" t="s">
        <v>149</v>
      </c>
      <c r="J54" t="s">
        <v>12609</v>
      </c>
      <c r="K54" t="s">
        <v>12637</v>
      </c>
      <c r="O54">
        <v>3</v>
      </c>
      <c r="P54" t="s">
        <v>149</v>
      </c>
      <c r="Q54" t="s">
        <v>262</v>
      </c>
      <c r="R54" t="s">
        <v>267</v>
      </c>
      <c r="V54">
        <v>2</v>
      </c>
      <c r="W54" t="s">
        <v>149</v>
      </c>
      <c r="X54" t="s">
        <v>12609</v>
      </c>
      <c r="Y54" t="s">
        <v>240</v>
      </c>
      <c r="AC54">
        <v>3</v>
      </c>
      <c r="AD54" t="s">
        <v>149</v>
      </c>
      <c r="AE54" t="s">
        <v>12643</v>
      </c>
      <c r="AF54" t="s">
        <v>12648</v>
      </c>
      <c r="AJ54">
        <v>11</v>
      </c>
      <c r="AK54" t="s">
        <v>149</v>
      </c>
      <c r="AL54" t="s">
        <v>187</v>
      </c>
      <c r="AM54" t="s">
        <v>205</v>
      </c>
    </row>
    <row r="55" spans="1:39">
      <c r="A55">
        <v>3</v>
      </c>
      <c r="B55" t="s">
        <v>149</v>
      </c>
      <c r="C55" t="s">
        <v>150</v>
      </c>
      <c r="D55" t="s">
        <v>12621</v>
      </c>
      <c r="H55">
        <v>3</v>
      </c>
      <c r="I55" t="s">
        <v>149</v>
      </c>
      <c r="J55" t="s">
        <v>12609</v>
      </c>
      <c r="K55" t="s">
        <v>243</v>
      </c>
      <c r="O55">
        <v>3</v>
      </c>
      <c r="P55" t="s">
        <v>149</v>
      </c>
      <c r="Q55" t="s">
        <v>262</v>
      </c>
      <c r="R55" t="s">
        <v>271</v>
      </c>
      <c r="V55">
        <v>2</v>
      </c>
      <c r="W55" t="s">
        <v>149</v>
      </c>
      <c r="X55" t="s">
        <v>12609</v>
      </c>
      <c r="Y55" t="s">
        <v>247</v>
      </c>
      <c r="AC55">
        <v>3</v>
      </c>
      <c r="AD55" t="s">
        <v>149</v>
      </c>
      <c r="AE55" t="s">
        <v>12643</v>
      </c>
      <c r="AF55" t="s">
        <v>12650</v>
      </c>
      <c r="AJ55">
        <v>11</v>
      </c>
      <c r="AK55" t="s">
        <v>149</v>
      </c>
      <c r="AL55" t="s">
        <v>12609</v>
      </c>
      <c r="AM55" t="s">
        <v>252</v>
      </c>
    </row>
    <row r="56" spans="1:39">
      <c r="A56">
        <v>3</v>
      </c>
      <c r="B56" t="s">
        <v>149</v>
      </c>
      <c r="C56" t="s">
        <v>12623</v>
      </c>
      <c r="D56" t="s">
        <v>164</v>
      </c>
      <c r="H56">
        <v>3</v>
      </c>
      <c r="I56" t="s">
        <v>149</v>
      </c>
      <c r="J56" t="s">
        <v>12609</v>
      </c>
      <c r="K56" t="s">
        <v>252</v>
      </c>
      <c r="O56">
        <v>2</v>
      </c>
      <c r="P56" t="s">
        <v>149</v>
      </c>
      <c r="Q56" t="s">
        <v>170</v>
      </c>
      <c r="R56" t="s">
        <v>183</v>
      </c>
      <c r="V56">
        <v>2</v>
      </c>
      <c r="W56" t="s">
        <v>149</v>
      </c>
      <c r="X56" t="s">
        <v>12643</v>
      </c>
      <c r="Y56" t="s">
        <v>12645</v>
      </c>
      <c r="AC56">
        <v>2</v>
      </c>
      <c r="AD56" t="s">
        <v>149</v>
      </c>
      <c r="AE56" t="s">
        <v>187</v>
      </c>
      <c r="AF56" t="s">
        <v>12628</v>
      </c>
      <c r="AJ56">
        <v>11</v>
      </c>
      <c r="AK56" t="s">
        <v>149</v>
      </c>
      <c r="AL56" t="s">
        <v>262</v>
      </c>
      <c r="AM56" t="s">
        <v>268</v>
      </c>
    </row>
    <row r="57" spans="1:39">
      <c r="A57">
        <v>3</v>
      </c>
      <c r="B57" t="s">
        <v>149</v>
      </c>
      <c r="C57" t="s">
        <v>323</v>
      </c>
      <c r="D57" t="s">
        <v>327</v>
      </c>
      <c r="H57">
        <v>3</v>
      </c>
      <c r="I57" t="s">
        <v>149</v>
      </c>
      <c r="J57" t="s">
        <v>12643</v>
      </c>
      <c r="K57" t="s">
        <v>12647</v>
      </c>
      <c r="O57">
        <v>2</v>
      </c>
      <c r="P57" t="s">
        <v>149</v>
      </c>
      <c r="Q57" t="s">
        <v>208</v>
      </c>
      <c r="R57" t="s">
        <v>211</v>
      </c>
      <c r="V57">
        <v>2</v>
      </c>
      <c r="W57" t="s">
        <v>149</v>
      </c>
      <c r="X57" t="s">
        <v>262</v>
      </c>
      <c r="Y57" t="s">
        <v>267</v>
      </c>
      <c r="AC57">
        <v>2</v>
      </c>
      <c r="AD57" t="s">
        <v>149</v>
      </c>
      <c r="AE57" t="s">
        <v>187</v>
      </c>
      <c r="AF57" t="s">
        <v>12629</v>
      </c>
      <c r="AJ57">
        <v>10</v>
      </c>
      <c r="AK57" t="s">
        <v>149</v>
      </c>
      <c r="AL57" t="s">
        <v>12643</v>
      </c>
      <c r="AM57" t="s">
        <v>12649</v>
      </c>
    </row>
    <row r="58" spans="1:39">
      <c r="A58">
        <v>3</v>
      </c>
      <c r="B58" t="s">
        <v>149</v>
      </c>
      <c r="C58" t="s">
        <v>323</v>
      </c>
      <c r="D58" t="s">
        <v>329</v>
      </c>
      <c r="H58">
        <v>3</v>
      </c>
      <c r="I58" t="s">
        <v>149</v>
      </c>
      <c r="J58" t="s">
        <v>12643</v>
      </c>
      <c r="K58" t="s">
        <v>261</v>
      </c>
      <c r="O58">
        <v>2</v>
      </c>
      <c r="P58" t="s">
        <v>149</v>
      </c>
      <c r="Q58" t="s">
        <v>208</v>
      </c>
      <c r="R58" t="s">
        <v>12633</v>
      </c>
      <c r="V58">
        <v>1</v>
      </c>
      <c r="W58" t="s">
        <v>149</v>
      </c>
      <c r="X58" t="s">
        <v>150</v>
      </c>
      <c r="Y58" t="s">
        <v>151</v>
      </c>
      <c r="AC58">
        <v>2</v>
      </c>
      <c r="AD58" t="s">
        <v>149</v>
      </c>
      <c r="AE58" t="s">
        <v>208</v>
      </c>
      <c r="AF58" t="s">
        <v>12632</v>
      </c>
      <c r="AJ58">
        <v>10</v>
      </c>
      <c r="AK58" t="s">
        <v>149</v>
      </c>
      <c r="AL58" t="s">
        <v>12643</v>
      </c>
      <c r="AM58" t="s">
        <v>12650</v>
      </c>
    </row>
    <row r="59" spans="1:39">
      <c r="A59">
        <v>3</v>
      </c>
      <c r="B59" t="s">
        <v>149</v>
      </c>
      <c r="C59" t="s">
        <v>187</v>
      </c>
      <c r="D59" t="s">
        <v>12629</v>
      </c>
      <c r="H59">
        <v>2</v>
      </c>
      <c r="I59" t="s">
        <v>149</v>
      </c>
      <c r="J59" t="s">
        <v>219</v>
      </c>
      <c r="K59" t="s">
        <v>220</v>
      </c>
      <c r="O59">
        <v>2</v>
      </c>
      <c r="P59" t="s">
        <v>149</v>
      </c>
      <c r="Q59" t="s">
        <v>219</v>
      </c>
      <c r="R59" t="s">
        <v>12634</v>
      </c>
      <c r="V59">
        <v>1</v>
      </c>
      <c r="W59" t="s">
        <v>149</v>
      </c>
      <c r="X59" t="s">
        <v>150</v>
      </c>
      <c r="Y59" t="s">
        <v>12622</v>
      </c>
      <c r="AC59">
        <v>2</v>
      </c>
      <c r="AD59" t="s">
        <v>149</v>
      </c>
      <c r="AE59" t="s">
        <v>219</v>
      </c>
      <c r="AF59" t="s">
        <v>12635</v>
      </c>
      <c r="AJ59">
        <v>10</v>
      </c>
      <c r="AK59" t="s">
        <v>149</v>
      </c>
      <c r="AL59" t="s">
        <v>262</v>
      </c>
      <c r="AM59" t="s">
        <v>267</v>
      </c>
    </row>
    <row r="60" spans="1:39">
      <c r="A60">
        <v>3</v>
      </c>
      <c r="B60" t="s">
        <v>149</v>
      </c>
      <c r="C60" t="s">
        <v>219</v>
      </c>
      <c r="D60" t="s">
        <v>220</v>
      </c>
      <c r="H60">
        <v>2</v>
      </c>
      <c r="I60" t="s">
        <v>149</v>
      </c>
      <c r="J60" t="s">
        <v>12609</v>
      </c>
      <c r="K60" t="s">
        <v>239</v>
      </c>
      <c r="O60">
        <v>2</v>
      </c>
      <c r="P60" t="s">
        <v>149</v>
      </c>
      <c r="Q60" t="s">
        <v>12609</v>
      </c>
      <c r="R60" t="s">
        <v>233</v>
      </c>
      <c r="V60">
        <v>1</v>
      </c>
      <c r="W60" t="s">
        <v>149</v>
      </c>
      <c r="X60" t="s">
        <v>12623</v>
      </c>
      <c r="Y60" t="s">
        <v>12625</v>
      </c>
      <c r="AC60">
        <v>2</v>
      </c>
      <c r="AD60" t="s">
        <v>149</v>
      </c>
      <c r="AE60" t="s">
        <v>12609</v>
      </c>
      <c r="AF60" t="s">
        <v>233</v>
      </c>
      <c r="AJ60">
        <v>9</v>
      </c>
      <c r="AK60" t="s">
        <v>149</v>
      </c>
      <c r="AL60" t="s">
        <v>187</v>
      </c>
      <c r="AM60" t="s">
        <v>12628</v>
      </c>
    </row>
    <row r="61" spans="1:39">
      <c r="A61">
        <v>3</v>
      </c>
      <c r="B61" t="s">
        <v>149</v>
      </c>
      <c r="C61" t="s">
        <v>12643</v>
      </c>
      <c r="D61" t="s">
        <v>12645</v>
      </c>
      <c r="H61">
        <v>2</v>
      </c>
      <c r="I61" t="s">
        <v>149</v>
      </c>
      <c r="J61" t="s">
        <v>12609</v>
      </c>
      <c r="K61" t="s">
        <v>241</v>
      </c>
      <c r="O61">
        <v>2</v>
      </c>
      <c r="P61" t="s">
        <v>149</v>
      </c>
      <c r="Q61" t="s">
        <v>12609</v>
      </c>
      <c r="R61" t="s">
        <v>242</v>
      </c>
      <c r="V61">
        <v>1</v>
      </c>
      <c r="W61" t="s">
        <v>149</v>
      </c>
      <c r="X61" t="s">
        <v>12623</v>
      </c>
      <c r="Y61" t="s">
        <v>168</v>
      </c>
      <c r="AC61">
        <v>2</v>
      </c>
      <c r="AD61" t="s">
        <v>149</v>
      </c>
      <c r="AE61" t="s">
        <v>12609</v>
      </c>
      <c r="AF61" t="s">
        <v>241</v>
      </c>
      <c r="AJ61">
        <v>8</v>
      </c>
      <c r="AK61" t="s">
        <v>149</v>
      </c>
      <c r="AL61" t="s">
        <v>219</v>
      </c>
      <c r="AM61" t="s">
        <v>220</v>
      </c>
    </row>
    <row r="62" spans="1:39">
      <c r="A62">
        <v>2</v>
      </c>
      <c r="B62" t="s">
        <v>149</v>
      </c>
      <c r="C62" t="s">
        <v>150</v>
      </c>
      <c r="D62" t="s">
        <v>157</v>
      </c>
      <c r="H62">
        <v>2</v>
      </c>
      <c r="I62" t="s">
        <v>149</v>
      </c>
      <c r="J62" t="s">
        <v>12609</v>
      </c>
      <c r="K62" t="s">
        <v>242</v>
      </c>
      <c r="O62">
        <v>2</v>
      </c>
      <c r="P62" t="s">
        <v>149</v>
      </c>
      <c r="Q62" t="s">
        <v>12609</v>
      </c>
      <c r="R62" t="s">
        <v>252</v>
      </c>
      <c r="V62">
        <v>1</v>
      </c>
      <c r="W62" t="s">
        <v>149</v>
      </c>
      <c r="X62" t="s">
        <v>12623</v>
      </c>
      <c r="Y62" t="s">
        <v>12626</v>
      </c>
      <c r="AC62">
        <v>2</v>
      </c>
      <c r="AD62" t="s">
        <v>149</v>
      </c>
      <c r="AE62" t="s">
        <v>12609</v>
      </c>
      <c r="AF62" t="s">
        <v>245</v>
      </c>
      <c r="AJ62">
        <v>8</v>
      </c>
      <c r="AK62" t="s">
        <v>149</v>
      </c>
      <c r="AL62" t="s">
        <v>12609</v>
      </c>
      <c r="AM62" t="s">
        <v>12637</v>
      </c>
    </row>
    <row r="63" spans="1:39">
      <c r="A63">
        <v>2</v>
      </c>
      <c r="B63" t="s">
        <v>149</v>
      </c>
      <c r="C63" t="s">
        <v>170</v>
      </c>
      <c r="D63" t="s">
        <v>176</v>
      </c>
      <c r="H63">
        <v>2</v>
      </c>
      <c r="I63" t="s">
        <v>149</v>
      </c>
      <c r="J63" t="s">
        <v>12609</v>
      </c>
      <c r="K63" t="s">
        <v>247</v>
      </c>
      <c r="O63">
        <v>2</v>
      </c>
      <c r="P63" t="s">
        <v>149</v>
      </c>
      <c r="Q63" t="s">
        <v>12643</v>
      </c>
      <c r="R63" t="s">
        <v>12649</v>
      </c>
      <c r="V63">
        <v>1</v>
      </c>
      <c r="W63" t="s">
        <v>149</v>
      </c>
      <c r="X63" t="s">
        <v>323</v>
      </c>
      <c r="Y63" t="s">
        <v>326</v>
      </c>
      <c r="AC63">
        <v>2</v>
      </c>
      <c r="AD63" t="s">
        <v>149</v>
      </c>
      <c r="AE63" t="s">
        <v>12609</v>
      </c>
      <c r="AF63" t="s">
        <v>12640</v>
      </c>
      <c r="AJ63">
        <v>8</v>
      </c>
      <c r="AK63" t="s">
        <v>149</v>
      </c>
      <c r="AL63" t="s">
        <v>12643</v>
      </c>
      <c r="AM63" t="s">
        <v>12645</v>
      </c>
    </row>
    <row r="64" spans="1:39">
      <c r="A64">
        <v>2</v>
      </c>
      <c r="B64" t="s">
        <v>149</v>
      </c>
      <c r="C64" t="s">
        <v>208</v>
      </c>
      <c r="D64" t="s">
        <v>213</v>
      </c>
      <c r="H64">
        <v>2</v>
      </c>
      <c r="I64" t="s">
        <v>149</v>
      </c>
      <c r="J64" t="s">
        <v>12609</v>
      </c>
      <c r="K64" t="s">
        <v>251</v>
      </c>
      <c r="O64">
        <v>1</v>
      </c>
      <c r="P64" t="s">
        <v>149</v>
      </c>
      <c r="Q64" t="s">
        <v>150</v>
      </c>
      <c r="R64" t="s">
        <v>151</v>
      </c>
      <c r="V64">
        <v>1</v>
      </c>
      <c r="W64" t="s">
        <v>149</v>
      </c>
      <c r="X64" t="s">
        <v>170</v>
      </c>
      <c r="Y64" t="s">
        <v>171</v>
      </c>
      <c r="AC64">
        <v>2</v>
      </c>
      <c r="AD64" t="s">
        <v>149</v>
      </c>
      <c r="AE64" t="s">
        <v>262</v>
      </c>
      <c r="AF64" t="s">
        <v>267</v>
      </c>
      <c r="AJ64">
        <v>7</v>
      </c>
      <c r="AK64" t="s">
        <v>149</v>
      </c>
      <c r="AL64" t="s">
        <v>323</v>
      </c>
      <c r="AM64" t="s">
        <v>332</v>
      </c>
    </row>
    <row r="65" spans="1:39">
      <c r="A65">
        <v>2</v>
      </c>
      <c r="B65" t="s">
        <v>149</v>
      </c>
      <c r="C65" t="s">
        <v>219</v>
      </c>
      <c r="D65" t="s">
        <v>224</v>
      </c>
      <c r="H65">
        <v>2</v>
      </c>
      <c r="I65" t="s">
        <v>149</v>
      </c>
      <c r="J65" t="s">
        <v>12643</v>
      </c>
      <c r="K65" t="s">
        <v>12645</v>
      </c>
      <c r="O65">
        <v>1</v>
      </c>
      <c r="P65" t="s">
        <v>149</v>
      </c>
      <c r="Q65" t="s">
        <v>12623</v>
      </c>
      <c r="R65" t="s">
        <v>159</v>
      </c>
      <c r="V65">
        <v>1</v>
      </c>
      <c r="W65" t="s">
        <v>149</v>
      </c>
      <c r="X65" t="s">
        <v>187</v>
      </c>
      <c r="Y65" t="s">
        <v>198</v>
      </c>
      <c r="AC65">
        <v>2</v>
      </c>
      <c r="AD65" t="s">
        <v>149</v>
      </c>
      <c r="AE65" t="s">
        <v>262</v>
      </c>
      <c r="AF65" t="s">
        <v>274</v>
      </c>
      <c r="AJ65">
        <v>7</v>
      </c>
      <c r="AK65" t="s">
        <v>149</v>
      </c>
      <c r="AL65" t="s">
        <v>170</v>
      </c>
      <c r="AM65" t="s">
        <v>183</v>
      </c>
    </row>
    <row r="66" spans="1:39">
      <c r="A66">
        <v>2</v>
      </c>
      <c r="B66" t="s">
        <v>149</v>
      </c>
      <c r="C66" t="s">
        <v>219</v>
      </c>
      <c r="D66" t="s">
        <v>229</v>
      </c>
      <c r="H66">
        <v>2</v>
      </c>
      <c r="I66" t="s">
        <v>149</v>
      </c>
      <c r="J66" t="s">
        <v>12643</v>
      </c>
      <c r="K66" t="s">
        <v>12648</v>
      </c>
      <c r="O66">
        <v>1</v>
      </c>
      <c r="P66" t="s">
        <v>149</v>
      </c>
      <c r="Q66" t="s">
        <v>323</v>
      </c>
      <c r="R66" t="s">
        <v>331</v>
      </c>
      <c r="V66">
        <v>1</v>
      </c>
      <c r="W66" t="s">
        <v>149</v>
      </c>
      <c r="X66" t="s">
        <v>208</v>
      </c>
      <c r="Y66" t="s">
        <v>211</v>
      </c>
      <c r="AC66">
        <v>2</v>
      </c>
      <c r="AD66" t="s">
        <v>149</v>
      </c>
      <c r="AE66" t="s">
        <v>275</v>
      </c>
      <c r="AF66" t="s">
        <v>12653</v>
      </c>
      <c r="AJ66">
        <v>7</v>
      </c>
      <c r="AK66" t="s">
        <v>149</v>
      </c>
      <c r="AL66" t="s">
        <v>12609</v>
      </c>
      <c r="AM66" t="s">
        <v>233</v>
      </c>
    </row>
    <row r="67" spans="1:39">
      <c r="A67">
        <v>2</v>
      </c>
      <c r="B67" t="s">
        <v>149</v>
      </c>
      <c r="C67" t="s">
        <v>12609</v>
      </c>
      <c r="D67" t="s">
        <v>233</v>
      </c>
      <c r="H67">
        <v>2</v>
      </c>
      <c r="I67" t="s">
        <v>149</v>
      </c>
      <c r="J67" t="s">
        <v>12643</v>
      </c>
      <c r="K67" t="s">
        <v>12649</v>
      </c>
      <c r="O67">
        <v>1</v>
      </c>
      <c r="P67" t="s">
        <v>149</v>
      </c>
      <c r="Q67" t="s">
        <v>323</v>
      </c>
      <c r="R67" t="s">
        <v>332</v>
      </c>
      <c r="V67">
        <v>1</v>
      </c>
      <c r="W67" t="s">
        <v>149</v>
      </c>
      <c r="X67" t="s">
        <v>219</v>
      </c>
      <c r="Y67" t="s">
        <v>220</v>
      </c>
      <c r="AC67">
        <v>1</v>
      </c>
      <c r="AD67" t="s">
        <v>149</v>
      </c>
      <c r="AE67" t="s">
        <v>150</v>
      </c>
      <c r="AF67" t="s">
        <v>12622</v>
      </c>
      <c r="AJ67">
        <v>7</v>
      </c>
      <c r="AK67" t="s">
        <v>149</v>
      </c>
      <c r="AL67" t="s">
        <v>12609</v>
      </c>
      <c r="AM67" t="s">
        <v>12638</v>
      </c>
    </row>
    <row r="68" spans="1:39">
      <c r="A68">
        <v>2</v>
      </c>
      <c r="B68" t="s">
        <v>149</v>
      </c>
      <c r="C68" t="s">
        <v>12609</v>
      </c>
      <c r="D68" t="s">
        <v>234</v>
      </c>
      <c r="H68">
        <v>1</v>
      </c>
      <c r="I68" t="s">
        <v>149</v>
      </c>
      <c r="J68" t="s">
        <v>150</v>
      </c>
      <c r="K68" t="s">
        <v>157</v>
      </c>
      <c r="O68">
        <v>1</v>
      </c>
      <c r="P68" t="s">
        <v>149</v>
      </c>
      <c r="Q68" t="s">
        <v>187</v>
      </c>
      <c r="R68" t="s">
        <v>196</v>
      </c>
      <c r="V68">
        <v>1</v>
      </c>
      <c r="W68" t="s">
        <v>149</v>
      </c>
      <c r="X68" t="s">
        <v>219</v>
      </c>
      <c r="Y68" t="s">
        <v>222</v>
      </c>
      <c r="AC68">
        <v>1</v>
      </c>
      <c r="AD68" t="s">
        <v>149</v>
      </c>
      <c r="AE68" t="s">
        <v>187</v>
      </c>
      <c r="AF68" t="s">
        <v>191</v>
      </c>
      <c r="AJ68">
        <v>7</v>
      </c>
      <c r="AK68" t="s">
        <v>149</v>
      </c>
      <c r="AL68" t="s">
        <v>12643</v>
      </c>
      <c r="AM68" t="s">
        <v>12647</v>
      </c>
    </row>
    <row r="69" spans="1:39">
      <c r="A69">
        <v>2</v>
      </c>
      <c r="B69" t="s">
        <v>149</v>
      </c>
      <c r="C69" t="s">
        <v>12643</v>
      </c>
      <c r="D69" t="s">
        <v>12649</v>
      </c>
      <c r="H69">
        <v>1</v>
      </c>
      <c r="I69" t="s">
        <v>149</v>
      </c>
      <c r="J69" t="s">
        <v>323</v>
      </c>
      <c r="K69" t="s">
        <v>324</v>
      </c>
      <c r="O69">
        <v>1</v>
      </c>
      <c r="P69" t="s">
        <v>149</v>
      </c>
      <c r="Q69" t="s">
        <v>219</v>
      </c>
      <c r="R69" t="s">
        <v>220</v>
      </c>
      <c r="V69">
        <v>1</v>
      </c>
      <c r="W69" t="s">
        <v>149</v>
      </c>
      <c r="X69" t="s">
        <v>219</v>
      </c>
      <c r="Y69" t="s">
        <v>12634</v>
      </c>
      <c r="AC69">
        <v>1</v>
      </c>
      <c r="AD69" t="s">
        <v>149</v>
      </c>
      <c r="AE69" t="s">
        <v>219</v>
      </c>
      <c r="AF69" t="s">
        <v>220</v>
      </c>
      <c r="AJ69">
        <v>6</v>
      </c>
      <c r="AK69" t="s">
        <v>149</v>
      </c>
      <c r="AL69" t="s">
        <v>150</v>
      </c>
      <c r="AM69" t="s">
        <v>151</v>
      </c>
    </row>
    <row r="70" spans="1:39">
      <c r="A70">
        <v>2</v>
      </c>
      <c r="B70" t="s">
        <v>149</v>
      </c>
      <c r="C70" t="s">
        <v>12643</v>
      </c>
      <c r="D70" t="s">
        <v>12650</v>
      </c>
      <c r="H70">
        <v>1</v>
      </c>
      <c r="I70" t="s">
        <v>149</v>
      </c>
      <c r="J70" t="s">
        <v>323</v>
      </c>
      <c r="K70" t="s">
        <v>12627</v>
      </c>
      <c r="O70">
        <v>1</v>
      </c>
      <c r="P70" t="s">
        <v>149</v>
      </c>
      <c r="Q70" t="s">
        <v>12609</v>
      </c>
      <c r="R70" t="s">
        <v>231</v>
      </c>
      <c r="V70">
        <v>1</v>
      </c>
      <c r="W70" t="s">
        <v>149</v>
      </c>
      <c r="X70" t="s">
        <v>12609</v>
      </c>
      <c r="Y70" t="s">
        <v>231</v>
      </c>
      <c r="AC70">
        <v>1</v>
      </c>
      <c r="AD70" t="s">
        <v>149</v>
      </c>
      <c r="AE70" t="s">
        <v>12609</v>
      </c>
      <c r="AF70" t="s">
        <v>12636</v>
      </c>
      <c r="AJ70">
        <v>6</v>
      </c>
      <c r="AK70" t="s">
        <v>149</v>
      </c>
      <c r="AL70" t="s">
        <v>170</v>
      </c>
      <c r="AM70" t="s">
        <v>171</v>
      </c>
    </row>
    <row r="71" spans="1:39">
      <c r="A71">
        <v>2</v>
      </c>
      <c r="B71" t="s">
        <v>149</v>
      </c>
      <c r="C71" t="s">
        <v>262</v>
      </c>
      <c r="D71" t="s">
        <v>267</v>
      </c>
      <c r="H71">
        <v>1</v>
      </c>
      <c r="I71" t="s">
        <v>149</v>
      </c>
      <c r="J71" t="s">
        <v>170</v>
      </c>
      <c r="K71" t="s">
        <v>183</v>
      </c>
      <c r="O71">
        <v>1</v>
      </c>
      <c r="P71" t="s">
        <v>149</v>
      </c>
      <c r="Q71" t="s">
        <v>12609</v>
      </c>
      <c r="R71" t="s">
        <v>234</v>
      </c>
      <c r="V71">
        <v>1</v>
      </c>
      <c r="W71" t="s">
        <v>149</v>
      </c>
      <c r="X71" t="s">
        <v>12609</v>
      </c>
      <c r="Y71" t="s">
        <v>233</v>
      </c>
      <c r="AC71">
        <v>1</v>
      </c>
      <c r="AD71" t="s">
        <v>149</v>
      </c>
      <c r="AE71" t="s">
        <v>12609</v>
      </c>
      <c r="AF71" t="s">
        <v>12637</v>
      </c>
      <c r="AJ71">
        <v>6</v>
      </c>
      <c r="AK71" t="s">
        <v>149</v>
      </c>
      <c r="AL71" t="s">
        <v>187</v>
      </c>
      <c r="AM71" t="s">
        <v>192</v>
      </c>
    </row>
    <row r="72" spans="1:39">
      <c r="A72">
        <v>2</v>
      </c>
      <c r="B72" t="s">
        <v>149</v>
      </c>
      <c r="C72" t="s">
        <v>262</v>
      </c>
      <c r="D72" t="s">
        <v>270</v>
      </c>
      <c r="H72">
        <v>1</v>
      </c>
      <c r="I72" t="s">
        <v>149</v>
      </c>
      <c r="J72" t="s">
        <v>187</v>
      </c>
      <c r="K72" t="s">
        <v>12628</v>
      </c>
      <c r="O72">
        <v>1</v>
      </c>
      <c r="P72" t="s">
        <v>149</v>
      </c>
      <c r="Q72" t="s">
        <v>12609</v>
      </c>
      <c r="R72" t="s">
        <v>236</v>
      </c>
      <c r="V72">
        <v>1</v>
      </c>
      <c r="W72" t="s">
        <v>149</v>
      </c>
      <c r="X72" t="s">
        <v>12609</v>
      </c>
      <c r="Y72" t="s">
        <v>235</v>
      </c>
      <c r="AC72">
        <v>1</v>
      </c>
      <c r="AD72" t="s">
        <v>149</v>
      </c>
      <c r="AE72" t="s">
        <v>12609</v>
      </c>
      <c r="AF72" t="s">
        <v>242</v>
      </c>
      <c r="AJ72">
        <v>6</v>
      </c>
      <c r="AK72" t="s">
        <v>149</v>
      </c>
      <c r="AL72" t="s">
        <v>12643</v>
      </c>
      <c r="AM72" t="s">
        <v>261</v>
      </c>
    </row>
    <row r="73" spans="1:39">
      <c r="A73">
        <v>1</v>
      </c>
      <c r="B73" t="s">
        <v>149</v>
      </c>
      <c r="C73" t="s">
        <v>150</v>
      </c>
      <c r="D73" t="s">
        <v>151</v>
      </c>
      <c r="H73">
        <v>1</v>
      </c>
      <c r="I73" t="s">
        <v>149</v>
      </c>
      <c r="J73" t="s">
        <v>187</v>
      </c>
      <c r="K73" t="s">
        <v>12630</v>
      </c>
      <c r="O73">
        <v>1</v>
      </c>
      <c r="P73" t="s">
        <v>149</v>
      </c>
      <c r="Q73" t="s">
        <v>12609</v>
      </c>
      <c r="R73" t="s">
        <v>12637</v>
      </c>
      <c r="V73">
        <v>1</v>
      </c>
      <c r="W73" t="s">
        <v>149</v>
      </c>
      <c r="X73" t="s">
        <v>12609</v>
      </c>
      <c r="Y73" t="s">
        <v>256</v>
      </c>
      <c r="AC73">
        <v>1</v>
      </c>
      <c r="AD73" t="s">
        <v>149</v>
      </c>
      <c r="AE73" t="s">
        <v>12609</v>
      </c>
      <c r="AF73" t="s">
        <v>247</v>
      </c>
      <c r="AJ73">
        <v>6</v>
      </c>
      <c r="AK73" t="s">
        <v>149</v>
      </c>
      <c r="AL73" t="s">
        <v>12643</v>
      </c>
      <c r="AM73" t="s">
        <v>12652</v>
      </c>
    </row>
    <row r="74" spans="1:39">
      <c r="A74">
        <v>1</v>
      </c>
      <c r="B74" t="s">
        <v>149</v>
      </c>
      <c r="C74" t="s">
        <v>150</v>
      </c>
      <c r="D74" t="s">
        <v>12622</v>
      </c>
      <c r="H74" s="11">
        <v>1</v>
      </c>
      <c r="I74" t="s">
        <v>149</v>
      </c>
      <c r="J74" s="11" t="s">
        <v>208</v>
      </c>
      <c r="K74" s="11" t="s">
        <v>12631</v>
      </c>
      <c r="O74">
        <v>1</v>
      </c>
      <c r="P74" t="s">
        <v>149</v>
      </c>
      <c r="Q74" t="s">
        <v>12609</v>
      </c>
      <c r="R74" t="s">
        <v>240</v>
      </c>
      <c r="V74">
        <v>1</v>
      </c>
      <c r="W74" t="s">
        <v>149</v>
      </c>
      <c r="X74" t="s">
        <v>12609</v>
      </c>
      <c r="Y74" t="s">
        <v>12640</v>
      </c>
      <c r="AC74">
        <v>1</v>
      </c>
      <c r="AD74" t="s">
        <v>149</v>
      </c>
      <c r="AE74" t="s">
        <v>12609</v>
      </c>
      <c r="AF74" t="s">
        <v>252</v>
      </c>
      <c r="AJ74">
        <v>5</v>
      </c>
      <c r="AK74" t="s">
        <v>149</v>
      </c>
      <c r="AL74" t="s">
        <v>150</v>
      </c>
      <c r="AM74" t="s">
        <v>157</v>
      </c>
    </row>
    <row r="75" spans="1:39">
      <c r="A75">
        <v>1</v>
      </c>
      <c r="B75" t="s">
        <v>149</v>
      </c>
      <c r="C75" t="s">
        <v>12623</v>
      </c>
      <c r="D75" t="s">
        <v>159</v>
      </c>
      <c r="H75">
        <v>1</v>
      </c>
      <c r="I75" t="s">
        <v>149</v>
      </c>
      <c r="J75" t="s">
        <v>219</v>
      </c>
      <c r="K75" t="s">
        <v>224</v>
      </c>
      <c r="O75">
        <v>1</v>
      </c>
      <c r="P75" t="s">
        <v>149</v>
      </c>
      <c r="Q75" t="s">
        <v>12609</v>
      </c>
      <c r="R75" t="s">
        <v>244</v>
      </c>
      <c r="V75">
        <v>1</v>
      </c>
      <c r="W75" t="s">
        <v>149</v>
      </c>
      <c r="X75" t="s">
        <v>12643</v>
      </c>
      <c r="Y75" t="s">
        <v>12647</v>
      </c>
      <c r="AC75">
        <v>1</v>
      </c>
      <c r="AD75" t="s">
        <v>149</v>
      </c>
      <c r="AE75" t="s">
        <v>12609</v>
      </c>
      <c r="AF75" t="s">
        <v>12642</v>
      </c>
      <c r="AJ75">
        <v>5</v>
      </c>
      <c r="AK75" t="s">
        <v>149</v>
      </c>
      <c r="AL75" t="s">
        <v>12623</v>
      </c>
      <c r="AM75" t="s">
        <v>12625</v>
      </c>
    </row>
    <row r="76" spans="1:39">
      <c r="A76">
        <v>1</v>
      </c>
      <c r="B76" t="s">
        <v>149</v>
      </c>
      <c r="C76" t="s">
        <v>12623</v>
      </c>
      <c r="D76" t="s">
        <v>12624</v>
      </c>
      <c r="H76">
        <v>1</v>
      </c>
      <c r="I76" t="s">
        <v>149</v>
      </c>
      <c r="J76" t="s">
        <v>219</v>
      </c>
      <c r="K76" t="s">
        <v>12635</v>
      </c>
      <c r="O76">
        <v>1</v>
      </c>
      <c r="P76" t="s">
        <v>149</v>
      </c>
      <c r="Q76" t="s">
        <v>12609</v>
      </c>
      <c r="R76" t="s">
        <v>247</v>
      </c>
      <c r="V76">
        <v>1</v>
      </c>
      <c r="W76" t="s">
        <v>149</v>
      </c>
      <c r="X76" t="s">
        <v>12643</v>
      </c>
      <c r="Y76" t="s">
        <v>261</v>
      </c>
      <c r="AC76">
        <v>1</v>
      </c>
      <c r="AD76" t="s">
        <v>149</v>
      </c>
      <c r="AE76" t="s">
        <v>12643</v>
      </c>
      <c r="AF76" t="s">
        <v>12645</v>
      </c>
      <c r="AJ76">
        <v>5</v>
      </c>
      <c r="AK76" t="s">
        <v>149</v>
      </c>
      <c r="AL76" t="s">
        <v>12623</v>
      </c>
      <c r="AM76" t="s">
        <v>164</v>
      </c>
    </row>
    <row r="77" spans="1:39">
      <c r="A77">
        <v>1</v>
      </c>
      <c r="B77" t="s">
        <v>149</v>
      </c>
      <c r="C77" t="s">
        <v>12623</v>
      </c>
      <c r="D77" t="s">
        <v>168</v>
      </c>
      <c r="H77">
        <v>1</v>
      </c>
      <c r="I77" t="s">
        <v>149</v>
      </c>
      <c r="J77" t="s">
        <v>12609</v>
      </c>
      <c r="K77" t="s">
        <v>12636</v>
      </c>
      <c r="O77">
        <v>1</v>
      </c>
      <c r="P77" t="s">
        <v>149</v>
      </c>
      <c r="Q77" t="s">
        <v>12609</v>
      </c>
      <c r="R77" t="s">
        <v>249</v>
      </c>
      <c r="V77">
        <v>1</v>
      </c>
      <c r="W77" t="s">
        <v>149</v>
      </c>
      <c r="X77" t="s">
        <v>12643</v>
      </c>
      <c r="Y77" t="s">
        <v>12650</v>
      </c>
      <c r="AC77">
        <v>1</v>
      </c>
      <c r="AD77" t="s">
        <v>149</v>
      </c>
      <c r="AE77" t="s">
        <v>12643</v>
      </c>
      <c r="AF77" t="s">
        <v>12646</v>
      </c>
      <c r="AJ77">
        <v>5</v>
      </c>
      <c r="AK77" t="s">
        <v>149</v>
      </c>
      <c r="AL77" t="s">
        <v>187</v>
      </c>
      <c r="AM77" t="s">
        <v>12629</v>
      </c>
    </row>
    <row r="78" spans="1:39">
      <c r="A78">
        <v>1</v>
      </c>
      <c r="B78" t="s">
        <v>149</v>
      </c>
      <c r="C78" t="s">
        <v>323</v>
      </c>
      <c r="D78" t="s">
        <v>328</v>
      </c>
      <c r="H78">
        <v>1</v>
      </c>
      <c r="I78" t="s">
        <v>149</v>
      </c>
      <c r="J78" t="s">
        <v>12609</v>
      </c>
      <c r="K78" t="s">
        <v>235</v>
      </c>
      <c r="O78">
        <v>1</v>
      </c>
      <c r="P78" t="s">
        <v>149</v>
      </c>
      <c r="Q78" t="s">
        <v>12609</v>
      </c>
      <c r="R78" t="s">
        <v>251</v>
      </c>
      <c r="V78">
        <v>0</v>
      </c>
      <c r="W78" t="s">
        <v>149</v>
      </c>
      <c r="X78" t="s">
        <v>150</v>
      </c>
      <c r="Y78" t="s">
        <v>12620</v>
      </c>
      <c r="AC78">
        <v>1</v>
      </c>
      <c r="AD78" t="s">
        <v>149</v>
      </c>
      <c r="AE78" t="s">
        <v>12643</v>
      </c>
      <c r="AF78" t="s">
        <v>261</v>
      </c>
      <c r="AJ78">
        <v>5</v>
      </c>
      <c r="AK78" t="s">
        <v>149</v>
      </c>
      <c r="AL78" t="s">
        <v>219</v>
      </c>
      <c r="AM78" t="s">
        <v>222</v>
      </c>
    </row>
    <row r="79" spans="1:39">
      <c r="A79">
        <v>1</v>
      </c>
      <c r="B79" t="s">
        <v>149</v>
      </c>
      <c r="C79" t="s">
        <v>323</v>
      </c>
      <c r="D79" t="s">
        <v>330</v>
      </c>
      <c r="H79">
        <v>1</v>
      </c>
      <c r="I79" t="s">
        <v>149</v>
      </c>
      <c r="J79" t="s">
        <v>12609</v>
      </c>
      <c r="K79" t="s">
        <v>236</v>
      </c>
      <c r="O79">
        <v>1</v>
      </c>
      <c r="P79" t="s">
        <v>149</v>
      </c>
      <c r="Q79" t="s">
        <v>12609</v>
      </c>
      <c r="R79" t="s">
        <v>12640</v>
      </c>
      <c r="V79">
        <v>0</v>
      </c>
      <c r="W79" t="s">
        <v>149</v>
      </c>
      <c r="X79" t="s">
        <v>150</v>
      </c>
      <c r="Y79" t="s">
        <v>12621</v>
      </c>
      <c r="AC79">
        <v>1</v>
      </c>
      <c r="AD79" t="s">
        <v>149</v>
      </c>
      <c r="AE79" t="s">
        <v>262</v>
      </c>
      <c r="AF79" t="s">
        <v>265</v>
      </c>
      <c r="AJ79">
        <v>5</v>
      </c>
      <c r="AK79" t="s">
        <v>149</v>
      </c>
      <c r="AL79" t="s">
        <v>12609</v>
      </c>
      <c r="AM79" t="s">
        <v>241</v>
      </c>
    </row>
    <row r="80" spans="1:39">
      <c r="A80">
        <v>1</v>
      </c>
      <c r="B80" t="s">
        <v>149</v>
      </c>
      <c r="C80" t="s">
        <v>187</v>
      </c>
      <c r="D80" t="s">
        <v>12628</v>
      </c>
      <c r="H80">
        <v>1</v>
      </c>
      <c r="I80" t="s">
        <v>149</v>
      </c>
      <c r="J80" t="s">
        <v>12609</v>
      </c>
      <c r="K80" t="s">
        <v>240</v>
      </c>
      <c r="O80">
        <v>1</v>
      </c>
      <c r="P80" t="s">
        <v>149</v>
      </c>
      <c r="Q80" t="s">
        <v>12643</v>
      </c>
      <c r="R80" t="s">
        <v>12644</v>
      </c>
      <c r="V80">
        <v>0</v>
      </c>
      <c r="W80" t="s">
        <v>149</v>
      </c>
      <c r="X80" t="s">
        <v>12623</v>
      </c>
      <c r="Y80" t="s">
        <v>159</v>
      </c>
      <c r="AC80">
        <v>1</v>
      </c>
      <c r="AD80" t="s">
        <v>149</v>
      </c>
      <c r="AE80" t="s">
        <v>262</v>
      </c>
      <c r="AF80" t="s">
        <v>268</v>
      </c>
      <c r="AJ80">
        <v>5</v>
      </c>
      <c r="AK80" t="s">
        <v>149</v>
      </c>
      <c r="AL80" t="s">
        <v>12609</v>
      </c>
      <c r="AM80" t="s">
        <v>242</v>
      </c>
    </row>
    <row r="81" spans="1:39">
      <c r="A81">
        <v>1</v>
      </c>
      <c r="B81" t="s">
        <v>149</v>
      </c>
      <c r="C81" t="s">
        <v>187</v>
      </c>
      <c r="D81" t="s">
        <v>191</v>
      </c>
      <c r="H81">
        <v>1</v>
      </c>
      <c r="I81" t="s">
        <v>149</v>
      </c>
      <c r="J81" t="s">
        <v>12609</v>
      </c>
      <c r="K81" t="s">
        <v>12641</v>
      </c>
      <c r="O81">
        <v>1</v>
      </c>
      <c r="P81" t="s">
        <v>149</v>
      </c>
      <c r="Q81" t="s">
        <v>12643</v>
      </c>
      <c r="R81" t="s">
        <v>12652</v>
      </c>
      <c r="V81">
        <v>0</v>
      </c>
      <c r="W81" t="s">
        <v>149</v>
      </c>
      <c r="X81" t="s">
        <v>12623</v>
      </c>
      <c r="Y81" t="s">
        <v>12624</v>
      </c>
      <c r="AC81">
        <v>1</v>
      </c>
      <c r="AD81" t="s">
        <v>149</v>
      </c>
      <c r="AE81" t="s">
        <v>262</v>
      </c>
      <c r="AF81" t="s">
        <v>272</v>
      </c>
      <c r="AJ81">
        <v>5</v>
      </c>
      <c r="AK81" t="s">
        <v>149</v>
      </c>
      <c r="AL81" t="s">
        <v>12609</v>
      </c>
      <c r="AM81" t="s">
        <v>12640</v>
      </c>
    </row>
    <row r="82" spans="1:39">
      <c r="A82">
        <v>1</v>
      </c>
      <c r="B82" t="s">
        <v>149</v>
      </c>
      <c r="C82" t="s">
        <v>187</v>
      </c>
      <c r="D82" t="s">
        <v>192</v>
      </c>
      <c r="H82">
        <v>1</v>
      </c>
      <c r="I82" t="s">
        <v>149</v>
      </c>
      <c r="J82" t="s">
        <v>12609</v>
      </c>
      <c r="K82" t="s">
        <v>12642</v>
      </c>
      <c r="O82">
        <v>1</v>
      </c>
      <c r="P82" t="s">
        <v>149</v>
      </c>
      <c r="Q82" t="s">
        <v>262</v>
      </c>
      <c r="R82" t="s">
        <v>265</v>
      </c>
      <c r="V82">
        <v>0</v>
      </c>
      <c r="W82" t="s">
        <v>149</v>
      </c>
      <c r="X82" t="s">
        <v>323</v>
      </c>
      <c r="Y82" t="s">
        <v>324</v>
      </c>
      <c r="AC82">
        <v>0</v>
      </c>
      <c r="AD82" t="s">
        <v>149</v>
      </c>
      <c r="AE82" t="s">
        <v>150</v>
      </c>
      <c r="AF82" t="s">
        <v>151</v>
      </c>
      <c r="AJ82">
        <v>5</v>
      </c>
      <c r="AK82" t="s">
        <v>149</v>
      </c>
      <c r="AL82" t="s">
        <v>12643</v>
      </c>
      <c r="AM82" t="s">
        <v>12648</v>
      </c>
    </row>
    <row r="83" spans="1:39">
      <c r="A83">
        <v>1</v>
      </c>
      <c r="B83" t="s">
        <v>149</v>
      </c>
      <c r="C83" t="s">
        <v>187</v>
      </c>
      <c r="D83" t="s">
        <v>198</v>
      </c>
      <c r="H83">
        <v>1</v>
      </c>
      <c r="I83" t="s">
        <v>149</v>
      </c>
      <c r="J83" t="s">
        <v>12643</v>
      </c>
      <c r="K83" t="s">
        <v>12651</v>
      </c>
      <c r="O83">
        <v>1</v>
      </c>
      <c r="P83" t="s">
        <v>149</v>
      </c>
      <c r="Q83" t="s">
        <v>262</v>
      </c>
      <c r="R83" t="s">
        <v>270</v>
      </c>
      <c r="V83">
        <v>0</v>
      </c>
      <c r="W83" t="s">
        <v>149</v>
      </c>
      <c r="X83" t="s">
        <v>323</v>
      </c>
      <c r="Y83" t="s">
        <v>325</v>
      </c>
      <c r="AC83">
        <v>0</v>
      </c>
      <c r="AD83" t="s">
        <v>149</v>
      </c>
      <c r="AE83" t="s">
        <v>150</v>
      </c>
      <c r="AF83" t="s">
        <v>157</v>
      </c>
      <c r="AJ83">
        <v>4</v>
      </c>
      <c r="AK83" t="s">
        <v>149</v>
      </c>
      <c r="AL83" t="s">
        <v>323</v>
      </c>
      <c r="AM83" t="s">
        <v>325</v>
      </c>
    </row>
    <row r="84" spans="1:39">
      <c r="A84">
        <v>1</v>
      </c>
      <c r="B84" t="s">
        <v>149</v>
      </c>
      <c r="C84" t="s">
        <v>187</v>
      </c>
      <c r="D84" t="s">
        <v>204</v>
      </c>
      <c r="H84">
        <v>1</v>
      </c>
      <c r="I84" t="s">
        <v>149</v>
      </c>
      <c r="J84" t="s">
        <v>12643</v>
      </c>
      <c r="K84" t="s">
        <v>12652</v>
      </c>
      <c r="O84">
        <v>1</v>
      </c>
      <c r="P84" t="s">
        <v>149</v>
      </c>
      <c r="Q84" t="s">
        <v>262</v>
      </c>
      <c r="R84" t="s">
        <v>273</v>
      </c>
      <c r="V84">
        <v>0</v>
      </c>
      <c r="W84" t="s">
        <v>149</v>
      </c>
      <c r="X84" t="s">
        <v>323</v>
      </c>
      <c r="Y84" t="s">
        <v>327</v>
      </c>
      <c r="AC84">
        <v>0</v>
      </c>
      <c r="AD84" t="s">
        <v>149</v>
      </c>
      <c r="AE84" t="s">
        <v>150</v>
      </c>
      <c r="AF84" t="s">
        <v>12620</v>
      </c>
      <c r="AJ84" s="11">
        <v>4</v>
      </c>
      <c r="AK84" t="s">
        <v>149</v>
      </c>
      <c r="AL84" s="11" t="s">
        <v>208</v>
      </c>
      <c r="AM84" s="11" t="s">
        <v>12631</v>
      </c>
    </row>
    <row r="85" spans="1:39">
      <c r="A85">
        <v>1</v>
      </c>
      <c r="B85" t="s">
        <v>149</v>
      </c>
      <c r="C85" t="s">
        <v>219</v>
      </c>
      <c r="D85" t="s">
        <v>222</v>
      </c>
      <c r="H85">
        <v>1</v>
      </c>
      <c r="I85" t="s">
        <v>149</v>
      </c>
      <c r="J85" t="s">
        <v>262</v>
      </c>
      <c r="K85" t="s">
        <v>267</v>
      </c>
      <c r="O85">
        <v>0</v>
      </c>
      <c r="P85" t="s">
        <v>149</v>
      </c>
      <c r="Q85" t="s">
        <v>150</v>
      </c>
      <c r="R85" t="s">
        <v>157</v>
      </c>
      <c r="V85">
        <v>0</v>
      </c>
      <c r="W85" t="s">
        <v>149</v>
      </c>
      <c r="X85" t="s">
        <v>323</v>
      </c>
      <c r="Y85" t="s">
        <v>328</v>
      </c>
      <c r="AC85">
        <v>0</v>
      </c>
      <c r="AD85" t="s">
        <v>149</v>
      </c>
      <c r="AE85" t="s">
        <v>150</v>
      </c>
      <c r="AF85" t="s">
        <v>12621</v>
      </c>
      <c r="AJ85">
        <v>4</v>
      </c>
      <c r="AK85" t="s">
        <v>149</v>
      </c>
      <c r="AL85" t="s">
        <v>219</v>
      </c>
      <c r="AM85" t="s">
        <v>12635</v>
      </c>
    </row>
    <row r="86" spans="1:39">
      <c r="A86">
        <v>1</v>
      </c>
      <c r="B86" t="s">
        <v>149</v>
      </c>
      <c r="C86" t="s">
        <v>219</v>
      </c>
      <c r="D86" t="s">
        <v>12635</v>
      </c>
      <c r="H86">
        <v>1</v>
      </c>
      <c r="I86" t="s">
        <v>149</v>
      </c>
      <c r="J86" t="s">
        <v>262</v>
      </c>
      <c r="K86" t="s">
        <v>268</v>
      </c>
      <c r="O86">
        <v>0</v>
      </c>
      <c r="P86" t="s">
        <v>149</v>
      </c>
      <c r="Q86" t="s">
        <v>150</v>
      </c>
      <c r="R86" t="s">
        <v>12620</v>
      </c>
      <c r="V86">
        <v>0</v>
      </c>
      <c r="W86" t="s">
        <v>149</v>
      </c>
      <c r="X86" t="s">
        <v>323</v>
      </c>
      <c r="Y86" t="s">
        <v>329</v>
      </c>
      <c r="AC86">
        <v>0</v>
      </c>
      <c r="AD86" t="s">
        <v>149</v>
      </c>
      <c r="AE86" t="s">
        <v>12623</v>
      </c>
      <c r="AF86" t="s">
        <v>159</v>
      </c>
      <c r="AJ86">
        <v>4</v>
      </c>
      <c r="AK86" t="s">
        <v>149</v>
      </c>
      <c r="AL86" t="s">
        <v>12609</v>
      </c>
      <c r="AM86" t="s">
        <v>240</v>
      </c>
    </row>
    <row r="87" spans="1:39">
      <c r="A87">
        <v>1</v>
      </c>
      <c r="B87" t="s">
        <v>149</v>
      </c>
      <c r="C87" t="s">
        <v>12609</v>
      </c>
      <c r="D87" t="s">
        <v>12636</v>
      </c>
      <c r="H87">
        <v>1</v>
      </c>
      <c r="I87" t="s">
        <v>149</v>
      </c>
      <c r="J87" t="s">
        <v>262</v>
      </c>
      <c r="K87" t="s">
        <v>274</v>
      </c>
      <c r="O87">
        <v>0</v>
      </c>
      <c r="P87" t="s">
        <v>149</v>
      </c>
      <c r="Q87" t="s">
        <v>150</v>
      </c>
      <c r="R87" t="s">
        <v>12621</v>
      </c>
      <c r="V87">
        <v>0</v>
      </c>
      <c r="W87" t="s">
        <v>149</v>
      </c>
      <c r="X87" t="s">
        <v>323</v>
      </c>
      <c r="Y87" t="s">
        <v>12627</v>
      </c>
      <c r="AC87">
        <v>0</v>
      </c>
      <c r="AD87" t="s">
        <v>149</v>
      </c>
      <c r="AE87" t="s">
        <v>12623</v>
      </c>
      <c r="AF87" t="s">
        <v>12624</v>
      </c>
      <c r="AJ87">
        <v>4</v>
      </c>
      <c r="AK87" t="s">
        <v>149</v>
      </c>
      <c r="AL87" t="s">
        <v>12609</v>
      </c>
      <c r="AM87" t="s">
        <v>254</v>
      </c>
    </row>
    <row r="88" spans="1:39">
      <c r="A88">
        <v>1</v>
      </c>
      <c r="B88" t="s">
        <v>149</v>
      </c>
      <c r="C88" t="s">
        <v>12609</v>
      </c>
      <c r="D88" t="s">
        <v>235</v>
      </c>
      <c r="H88">
        <v>1</v>
      </c>
      <c r="I88" t="s">
        <v>149</v>
      </c>
      <c r="J88" t="s">
        <v>275</v>
      </c>
      <c r="K88" t="s">
        <v>12653</v>
      </c>
      <c r="O88">
        <v>0</v>
      </c>
      <c r="P88" t="s">
        <v>149</v>
      </c>
      <c r="Q88" t="s">
        <v>150</v>
      </c>
      <c r="R88" t="s">
        <v>12622</v>
      </c>
      <c r="V88">
        <v>0</v>
      </c>
      <c r="W88" t="s">
        <v>149</v>
      </c>
      <c r="X88" t="s">
        <v>323</v>
      </c>
      <c r="Y88" t="s">
        <v>330</v>
      </c>
      <c r="AC88">
        <v>0</v>
      </c>
      <c r="AD88" t="s">
        <v>149</v>
      </c>
      <c r="AE88" t="s">
        <v>12623</v>
      </c>
      <c r="AF88" t="s">
        <v>12625</v>
      </c>
      <c r="AJ88">
        <v>3</v>
      </c>
      <c r="AK88" t="s">
        <v>149</v>
      </c>
      <c r="AL88" t="s">
        <v>150</v>
      </c>
      <c r="AM88" t="s">
        <v>12620</v>
      </c>
    </row>
    <row r="89" spans="1:39">
      <c r="A89">
        <v>1</v>
      </c>
      <c r="B89" t="s">
        <v>149</v>
      </c>
      <c r="C89" t="s">
        <v>12609</v>
      </c>
      <c r="D89" t="s">
        <v>236</v>
      </c>
      <c r="H89">
        <v>0</v>
      </c>
      <c r="I89" t="s">
        <v>149</v>
      </c>
      <c r="J89" t="s">
        <v>150</v>
      </c>
      <c r="K89" t="s">
        <v>12620</v>
      </c>
      <c r="O89">
        <v>0</v>
      </c>
      <c r="P89" t="s">
        <v>149</v>
      </c>
      <c r="Q89" t="s">
        <v>12623</v>
      </c>
      <c r="R89" t="s">
        <v>12624</v>
      </c>
      <c r="V89">
        <v>0</v>
      </c>
      <c r="W89" t="s">
        <v>149</v>
      </c>
      <c r="X89" t="s">
        <v>323</v>
      </c>
      <c r="Y89" t="s">
        <v>331</v>
      </c>
      <c r="AC89">
        <v>0</v>
      </c>
      <c r="AD89" t="s">
        <v>149</v>
      </c>
      <c r="AE89" t="s">
        <v>12623</v>
      </c>
      <c r="AF89" t="s">
        <v>164</v>
      </c>
      <c r="AJ89">
        <v>3</v>
      </c>
      <c r="AK89" t="s">
        <v>149</v>
      </c>
      <c r="AL89" t="s">
        <v>150</v>
      </c>
      <c r="AM89" t="s">
        <v>12621</v>
      </c>
    </row>
    <row r="90" spans="1:39">
      <c r="A90">
        <v>1</v>
      </c>
      <c r="B90" t="s">
        <v>149</v>
      </c>
      <c r="C90" t="s">
        <v>12609</v>
      </c>
      <c r="D90" t="s">
        <v>12637</v>
      </c>
      <c r="H90">
        <v>0</v>
      </c>
      <c r="I90" t="s">
        <v>149</v>
      </c>
      <c r="J90" t="s">
        <v>150</v>
      </c>
      <c r="K90" t="s">
        <v>12621</v>
      </c>
      <c r="O90">
        <v>0</v>
      </c>
      <c r="P90" t="s">
        <v>149</v>
      </c>
      <c r="Q90" t="s">
        <v>12623</v>
      </c>
      <c r="R90" t="s">
        <v>12625</v>
      </c>
      <c r="V90">
        <v>0</v>
      </c>
      <c r="W90" t="s">
        <v>149</v>
      </c>
      <c r="X90" t="s">
        <v>323</v>
      </c>
      <c r="Y90" t="s">
        <v>332</v>
      </c>
      <c r="AC90">
        <v>0</v>
      </c>
      <c r="AD90" t="s">
        <v>149</v>
      </c>
      <c r="AE90" t="s">
        <v>12623</v>
      </c>
      <c r="AF90" t="s">
        <v>168</v>
      </c>
      <c r="AJ90">
        <v>3</v>
      </c>
      <c r="AK90" t="s">
        <v>149</v>
      </c>
      <c r="AL90" t="s">
        <v>150</v>
      </c>
      <c r="AM90" t="s">
        <v>12622</v>
      </c>
    </row>
    <row r="91" spans="1:39">
      <c r="A91">
        <v>1</v>
      </c>
      <c r="B91" t="s">
        <v>149</v>
      </c>
      <c r="C91" t="s">
        <v>12609</v>
      </c>
      <c r="D91" t="s">
        <v>241</v>
      </c>
      <c r="H91">
        <v>0</v>
      </c>
      <c r="I91" t="s">
        <v>149</v>
      </c>
      <c r="J91" t="s">
        <v>150</v>
      </c>
      <c r="K91" t="s">
        <v>12622</v>
      </c>
      <c r="O91">
        <v>0</v>
      </c>
      <c r="P91" t="s">
        <v>149</v>
      </c>
      <c r="Q91" t="s">
        <v>12623</v>
      </c>
      <c r="R91" t="s">
        <v>164</v>
      </c>
      <c r="V91">
        <v>0</v>
      </c>
      <c r="W91" t="s">
        <v>149</v>
      </c>
      <c r="X91" t="s">
        <v>170</v>
      </c>
      <c r="Y91" t="s">
        <v>183</v>
      </c>
      <c r="AC91">
        <v>0</v>
      </c>
      <c r="AD91" t="s">
        <v>149</v>
      </c>
      <c r="AE91" t="s">
        <v>12623</v>
      </c>
      <c r="AF91" t="s">
        <v>12626</v>
      </c>
      <c r="AJ91">
        <v>3</v>
      </c>
      <c r="AK91" t="s">
        <v>149</v>
      </c>
      <c r="AL91" t="s">
        <v>323</v>
      </c>
      <c r="AM91" t="s">
        <v>327</v>
      </c>
    </row>
    <row r="92" spans="1:39">
      <c r="A92">
        <v>1</v>
      </c>
      <c r="B92" t="s">
        <v>149</v>
      </c>
      <c r="C92" t="s">
        <v>12609</v>
      </c>
      <c r="D92" t="s">
        <v>245</v>
      </c>
      <c r="H92">
        <v>0</v>
      </c>
      <c r="I92" t="s">
        <v>149</v>
      </c>
      <c r="J92" t="s">
        <v>12623</v>
      </c>
      <c r="K92" t="s">
        <v>159</v>
      </c>
      <c r="O92">
        <v>0</v>
      </c>
      <c r="P92" t="s">
        <v>149</v>
      </c>
      <c r="Q92" t="s">
        <v>12623</v>
      </c>
      <c r="R92" t="s">
        <v>168</v>
      </c>
      <c r="V92">
        <v>0</v>
      </c>
      <c r="W92" t="s">
        <v>149</v>
      </c>
      <c r="X92" t="s">
        <v>187</v>
      </c>
      <c r="Y92" t="s">
        <v>12628</v>
      </c>
      <c r="AC92">
        <v>0</v>
      </c>
      <c r="AD92" t="s">
        <v>149</v>
      </c>
      <c r="AE92" t="s">
        <v>323</v>
      </c>
      <c r="AF92" t="s">
        <v>324</v>
      </c>
      <c r="AJ92">
        <v>3</v>
      </c>
      <c r="AK92" t="s">
        <v>149</v>
      </c>
      <c r="AL92" t="s">
        <v>323</v>
      </c>
      <c r="AM92" t="s">
        <v>329</v>
      </c>
    </row>
    <row r="93" spans="1:39">
      <c r="A93">
        <v>1</v>
      </c>
      <c r="B93" t="s">
        <v>149</v>
      </c>
      <c r="C93" t="s">
        <v>12609</v>
      </c>
      <c r="D93" t="s">
        <v>249</v>
      </c>
      <c r="H93">
        <v>0</v>
      </c>
      <c r="I93" t="s">
        <v>149</v>
      </c>
      <c r="J93" t="s">
        <v>12623</v>
      </c>
      <c r="K93" t="s">
        <v>12624</v>
      </c>
      <c r="O93">
        <v>0</v>
      </c>
      <c r="P93" t="s">
        <v>149</v>
      </c>
      <c r="Q93" t="s">
        <v>12623</v>
      </c>
      <c r="R93" t="s">
        <v>12626</v>
      </c>
      <c r="V93">
        <v>0</v>
      </c>
      <c r="W93" t="s">
        <v>149</v>
      </c>
      <c r="X93" t="s">
        <v>187</v>
      </c>
      <c r="Y93" t="s">
        <v>191</v>
      </c>
      <c r="AC93">
        <v>0</v>
      </c>
      <c r="AD93" t="s">
        <v>149</v>
      </c>
      <c r="AE93" t="s">
        <v>323</v>
      </c>
      <c r="AF93" t="s">
        <v>326</v>
      </c>
      <c r="AJ93">
        <v>3</v>
      </c>
      <c r="AK93" t="s">
        <v>149</v>
      </c>
      <c r="AL93" t="s">
        <v>208</v>
      </c>
      <c r="AM93" t="s">
        <v>211</v>
      </c>
    </row>
    <row r="94" spans="1:39">
      <c r="A94">
        <v>1</v>
      </c>
      <c r="B94" t="s">
        <v>149</v>
      </c>
      <c r="C94" t="s">
        <v>12609</v>
      </c>
      <c r="D94" t="s">
        <v>253</v>
      </c>
      <c r="H94">
        <v>0</v>
      </c>
      <c r="I94" t="s">
        <v>149</v>
      </c>
      <c r="J94" t="s">
        <v>12623</v>
      </c>
      <c r="K94" t="s">
        <v>12625</v>
      </c>
      <c r="O94">
        <v>0</v>
      </c>
      <c r="P94" t="s">
        <v>149</v>
      </c>
      <c r="Q94" t="s">
        <v>323</v>
      </c>
      <c r="R94" t="s">
        <v>324</v>
      </c>
      <c r="V94">
        <v>0</v>
      </c>
      <c r="W94" t="s">
        <v>149</v>
      </c>
      <c r="X94" t="s">
        <v>187</v>
      </c>
      <c r="Y94" t="s">
        <v>12629</v>
      </c>
      <c r="AC94">
        <v>0</v>
      </c>
      <c r="AD94" t="s">
        <v>149</v>
      </c>
      <c r="AE94" t="s">
        <v>323</v>
      </c>
      <c r="AF94" t="s">
        <v>327</v>
      </c>
      <c r="AJ94">
        <v>3</v>
      </c>
      <c r="AK94" t="s">
        <v>149</v>
      </c>
      <c r="AL94" t="s">
        <v>12609</v>
      </c>
      <c r="AM94" t="s">
        <v>12636</v>
      </c>
    </row>
    <row r="95" spans="1:39">
      <c r="A95">
        <v>1</v>
      </c>
      <c r="B95" t="s">
        <v>149</v>
      </c>
      <c r="C95" t="s">
        <v>12609</v>
      </c>
      <c r="D95" t="s">
        <v>12640</v>
      </c>
      <c r="H95">
        <v>0</v>
      </c>
      <c r="I95" t="s">
        <v>149</v>
      </c>
      <c r="J95" t="s">
        <v>12623</v>
      </c>
      <c r="K95" t="s">
        <v>164</v>
      </c>
      <c r="O95">
        <v>0</v>
      </c>
      <c r="P95" t="s">
        <v>149</v>
      </c>
      <c r="Q95" t="s">
        <v>323</v>
      </c>
      <c r="R95" t="s">
        <v>325</v>
      </c>
      <c r="V95">
        <v>0</v>
      </c>
      <c r="W95" t="s">
        <v>149</v>
      </c>
      <c r="X95" t="s">
        <v>187</v>
      </c>
      <c r="Y95" t="s">
        <v>196</v>
      </c>
      <c r="AC95">
        <v>0</v>
      </c>
      <c r="AD95" t="s">
        <v>149</v>
      </c>
      <c r="AE95" t="s">
        <v>323</v>
      </c>
      <c r="AF95" t="s">
        <v>328</v>
      </c>
      <c r="AJ95">
        <v>3</v>
      </c>
      <c r="AK95" t="s">
        <v>149</v>
      </c>
      <c r="AL95" t="s">
        <v>12609</v>
      </c>
      <c r="AM95" t="s">
        <v>235</v>
      </c>
    </row>
    <row r="96" spans="1:39">
      <c r="A96">
        <v>1</v>
      </c>
      <c r="B96" t="s">
        <v>149</v>
      </c>
      <c r="C96" t="s">
        <v>12609</v>
      </c>
      <c r="D96" t="s">
        <v>12641</v>
      </c>
      <c r="H96">
        <v>0</v>
      </c>
      <c r="I96" t="s">
        <v>149</v>
      </c>
      <c r="J96" t="s">
        <v>12623</v>
      </c>
      <c r="K96" t="s">
        <v>168</v>
      </c>
      <c r="O96">
        <v>0</v>
      </c>
      <c r="P96" t="s">
        <v>149</v>
      </c>
      <c r="Q96" t="s">
        <v>323</v>
      </c>
      <c r="R96" t="s">
        <v>326</v>
      </c>
      <c r="V96">
        <v>0</v>
      </c>
      <c r="W96" t="s">
        <v>149</v>
      </c>
      <c r="X96" t="s">
        <v>187</v>
      </c>
      <c r="Y96" t="s">
        <v>12630</v>
      </c>
      <c r="AC96">
        <v>0</v>
      </c>
      <c r="AD96" t="s">
        <v>149</v>
      </c>
      <c r="AE96" t="s">
        <v>323</v>
      </c>
      <c r="AF96" t="s">
        <v>329</v>
      </c>
      <c r="AJ96">
        <v>3</v>
      </c>
      <c r="AK96" t="s">
        <v>149</v>
      </c>
      <c r="AL96" t="s">
        <v>12609</v>
      </c>
      <c r="AM96" t="s">
        <v>236</v>
      </c>
    </row>
    <row r="97" spans="1:39">
      <c r="A97">
        <v>1</v>
      </c>
      <c r="B97" t="s">
        <v>149</v>
      </c>
      <c r="C97" t="s">
        <v>12609</v>
      </c>
      <c r="D97" t="s">
        <v>12642</v>
      </c>
      <c r="H97">
        <v>0</v>
      </c>
      <c r="I97" t="s">
        <v>149</v>
      </c>
      <c r="J97" t="s">
        <v>12623</v>
      </c>
      <c r="K97" t="s">
        <v>12626</v>
      </c>
      <c r="O97">
        <v>0</v>
      </c>
      <c r="P97" t="s">
        <v>149</v>
      </c>
      <c r="Q97" t="s">
        <v>323</v>
      </c>
      <c r="R97" t="s">
        <v>327</v>
      </c>
      <c r="V97">
        <v>0</v>
      </c>
      <c r="W97" t="s">
        <v>149</v>
      </c>
      <c r="X97" t="s">
        <v>187</v>
      </c>
      <c r="Y97" t="s">
        <v>204</v>
      </c>
      <c r="AC97">
        <v>0</v>
      </c>
      <c r="AD97" t="s">
        <v>149</v>
      </c>
      <c r="AE97" t="s">
        <v>323</v>
      </c>
      <c r="AF97" t="s">
        <v>12627</v>
      </c>
      <c r="AJ97">
        <v>3</v>
      </c>
      <c r="AK97" t="s">
        <v>149</v>
      </c>
      <c r="AL97" t="s">
        <v>12609</v>
      </c>
      <c r="AM97" t="s">
        <v>243</v>
      </c>
    </row>
    <row r="98" spans="1:39">
      <c r="A98">
        <v>1</v>
      </c>
      <c r="B98" t="s">
        <v>149</v>
      </c>
      <c r="C98" t="s">
        <v>12643</v>
      </c>
      <c r="D98" t="s">
        <v>261</v>
      </c>
      <c r="H98">
        <v>0</v>
      </c>
      <c r="I98" t="s">
        <v>149</v>
      </c>
      <c r="J98" t="s">
        <v>323</v>
      </c>
      <c r="K98" t="s">
        <v>325</v>
      </c>
      <c r="O98">
        <v>0</v>
      </c>
      <c r="P98" t="s">
        <v>149</v>
      </c>
      <c r="Q98" t="s">
        <v>323</v>
      </c>
      <c r="R98" t="s">
        <v>328</v>
      </c>
      <c r="V98">
        <v>0</v>
      </c>
      <c r="W98" t="s">
        <v>149</v>
      </c>
      <c r="X98" t="s">
        <v>187</v>
      </c>
      <c r="Y98" t="s">
        <v>205</v>
      </c>
      <c r="AC98">
        <v>0</v>
      </c>
      <c r="AD98" t="s">
        <v>149</v>
      </c>
      <c r="AE98" t="s">
        <v>323</v>
      </c>
      <c r="AF98" t="s">
        <v>330</v>
      </c>
      <c r="AJ98">
        <v>3</v>
      </c>
      <c r="AK98" t="s">
        <v>149</v>
      </c>
      <c r="AL98" t="s">
        <v>12609</v>
      </c>
      <c r="AM98" t="s">
        <v>245</v>
      </c>
    </row>
    <row r="99" spans="1:39">
      <c r="A99" s="11">
        <v>1</v>
      </c>
      <c r="B99" t="s">
        <v>149</v>
      </c>
      <c r="C99" s="11" t="s">
        <v>262</v>
      </c>
      <c r="D99" s="11" t="s">
        <v>263</v>
      </c>
      <c r="H99">
        <v>0</v>
      </c>
      <c r="I99" t="s">
        <v>149</v>
      </c>
      <c r="J99" t="s">
        <v>323</v>
      </c>
      <c r="K99" t="s">
        <v>326</v>
      </c>
      <c r="O99">
        <v>0</v>
      </c>
      <c r="P99" t="s">
        <v>149</v>
      </c>
      <c r="Q99" t="s">
        <v>323</v>
      </c>
      <c r="R99" t="s">
        <v>329</v>
      </c>
      <c r="V99" s="11">
        <v>0</v>
      </c>
      <c r="W99" t="s">
        <v>149</v>
      </c>
      <c r="X99" s="11" t="s">
        <v>208</v>
      </c>
      <c r="Y99" s="11" t="s">
        <v>12631</v>
      </c>
      <c r="AC99">
        <v>0</v>
      </c>
      <c r="AD99" t="s">
        <v>149</v>
      </c>
      <c r="AE99" t="s">
        <v>323</v>
      </c>
      <c r="AF99" t="s">
        <v>331</v>
      </c>
      <c r="AJ99">
        <v>3</v>
      </c>
      <c r="AK99" t="s">
        <v>149</v>
      </c>
      <c r="AL99" t="s">
        <v>12609</v>
      </c>
      <c r="AM99" t="s">
        <v>251</v>
      </c>
    </row>
    <row r="100" spans="1:39">
      <c r="A100">
        <v>1</v>
      </c>
      <c r="B100" t="s">
        <v>149</v>
      </c>
      <c r="C100" t="s">
        <v>262</v>
      </c>
      <c r="D100" t="s">
        <v>265</v>
      </c>
      <c r="H100">
        <v>0</v>
      </c>
      <c r="I100" t="s">
        <v>149</v>
      </c>
      <c r="J100" t="s">
        <v>323</v>
      </c>
      <c r="K100" t="s">
        <v>327</v>
      </c>
      <c r="O100">
        <v>0</v>
      </c>
      <c r="P100" t="s">
        <v>149</v>
      </c>
      <c r="Q100" t="s">
        <v>323</v>
      </c>
      <c r="R100" t="s">
        <v>12627</v>
      </c>
      <c r="V100">
        <v>0</v>
      </c>
      <c r="W100" t="s">
        <v>149</v>
      </c>
      <c r="X100" t="s">
        <v>208</v>
      </c>
      <c r="Y100" t="s">
        <v>12633</v>
      </c>
      <c r="AC100">
        <v>0</v>
      </c>
      <c r="AD100" t="s">
        <v>149</v>
      </c>
      <c r="AE100" t="s">
        <v>323</v>
      </c>
      <c r="AF100" t="s">
        <v>332</v>
      </c>
      <c r="AJ100">
        <v>3</v>
      </c>
      <c r="AK100" t="s">
        <v>149</v>
      </c>
      <c r="AL100" t="s">
        <v>12609</v>
      </c>
      <c r="AM100" t="s">
        <v>12642</v>
      </c>
    </row>
    <row r="101" spans="1:39">
      <c r="A101">
        <v>0</v>
      </c>
      <c r="B101" t="s">
        <v>149</v>
      </c>
      <c r="C101" t="s">
        <v>12623</v>
      </c>
      <c r="D101" t="s">
        <v>12626</v>
      </c>
      <c r="H101">
        <v>0</v>
      </c>
      <c r="I101" t="s">
        <v>149</v>
      </c>
      <c r="J101" t="s">
        <v>323</v>
      </c>
      <c r="K101" t="s">
        <v>328</v>
      </c>
      <c r="O101">
        <v>0</v>
      </c>
      <c r="P101" t="s">
        <v>149</v>
      </c>
      <c r="Q101" t="s">
        <v>323</v>
      </c>
      <c r="R101" t="s">
        <v>330</v>
      </c>
      <c r="V101">
        <v>0</v>
      </c>
      <c r="W101" t="s">
        <v>149</v>
      </c>
      <c r="X101" t="s">
        <v>219</v>
      </c>
      <c r="Y101" t="s">
        <v>224</v>
      </c>
      <c r="AC101">
        <v>0</v>
      </c>
      <c r="AD101" t="s">
        <v>149</v>
      </c>
      <c r="AE101" t="s">
        <v>170</v>
      </c>
      <c r="AF101" t="s">
        <v>171</v>
      </c>
      <c r="AJ101">
        <v>3</v>
      </c>
      <c r="AK101" t="s">
        <v>149</v>
      </c>
      <c r="AL101" t="s">
        <v>262</v>
      </c>
      <c r="AM101" t="s">
        <v>265</v>
      </c>
    </row>
    <row r="102" spans="1:39">
      <c r="A102">
        <v>0</v>
      </c>
      <c r="B102" t="s">
        <v>149</v>
      </c>
      <c r="C102" t="s">
        <v>323</v>
      </c>
      <c r="D102" t="s">
        <v>324</v>
      </c>
      <c r="H102">
        <v>0</v>
      </c>
      <c r="I102" t="s">
        <v>149</v>
      </c>
      <c r="J102" t="s">
        <v>323</v>
      </c>
      <c r="K102" t="s">
        <v>329</v>
      </c>
      <c r="O102">
        <v>0</v>
      </c>
      <c r="P102" t="s">
        <v>149</v>
      </c>
      <c r="Q102" t="s">
        <v>170</v>
      </c>
      <c r="R102" t="s">
        <v>171</v>
      </c>
      <c r="V102">
        <v>0</v>
      </c>
      <c r="W102" t="s">
        <v>149</v>
      </c>
      <c r="X102" t="s">
        <v>219</v>
      </c>
      <c r="Y102" t="s">
        <v>12635</v>
      </c>
      <c r="AC102">
        <v>0</v>
      </c>
      <c r="AD102" t="s">
        <v>149</v>
      </c>
      <c r="AE102" t="s">
        <v>170</v>
      </c>
      <c r="AF102" t="s">
        <v>183</v>
      </c>
      <c r="AJ102">
        <v>3</v>
      </c>
      <c r="AK102" t="s">
        <v>149</v>
      </c>
      <c r="AL102" t="s">
        <v>262</v>
      </c>
      <c r="AM102" t="s">
        <v>270</v>
      </c>
    </row>
    <row r="103" spans="1:39">
      <c r="A103">
        <v>0</v>
      </c>
      <c r="B103" t="s">
        <v>149</v>
      </c>
      <c r="C103" t="s">
        <v>323</v>
      </c>
      <c r="D103" t="s">
        <v>325</v>
      </c>
      <c r="E103" s="11"/>
      <c r="H103">
        <v>0</v>
      </c>
      <c r="I103" t="s">
        <v>149</v>
      </c>
      <c r="J103" t="s">
        <v>323</v>
      </c>
      <c r="K103" t="s">
        <v>330</v>
      </c>
      <c r="O103">
        <v>0</v>
      </c>
      <c r="P103" t="s">
        <v>149</v>
      </c>
      <c r="Q103" t="s">
        <v>187</v>
      </c>
      <c r="R103" t="s">
        <v>191</v>
      </c>
      <c r="V103">
        <v>0</v>
      </c>
      <c r="W103" t="s">
        <v>149</v>
      </c>
      <c r="X103" t="s">
        <v>12609</v>
      </c>
      <c r="Y103" t="s">
        <v>12636</v>
      </c>
      <c r="AC103">
        <v>0</v>
      </c>
      <c r="AD103" t="s">
        <v>149</v>
      </c>
      <c r="AE103" t="s">
        <v>187</v>
      </c>
      <c r="AF103" t="s">
        <v>192</v>
      </c>
      <c r="AJ103">
        <v>3</v>
      </c>
      <c r="AK103" t="s">
        <v>149</v>
      </c>
      <c r="AL103" t="s">
        <v>262</v>
      </c>
      <c r="AM103" t="s">
        <v>271</v>
      </c>
    </row>
    <row r="104" spans="1:39">
      <c r="A104">
        <v>0</v>
      </c>
      <c r="B104" t="s">
        <v>149</v>
      </c>
      <c r="C104" t="s">
        <v>323</v>
      </c>
      <c r="D104" t="s">
        <v>326</v>
      </c>
      <c r="H104">
        <v>0</v>
      </c>
      <c r="I104" t="s">
        <v>149</v>
      </c>
      <c r="J104" t="s">
        <v>323</v>
      </c>
      <c r="K104" t="s">
        <v>331</v>
      </c>
      <c r="O104">
        <v>0</v>
      </c>
      <c r="P104" t="s">
        <v>149</v>
      </c>
      <c r="Q104" t="s">
        <v>187</v>
      </c>
      <c r="R104" t="s">
        <v>12629</v>
      </c>
      <c r="V104">
        <v>0</v>
      </c>
      <c r="W104" t="s">
        <v>149</v>
      </c>
      <c r="X104" t="s">
        <v>12609</v>
      </c>
      <c r="Y104" t="s">
        <v>236</v>
      </c>
      <c r="AC104">
        <v>0</v>
      </c>
      <c r="AD104" t="s">
        <v>149</v>
      </c>
      <c r="AE104" t="s">
        <v>187</v>
      </c>
      <c r="AF104" t="s">
        <v>196</v>
      </c>
      <c r="AJ104">
        <v>3</v>
      </c>
      <c r="AK104" t="s">
        <v>149</v>
      </c>
      <c r="AL104" t="s">
        <v>275</v>
      </c>
      <c r="AM104" t="s">
        <v>12653</v>
      </c>
    </row>
    <row r="105" spans="1:39">
      <c r="A105">
        <v>0</v>
      </c>
      <c r="B105" t="s">
        <v>149</v>
      </c>
      <c r="C105" t="s">
        <v>323</v>
      </c>
      <c r="D105" t="s">
        <v>12627</v>
      </c>
      <c r="H105">
        <v>0</v>
      </c>
      <c r="I105" t="s">
        <v>149</v>
      </c>
      <c r="J105" t="s">
        <v>170</v>
      </c>
      <c r="K105" t="s">
        <v>171</v>
      </c>
      <c r="O105">
        <v>0</v>
      </c>
      <c r="P105" t="s">
        <v>149</v>
      </c>
      <c r="Q105" t="s">
        <v>187</v>
      </c>
      <c r="R105" t="s">
        <v>12630</v>
      </c>
      <c r="V105">
        <v>0</v>
      </c>
      <c r="W105" t="s">
        <v>149</v>
      </c>
      <c r="X105" t="s">
        <v>12609</v>
      </c>
      <c r="Y105" t="s">
        <v>239</v>
      </c>
      <c r="AC105">
        <v>0</v>
      </c>
      <c r="AD105" t="s">
        <v>149</v>
      </c>
      <c r="AE105" t="s">
        <v>187</v>
      </c>
      <c r="AF105" t="s">
        <v>198</v>
      </c>
      <c r="AJ105">
        <v>2</v>
      </c>
      <c r="AK105" t="s">
        <v>149</v>
      </c>
      <c r="AL105" t="s">
        <v>12623</v>
      </c>
      <c r="AM105" t="s">
        <v>159</v>
      </c>
    </row>
    <row r="106" spans="1:39">
      <c r="A106">
        <v>0</v>
      </c>
      <c r="B106" t="s">
        <v>149</v>
      </c>
      <c r="C106" t="s">
        <v>323</v>
      </c>
      <c r="D106" t="s">
        <v>331</v>
      </c>
      <c r="H106">
        <v>0</v>
      </c>
      <c r="I106" t="s">
        <v>149</v>
      </c>
      <c r="J106" t="s">
        <v>170</v>
      </c>
      <c r="K106" t="s">
        <v>176</v>
      </c>
      <c r="O106">
        <v>0</v>
      </c>
      <c r="P106" t="s">
        <v>149</v>
      </c>
      <c r="Q106" t="s">
        <v>187</v>
      </c>
      <c r="R106" t="s">
        <v>204</v>
      </c>
      <c r="V106">
        <v>0</v>
      </c>
      <c r="W106" t="s">
        <v>149</v>
      </c>
      <c r="X106" t="s">
        <v>12609</v>
      </c>
      <c r="Y106" t="s">
        <v>241</v>
      </c>
      <c r="AC106">
        <v>0</v>
      </c>
      <c r="AD106" t="s">
        <v>149</v>
      </c>
      <c r="AE106" t="s">
        <v>187</v>
      </c>
      <c r="AF106" t="s">
        <v>12630</v>
      </c>
      <c r="AJ106">
        <v>2</v>
      </c>
      <c r="AK106" t="s">
        <v>149</v>
      </c>
      <c r="AL106" t="s">
        <v>12623</v>
      </c>
      <c r="AM106" t="s">
        <v>168</v>
      </c>
    </row>
    <row r="107" spans="1:39">
      <c r="A107">
        <v>0</v>
      </c>
      <c r="B107" t="s">
        <v>149</v>
      </c>
      <c r="C107" t="s">
        <v>323</v>
      </c>
      <c r="D107" t="s">
        <v>332</v>
      </c>
      <c r="H107">
        <v>0</v>
      </c>
      <c r="I107" t="s">
        <v>149</v>
      </c>
      <c r="J107" t="s">
        <v>187</v>
      </c>
      <c r="K107" t="s">
        <v>191</v>
      </c>
      <c r="O107" s="11">
        <v>0</v>
      </c>
      <c r="P107" t="s">
        <v>149</v>
      </c>
      <c r="Q107" s="11" t="s">
        <v>208</v>
      </c>
      <c r="R107" s="11" t="s">
        <v>12631</v>
      </c>
      <c r="V107">
        <v>0</v>
      </c>
      <c r="W107" t="s">
        <v>149</v>
      </c>
      <c r="X107" t="s">
        <v>12609</v>
      </c>
      <c r="Y107" t="s">
        <v>242</v>
      </c>
      <c r="AC107">
        <v>0</v>
      </c>
      <c r="AD107" t="s">
        <v>149</v>
      </c>
      <c r="AE107" t="s">
        <v>187</v>
      </c>
      <c r="AF107" t="s">
        <v>204</v>
      </c>
      <c r="AJ107">
        <v>2</v>
      </c>
      <c r="AK107" t="s">
        <v>149</v>
      </c>
      <c r="AL107" t="s">
        <v>187</v>
      </c>
      <c r="AM107" t="s">
        <v>191</v>
      </c>
    </row>
    <row r="108" spans="1:39">
      <c r="A108">
        <v>0</v>
      </c>
      <c r="B108" t="s">
        <v>149</v>
      </c>
      <c r="C108" t="s">
        <v>187</v>
      </c>
      <c r="D108" t="s">
        <v>196</v>
      </c>
      <c r="H108">
        <v>0</v>
      </c>
      <c r="I108" t="s">
        <v>149</v>
      </c>
      <c r="J108" t="s">
        <v>187</v>
      </c>
      <c r="K108" t="s">
        <v>192</v>
      </c>
      <c r="O108">
        <v>0</v>
      </c>
      <c r="P108" t="s">
        <v>149</v>
      </c>
      <c r="Q108" t="s">
        <v>219</v>
      </c>
      <c r="R108" t="s">
        <v>222</v>
      </c>
      <c r="V108">
        <v>0</v>
      </c>
      <c r="W108" t="s">
        <v>149</v>
      </c>
      <c r="X108" t="s">
        <v>12609</v>
      </c>
      <c r="Y108" t="s">
        <v>243</v>
      </c>
      <c r="AC108">
        <v>0</v>
      </c>
      <c r="AD108" t="s">
        <v>149</v>
      </c>
      <c r="AE108" t="s">
        <v>187</v>
      </c>
      <c r="AF108" t="s">
        <v>205</v>
      </c>
      <c r="AJ108">
        <v>2</v>
      </c>
      <c r="AK108" t="s">
        <v>149</v>
      </c>
      <c r="AL108" t="s">
        <v>208</v>
      </c>
      <c r="AM108" t="s">
        <v>12633</v>
      </c>
    </row>
    <row r="109" spans="1:39">
      <c r="A109">
        <v>0</v>
      </c>
      <c r="B109" t="s">
        <v>149</v>
      </c>
      <c r="C109" t="s">
        <v>187</v>
      </c>
      <c r="D109" t="s">
        <v>12630</v>
      </c>
      <c r="H109">
        <v>0</v>
      </c>
      <c r="I109" t="s">
        <v>149</v>
      </c>
      <c r="J109" t="s">
        <v>187</v>
      </c>
      <c r="K109" t="s">
        <v>12629</v>
      </c>
      <c r="O109">
        <v>0</v>
      </c>
      <c r="P109" t="s">
        <v>149</v>
      </c>
      <c r="Q109" t="s">
        <v>219</v>
      </c>
      <c r="R109" t="s">
        <v>12635</v>
      </c>
      <c r="V109">
        <v>0</v>
      </c>
      <c r="W109" t="s">
        <v>149</v>
      </c>
      <c r="X109" t="s">
        <v>12609</v>
      </c>
      <c r="Y109" t="s">
        <v>244</v>
      </c>
      <c r="AC109">
        <v>0</v>
      </c>
      <c r="AD109" t="s">
        <v>149</v>
      </c>
      <c r="AE109" t="s">
        <v>208</v>
      </c>
      <c r="AF109" t="s">
        <v>211</v>
      </c>
      <c r="AJ109">
        <v>2</v>
      </c>
      <c r="AK109" t="s">
        <v>149</v>
      </c>
      <c r="AL109" t="s">
        <v>12609</v>
      </c>
      <c r="AM109" t="s">
        <v>239</v>
      </c>
    </row>
    <row r="110" spans="1:39">
      <c r="A110" s="11">
        <v>0</v>
      </c>
      <c r="B110" t="s">
        <v>149</v>
      </c>
      <c r="C110" s="11" t="s">
        <v>208</v>
      </c>
      <c r="D110" s="11" t="s">
        <v>12631</v>
      </c>
      <c r="H110">
        <v>0</v>
      </c>
      <c r="I110" t="s">
        <v>149</v>
      </c>
      <c r="J110" t="s">
        <v>187</v>
      </c>
      <c r="K110" t="s">
        <v>196</v>
      </c>
      <c r="O110">
        <v>0</v>
      </c>
      <c r="P110" t="s">
        <v>149</v>
      </c>
      <c r="Q110" t="s">
        <v>219</v>
      </c>
      <c r="R110" t="s">
        <v>229</v>
      </c>
      <c r="V110">
        <v>0</v>
      </c>
      <c r="W110" t="s">
        <v>149</v>
      </c>
      <c r="X110" t="s">
        <v>12609</v>
      </c>
      <c r="Y110" t="s">
        <v>245</v>
      </c>
      <c r="AC110">
        <v>0</v>
      </c>
      <c r="AD110" t="s">
        <v>149</v>
      </c>
      <c r="AE110" t="s">
        <v>208</v>
      </c>
      <c r="AF110" t="s">
        <v>12633</v>
      </c>
      <c r="AJ110">
        <v>2</v>
      </c>
      <c r="AK110" t="s">
        <v>149</v>
      </c>
      <c r="AL110" t="s">
        <v>12609</v>
      </c>
      <c r="AM110" t="s">
        <v>249</v>
      </c>
    </row>
    <row r="111" spans="1:39">
      <c r="A111">
        <v>0</v>
      </c>
      <c r="B111" t="s">
        <v>149</v>
      </c>
      <c r="C111" t="s">
        <v>208</v>
      </c>
      <c r="D111" t="s">
        <v>211</v>
      </c>
      <c r="H111">
        <v>0</v>
      </c>
      <c r="I111" t="s">
        <v>149</v>
      </c>
      <c r="J111" t="s">
        <v>187</v>
      </c>
      <c r="K111" t="s">
        <v>204</v>
      </c>
      <c r="O111">
        <v>0</v>
      </c>
      <c r="P111" t="s">
        <v>149</v>
      </c>
      <c r="Q111" t="s">
        <v>12609</v>
      </c>
      <c r="R111" t="s">
        <v>12636</v>
      </c>
      <c r="V111">
        <v>0</v>
      </c>
      <c r="W111" t="s">
        <v>149</v>
      </c>
      <c r="X111" t="s">
        <v>12609</v>
      </c>
      <c r="Y111" t="s">
        <v>249</v>
      </c>
      <c r="AC111">
        <v>0</v>
      </c>
      <c r="AD111" t="s">
        <v>149</v>
      </c>
      <c r="AE111" t="s">
        <v>219</v>
      </c>
      <c r="AF111" t="s">
        <v>222</v>
      </c>
      <c r="AJ111">
        <v>2</v>
      </c>
      <c r="AK111" t="s">
        <v>149</v>
      </c>
      <c r="AL111" t="s">
        <v>12609</v>
      </c>
      <c r="AM111" t="s">
        <v>12641</v>
      </c>
    </row>
    <row r="112" spans="1:39">
      <c r="A112">
        <v>0</v>
      </c>
      <c r="B112" t="s">
        <v>149</v>
      </c>
      <c r="C112" t="s">
        <v>208</v>
      </c>
      <c r="D112" t="s">
        <v>12633</v>
      </c>
      <c r="H112">
        <v>0</v>
      </c>
      <c r="I112" t="s">
        <v>149</v>
      </c>
      <c r="J112" t="s">
        <v>187</v>
      </c>
      <c r="K112" t="s">
        <v>205</v>
      </c>
      <c r="O112">
        <v>0</v>
      </c>
      <c r="P112" t="s">
        <v>149</v>
      </c>
      <c r="Q112" t="s">
        <v>12609</v>
      </c>
      <c r="R112" t="s">
        <v>235</v>
      </c>
      <c r="V112">
        <v>0</v>
      </c>
      <c r="W112" t="s">
        <v>149</v>
      </c>
      <c r="X112" t="s">
        <v>12609</v>
      </c>
      <c r="Y112" t="s">
        <v>251</v>
      </c>
      <c r="AC112">
        <v>0</v>
      </c>
      <c r="AD112" t="s">
        <v>149</v>
      </c>
      <c r="AE112" t="s">
        <v>12609</v>
      </c>
      <c r="AF112" t="s">
        <v>235</v>
      </c>
      <c r="AJ112">
        <v>1</v>
      </c>
      <c r="AK112" t="s">
        <v>149</v>
      </c>
      <c r="AL112" t="s">
        <v>12623</v>
      </c>
      <c r="AM112" t="s">
        <v>12624</v>
      </c>
    </row>
    <row r="113" spans="1:39">
      <c r="A113">
        <v>0</v>
      </c>
      <c r="B113" t="s">
        <v>149</v>
      </c>
      <c r="C113" t="s">
        <v>12609</v>
      </c>
      <c r="D113" t="s">
        <v>12638</v>
      </c>
      <c r="H113">
        <v>0</v>
      </c>
      <c r="I113" t="s">
        <v>149</v>
      </c>
      <c r="J113" t="s">
        <v>208</v>
      </c>
      <c r="K113" t="s">
        <v>211</v>
      </c>
      <c r="O113">
        <v>0</v>
      </c>
      <c r="P113" t="s">
        <v>149</v>
      </c>
      <c r="Q113" t="s">
        <v>12609</v>
      </c>
      <c r="R113" t="s">
        <v>12638</v>
      </c>
      <c r="V113">
        <v>0</v>
      </c>
      <c r="W113" t="s">
        <v>149</v>
      </c>
      <c r="X113" t="s">
        <v>12609</v>
      </c>
      <c r="Y113" t="s">
        <v>252</v>
      </c>
      <c r="AC113">
        <v>0</v>
      </c>
      <c r="AD113" t="s">
        <v>149</v>
      </c>
      <c r="AE113" t="s">
        <v>12609</v>
      </c>
      <c r="AF113" t="s">
        <v>236</v>
      </c>
      <c r="AJ113">
        <v>1</v>
      </c>
      <c r="AK113" t="s">
        <v>149</v>
      </c>
      <c r="AL113" t="s">
        <v>12623</v>
      </c>
      <c r="AM113" t="s">
        <v>12626</v>
      </c>
    </row>
    <row r="114" spans="1:39">
      <c r="A114">
        <v>0</v>
      </c>
      <c r="B114" t="s">
        <v>149</v>
      </c>
      <c r="C114" t="s">
        <v>12609</v>
      </c>
      <c r="D114" t="s">
        <v>239</v>
      </c>
      <c r="H114">
        <v>0</v>
      </c>
      <c r="I114" t="s">
        <v>149</v>
      </c>
      <c r="J114" t="s">
        <v>208</v>
      </c>
      <c r="K114" t="s">
        <v>12633</v>
      </c>
      <c r="O114">
        <v>0</v>
      </c>
      <c r="P114" t="s">
        <v>149</v>
      </c>
      <c r="Q114" t="s">
        <v>12609</v>
      </c>
      <c r="R114" t="s">
        <v>239</v>
      </c>
      <c r="V114">
        <v>0</v>
      </c>
      <c r="W114" t="s">
        <v>149</v>
      </c>
      <c r="X114" t="s">
        <v>12609</v>
      </c>
      <c r="Y114" t="s">
        <v>253</v>
      </c>
      <c r="AC114">
        <v>0</v>
      </c>
      <c r="AD114" t="s">
        <v>149</v>
      </c>
      <c r="AE114" t="s">
        <v>12609</v>
      </c>
      <c r="AF114" t="s">
        <v>12638</v>
      </c>
      <c r="AJ114">
        <v>1</v>
      </c>
      <c r="AK114" t="s">
        <v>149</v>
      </c>
      <c r="AL114" t="s">
        <v>323</v>
      </c>
      <c r="AM114" t="s">
        <v>324</v>
      </c>
    </row>
    <row r="115" spans="1:39">
      <c r="A115">
        <v>0</v>
      </c>
      <c r="B115" t="s">
        <v>149</v>
      </c>
      <c r="C115" t="s">
        <v>12609</v>
      </c>
      <c r="D115" t="s">
        <v>240</v>
      </c>
      <c r="H115">
        <v>0</v>
      </c>
      <c r="I115" t="s">
        <v>149</v>
      </c>
      <c r="J115" t="s">
        <v>208</v>
      </c>
      <c r="K115" t="s">
        <v>213</v>
      </c>
      <c r="O115">
        <v>0</v>
      </c>
      <c r="P115" t="s">
        <v>149</v>
      </c>
      <c r="Q115" t="s">
        <v>12609</v>
      </c>
      <c r="R115" t="s">
        <v>241</v>
      </c>
      <c r="V115">
        <v>0</v>
      </c>
      <c r="W115" t="s">
        <v>149</v>
      </c>
      <c r="X115" t="s">
        <v>12609</v>
      </c>
      <c r="Y115" t="s">
        <v>12639</v>
      </c>
      <c r="AC115">
        <v>0</v>
      </c>
      <c r="AD115" t="s">
        <v>149</v>
      </c>
      <c r="AE115" t="s">
        <v>12609</v>
      </c>
      <c r="AF115" t="s">
        <v>239</v>
      </c>
      <c r="AJ115">
        <v>1</v>
      </c>
      <c r="AK115" t="s">
        <v>149</v>
      </c>
      <c r="AL115" t="s">
        <v>323</v>
      </c>
      <c r="AM115" t="s">
        <v>326</v>
      </c>
    </row>
    <row r="116" spans="1:39">
      <c r="A116">
        <v>0</v>
      </c>
      <c r="B116" t="s">
        <v>149</v>
      </c>
      <c r="C116" t="s">
        <v>12609</v>
      </c>
      <c r="D116" t="s">
        <v>242</v>
      </c>
      <c r="H116">
        <v>0</v>
      </c>
      <c r="I116" t="s">
        <v>149</v>
      </c>
      <c r="J116" t="s">
        <v>12609</v>
      </c>
      <c r="K116" t="s">
        <v>233</v>
      </c>
      <c r="O116">
        <v>0</v>
      </c>
      <c r="P116" t="s">
        <v>149</v>
      </c>
      <c r="Q116" t="s">
        <v>12609</v>
      </c>
      <c r="R116" t="s">
        <v>243</v>
      </c>
      <c r="V116">
        <v>0</v>
      </c>
      <c r="W116" t="s">
        <v>149</v>
      </c>
      <c r="X116" t="s">
        <v>12609</v>
      </c>
      <c r="Y116" t="s">
        <v>254</v>
      </c>
      <c r="AC116">
        <v>0</v>
      </c>
      <c r="AD116" t="s">
        <v>149</v>
      </c>
      <c r="AE116" t="s">
        <v>12609</v>
      </c>
      <c r="AF116" t="s">
        <v>240</v>
      </c>
      <c r="AJ116">
        <v>1</v>
      </c>
      <c r="AK116" t="s">
        <v>149</v>
      </c>
      <c r="AL116" t="s">
        <v>323</v>
      </c>
      <c r="AM116" t="s">
        <v>328</v>
      </c>
    </row>
    <row r="117" spans="1:39">
      <c r="A117">
        <v>0</v>
      </c>
      <c r="B117" t="s">
        <v>149</v>
      </c>
      <c r="C117" t="s">
        <v>12609</v>
      </c>
      <c r="D117" t="s">
        <v>243</v>
      </c>
      <c r="E117" s="11"/>
      <c r="H117">
        <v>0</v>
      </c>
      <c r="I117" t="s">
        <v>149</v>
      </c>
      <c r="J117" t="s">
        <v>12609</v>
      </c>
      <c r="K117" t="s">
        <v>244</v>
      </c>
      <c r="O117">
        <v>0</v>
      </c>
      <c r="P117" t="s">
        <v>149</v>
      </c>
      <c r="Q117" t="s">
        <v>12609</v>
      </c>
      <c r="R117" t="s">
        <v>245</v>
      </c>
      <c r="V117">
        <v>0</v>
      </c>
      <c r="W117" t="s">
        <v>149</v>
      </c>
      <c r="X117" t="s">
        <v>12609</v>
      </c>
      <c r="Y117" t="s">
        <v>12641</v>
      </c>
      <c r="AC117">
        <v>0</v>
      </c>
      <c r="AD117" t="s">
        <v>149</v>
      </c>
      <c r="AE117" t="s">
        <v>12609</v>
      </c>
      <c r="AF117" t="s">
        <v>243</v>
      </c>
      <c r="AJ117">
        <v>1</v>
      </c>
      <c r="AK117" t="s">
        <v>149</v>
      </c>
      <c r="AL117" t="s">
        <v>323</v>
      </c>
      <c r="AM117" t="s">
        <v>12627</v>
      </c>
    </row>
    <row r="118" spans="1:39">
      <c r="A118">
        <v>0</v>
      </c>
      <c r="B118" t="s">
        <v>149</v>
      </c>
      <c r="C118" t="s">
        <v>12609</v>
      </c>
      <c r="D118" t="s">
        <v>244</v>
      </c>
      <c r="E118" s="11"/>
      <c r="H118">
        <v>0</v>
      </c>
      <c r="I118" t="s">
        <v>149</v>
      </c>
      <c r="J118" t="s">
        <v>12609</v>
      </c>
      <c r="K118" t="s">
        <v>245</v>
      </c>
      <c r="O118">
        <v>0</v>
      </c>
      <c r="P118" t="s">
        <v>149</v>
      </c>
      <c r="Q118" t="s">
        <v>12609</v>
      </c>
      <c r="R118" t="s">
        <v>253</v>
      </c>
      <c r="V118">
        <v>0</v>
      </c>
      <c r="W118" t="s">
        <v>149</v>
      </c>
      <c r="X118" t="s">
        <v>12609</v>
      </c>
      <c r="Y118" t="s">
        <v>12642</v>
      </c>
      <c r="AC118">
        <v>0</v>
      </c>
      <c r="AD118" t="s">
        <v>149</v>
      </c>
      <c r="AE118" t="s">
        <v>12609</v>
      </c>
      <c r="AF118" t="s">
        <v>244</v>
      </c>
      <c r="AJ118">
        <v>1</v>
      </c>
      <c r="AK118" t="s">
        <v>149</v>
      </c>
      <c r="AL118" t="s">
        <v>323</v>
      </c>
      <c r="AM118" t="s">
        <v>330</v>
      </c>
    </row>
    <row r="119" spans="1:39">
      <c r="A119">
        <v>0</v>
      </c>
      <c r="B119" t="s">
        <v>149</v>
      </c>
      <c r="C119" t="s">
        <v>12609</v>
      </c>
      <c r="D119" t="s">
        <v>251</v>
      </c>
      <c r="H119">
        <v>0</v>
      </c>
      <c r="I119" t="s">
        <v>149</v>
      </c>
      <c r="J119" t="s">
        <v>12609</v>
      </c>
      <c r="K119" t="s">
        <v>249</v>
      </c>
      <c r="O119">
        <v>0</v>
      </c>
      <c r="P119" t="s">
        <v>149</v>
      </c>
      <c r="Q119" t="s">
        <v>12609</v>
      </c>
      <c r="R119" t="s">
        <v>256</v>
      </c>
      <c r="V119">
        <v>0</v>
      </c>
      <c r="W119" t="s">
        <v>149</v>
      </c>
      <c r="X119" t="s">
        <v>12643</v>
      </c>
      <c r="Y119" t="s">
        <v>12644</v>
      </c>
      <c r="AC119">
        <v>0</v>
      </c>
      <c r="AD119" t="s">
        <v>149</v>
      </c>
      <c r="AE119" t="s">
        <v>12609</v>
      </c>
      <c r="AF119" t="s">
        <v>249</v>
      </c>
      <c r="AJ119">
        <v>1</v>
      </c>
      <c r="AK119" t="s">
        <v>149</v>
      </c>
      <c r="AL119" t="s">
        <v>323</v>
      </c>
      <c r="AM119" t="s">
        <v>331</v>
      </c>
    </row>
    <row r="120" spans="1:39">
      <c r="A120">
        <v>0</v>
      </c>
      <c r="B120" t="s">
        <v>149</v>
      </c>
      <c r="C120" t="s">
        <v>12609</v>
      </c>
      <c r="D120" t="s">
        <v>254</v>
      </c>
      <c r="H120">
        <v>0</v>
      </c>
      <c r="I120" t="s">
        <v>149</v>
      </c>
      <c r="J120" t="s">
        <v>12609</v>
      </c>
      <c r="K120" t="s">
        <v>253</v>
      </c>
      <c r="O120">
        <v>0</v>
      </c>
      <c r="P120" t="s">
        <v>149</v>
      </c>
      <c r="Q120" t="s">
        <v>12609</v>
      </c>
      <c r="R120" t="s">
        <v>12641</v>
      </c>
      <c r="V120">
        <v>0</v>
      </c>
      <c r="W120" t="s">
        <v>149</v>
      </c>
      <c r="X120" t="s">
        <v>12643</v>
      </c>
      <c r="Y120" t="s">
        <v>12646</v>
      </c>
      <c r="AC120">
        <v>0</v>
      </c>
      <c r="AD120" t="s">
        <v>149</v>
      </c>
      <c r="AE120" t="s">
        <v>12609</v>
      </c>
      <c r="AF120" t="s">
        <v>251</v>
      </c>
      <c r="AJ120">
        <v>1</v>
      </c>
      <c r="AK120" t="s">
        <v>149</v>
      </c>
      <c r="AL120" t="s">
        <v>187</v>
      </c>
      <c r="AM120" t="s">
        <v>196</v>
      </c>
    </row>
    <row r="121" spans="1:39">
      <c r="A121">
        <v>0</v>
      </c>
      <c r="B121" t="s">
        <v>149</v>
      </c>
      <c r="C121" t="s">
        <v>12609</v>
      </c>
      <c r="D121" t="s">
        <v>256</v>
      </c>
      <c r="H121">
        <v>0</v>
      </c>
      <c r="I121" t="s">
        <v>149</v>
      </c>
      <c r="J121" t="s">
        <v>12609</v>
      </c>
      <c r="K121" t="s">
        <v>254</v>
      </c>
      <c r="O121">
        <v>0</v>
      </c>
      <c r="P121" t="s">
        <v>149</v>
      </c>
      <c r="Q121" t="s">
        <v>12609</v>
      </c>
      <c r="R121" t="s">
        <v>12642</v>
      </c>
      <c r="V121">
        <v>0</v>
      </c>
      <c r="W121" t="s">
        <v>149</v>
      </c>
      <c r="X121" t="s">
        <v>12643</v>
      </c>
      <c r="Y121" t="s">
        <v>12648</v>
      </c>
      <c r="AC121">
        <v>0</v>
      </c>
      <c r="AD121" t="s">
        <v>149</v>
      </c>
      <c r="AE121" t="s">
        <v>12609</v>
      </c>
      <c r="AF121" t="s">
        <v>253</v>
      </c>
      <c r="AJ121">
        <v>1</v>
      </c>
      <c r="AK121" t="s">
        <v>149</v>
      </c>
      <c r="AL121" t="s">
        <v>187</v>
      </c>
      <c r="AM121" t="s">
        <v>12630</v>
      </c>
    </row>
    <row r="122" spans="1:39">
      <c r="A122">
        <v>0</v>
      </c>
      <c r="B122" t="s">
        <v>149</v>
      </c>
      <c r="C122" t="s">
        <v>12643</v>
      </c>
      <c r="D122" t="s">
        <v>12644</v>
      </c>
      <c r="H122">
        <v>0</v>
      </c>
      <c r="I122" t="s">
        <v>149</v>
      </c>
      <c r="J122" t="s">
        <v>12609</v>
      </c>
      <c r="K122" t="s">
        <v>256</v>
      </c>
      <c r="O122">
        <v>0</v>
      </c>
      <c r="P122" t="s">
        <v>149</v>
      </c>
      <c r="Q122" t="s">
        <v>12643</v>
      </c>
      <c r="R122" t="s">
        <v>12645</v>
      </c>
      <c r="V122">
        <v>0</v>
      </c>
      <c r="W122" t="s">
        <v>149</v>
      </c>
      <c r="X122" t="s">
        <v>12643</v>
      </c>
      <c r="Y122" t="s">
        <v>12649</v>
      </c>
      <c r="AC122">
        <v>0</v>
      </c>
      <c r="AD122" t="s">
        <v>149</v>
      </c>
      <c r="AE122" t="s">
        <v>12609</v>
      </c>
      <c r="AF122" t="s">
        <v>254</v>
      </c>
      <c r="AJ122">
        <v>1</v>
      </c>
      <c r="AK122" t="s">
        <v>149</v>
      </c>
      <c r="AL122" t="s">
        <v>187</v>
      </c>
      <c r="AM122" t="s">
        <v>204</v>
      </c>
    </row>
    <row r="123" spans="1:39">
      <c r="A123">
        <v>0</v>
      </c>
      <c r="B123" t="s">
        <v>149</v>
      </c>
      <c r="C123" t="s">
        <v>12643</v>
      </c>
      <c r="D123" t="s">
        <v>12646</v>
      </c>
      <c r="H123">
        <v>0</v>
      </c>
      <c r="I123" t="s">
        <v>149</v>
      </c>
      <c r="J123" t="s">
        <v>12609</v>
      </c>
      <c r="K123" t="s">
        <v>12640</v>
      </c>
      <c r="O123">
        <v>0</v>
      </c>
      <c r="P123" t="s">
        <v>149</v>
      </c>
      <c r="Q123" t="s">
        <v>12643</v>
      </c>
      <c r="R123" t="s">
        <v>12646</v>
      </c>
      <c r="V123">
        <v>0</v>
      </c>
      <c r="W123" t="s">
        <v>149</v>
      </c>
      <c r="X123" t="s">
        <v>12643</v>
      </c>
      <c r="Y123" t="s">
        <v>12651</v>
      </c>
      <c r="AC123">
        <v>0</v>
      </c>
      <c r="AD123" t="s">
        <v>149</v>
      </c>
      <c r="AE123" t="s">
        <v>12609</v>
      </c>
      <c r="AF123" t="s">
        <v>256</v>
      </c>
      <c r="AJ123">
        <v>1</v>
      </c>
      <c r="AK123" t="s">
        <v>149</v>
      </c>
      <c r="AL123" t="s">
        <v>12609</v>
      </c>
      <c r="AM123" t="s">
        <v>244</v>
      </c>
    </row>
    <row r="124" spans="1:39">
      <c r="A124">
        <v>0</v>
      </c>
      <c r="B124" t="s">
        <v>149</v>
      </c>
      <c r="C124" t="s">
        <v>12643</v>
      </c>
      <c r="D124" t="s">
        <v>12647</v>
      </c>
      <c r="H124">
        <v>0</v>
      </c>
      <c r="I124" t="s">
        <v>149</v>
      </c>
      <c r="J124" t="s">
        <v>12643</v>
      </c>
      <c r="K124" t="s">
        <v>12644</v>
      </c>
      <c r="O124">
        <v>0</v>
      </c>
      <c r="P124" t="s">
        <v>149</v>
      </c>
      <c r="Q124" t="s">
        <v>12643</v>
      </c>
      <c r="R124" t="s">
        <v>12647</v>
      </c>
      <c r="V124" s="11">
        <v>0</v>
      </c>
      <c r="W124" t="s">
        <v>149</v>
      </c>
      <c r="X124" s="11" t="s">
        <v>262</v>
      </c>
      <c r="Y124" s="11" t="s">
        <v>263</v>
      </c>
      <c r="AC124">
        <v>0</v>
      </c>
      <c r="AD124" t="s">
        <v>149</v>
      </c>
      <c r="AE124" t="s">
        <v>12609</v>
      </c>
      <c r="AF124" t="s">
        <v>12641</v>
      </c>
      <c r="AJ124">
        <v>1</v>
      </c>
      <c r="AK124" t="s">
        <v>149</v>
      </c>
      <c r="AL124" t="s">
        <v>12609</v>
      </c>
      <c r="AM124" t="s">
        <v>253</v>
      </c>
    </row>
    <row r="125" spans="1:39">
      <c r="A125">
        <v>0</v>
      </c>
      <c r="B125" t="s">
        <v>149</v>
      </c>
      <c r="C125" t="s">
        <v>12643</v>
      </c>
      <c r="D125" t="s">
        <v>12648</v>
      </c>
      <c r="H125">
        <v>0</v>
      </c>
      <c r="I125" t="s">
        <v>149</v>
      </c>
      <c r="J125" t="s">
        <v>12643</v>
      </c>
      <c r="K125" t="s">
        <v>12646</v>
      </c>
      <c r="O125">
        <v>0</v>
      </c>
      <c r="P125" t="s">
        <v>149</v>
      </c>
      <c r="Q125" t="s">
        <v>12643</v>
      </c>
      <c r="R125" t="s">
        <v>12648</v>
      </c>
      <c r="V125">
        <v>0</v>
      </c>
      <c r="W125" t="s">
        <v>149</v>
      </c>
      <c r="X125" t="s">
        <v>262</v>
      </c>
      <c r="Y125" t="s">
        <v>265</v>
      </c>
      <c r="AC125">
        <v>0</v>
      </c>
      <c r="AD125" t="s">
        <v>149</v>
      </c>
      <c r="AE125" t="s">
        <v>12643</v>
      </c>
      <c r="AF125" t="s">
        <v>12644</v>
      </c>
      <c r="AJ125">
        <v>1</v>
      </c>
      <c r="AK125" t="s">
        <v>149</v>
      </c>
      <c r="AL125" t="s">
        <v>12609</v>
      </c>
      <c r="AM125" t="s">
        <v>256</v>
      </c>
    </row>
    <row r="126" spans="1:39">
      <c r="A126">
        <v>0</v>
      </c>
      <c r="B126" t="s">
        <v>149</v>
      </c>
      <c r="C126" t="s">
        <v>12643</v>
      </c>
      <c r="D126" t="s">
        <v>12651</v>
      </c>
      <c r="H126" s="11">
        <v>0</v>
      </c>
      <c r="I126" t="s">
        <v>149</v>
      </c>
      <c r="J126" s="11" t="s">
        <v>262</v>
      </c>
      <c r="K126" s="11" t="s">
        <v>263</v>
      </c>
      <c r="O126">
        <v>0</v>
      </c>
      <c r="P126" t="s">
        <v>149</v>
      </c>
      <c r="Q126" t="s">
        <v>12643</v>
      </c>
      <c r="R126" t="s">
        <v>261</v>
      </c>
      <c r="V126">
        <v>0</v>
      </c>
      <c r="W126" t="s">
        <v>149</v>
      </c>
      <c r="X126" t="s">
        <v>262</v>
      </c>
      <c r="Y126" t="s">
        <v>268</v>
      </c>
      <c r="AC126">
        <v>0</v>
      </c>
      <c r="AD126" t="s">
        <v>149</v>
      </c>
      <c r="AE126" t="s">
        <v>12643</v>
      </c>
      <c r="AF126" t="s">
        <v>12651</v>
      </c>
      <c r="AJ126">
        <v>1</v>
      </c>
      <c r="AK126" t="s">
        <v>149</v>
      </c>
      <c r="AL126" t="s">
        <v>12643</v>
      </c>
      <c r="AM126" t="s">
        <v>12644</v>
      </c>
    </row>
    <row r="127" spans="1:39">
      <c r="A127">
        <v>0</v>
      </c>
      <c r="B127" t="s">
        <v>149</v>
      </c>
      <c r="C127" t="s">
        <v>12643</v>
      </c>
      <c r="D127" t="s">
        <v>12652</v>
      </c>
      <c r="H127">
        <v>0</v>
      </c>
      <c r="I127" t="s">
        <v>149</v>
      </c>
      <c r="J127" t="s">
        <v>262</v>
      </c>
      <c r="K127" t="s">
        <v>265</v>
      </c>
      <c r="O127">
        <v>0</v>
      </c>
      <c r="P127" t="s">
        <v>149</v>
      </c>
      <c r="Q127" t="s">
        <v>12643</v>
      </c>
      <c r="R127" t="s">
        <v>12650</v>
      </c>
      <c r="V127">
        <v>0</v>
      </c>
      <c r="W127" t="s">
        <v>149</v>
      </c>
      <c r="X127" t="s">
        <v>262</v>
      </c>
      <c r="Y127" t="s">
        <v>270</v>
      </c>
      <c r="AC127">
        <v>0</v>
      </c>
      <c r="AD127" t="s">
        <v>149</v>
      </c>
      <c r="AE127" t="s">
        <v>12643</v>
      </c>
      <c r="AF127" t="s">
        <v>12652</v>
      </c>
      <c r="AJ127">
        <v>1</v>
      </c>
      <c r="AK127" t="s">
        <v>149</v>
      </c>
      <c r="AL127" t="s">
        <v>12643</v>
      </c>
      <c r="AM127" t="s">
        <v>12646</v>
      </c>
    </row>
    <row r="128" spans="1:39">
      <c r="A128">
        <v>0</v>
      </c>
      <c r="B128" t="s">
        <v>149</v>
      </c>
      <c r="C128" t="s">
        <v>262</v>
      </c>
      <c r="D128" t="s">
        <v>271</v>
      </c>
      <c r="H128">
        <v>0</v>
      </c>
      <c r="I128" t="s">
        <v>149</v>
      </c>
      <c r="J128" t="s">
        <v>262</v>
      </c>
      <c r="K128" t="s">
        <v>270</v>
      </c>
      <c r="O128">
        <v>0</v>
      </c>
      <c r="P128" t="s">
        <v>149</v>
      </c>
      <c r="Q128" t="s">
        <v>12643</v>
      </c>
      <c r="R128" t="s">
        <v>12651</v>
      </c>
      <c r="V128">
        <v>0</v>
      </c>
      <c r="W128" t="s">
        <v>149</v>
      </c>
      <c r="X128" t="s">
        <v>262</v>
      </c>
      <c r="Y128" t="s">
        <v>271</v>
      </c>
      <c r="AC128" s="11">
        <v>0</v>
      </c>
      <c r="AD128" t="s">
        <v>149</v>
      </c>
      <c r="AE128" s="11" t="s">
        <v>262</v>
      </c>
      <c r="AF128" s="11" t="s">
        <v>263</v>
      </c>
      <c r="AJ128">
        <v>1</v>
      </c>
      <c r="AK128" t="s">
        <v>149</v>
      </c>
      <c r="AL128" t="s">
        <v>12643</v>
      </c>
      <c r="AM128" t="s">
        <v>12651</v>
      </c>
    </row>
    <row r="129" spans="1:39">
      <c r="A129">
        <v>0</v>
      </c>
      <c r="B129" t="s">
        <v>149</v>
      </c>
      <c r="C129" t="s">
        <v>262</v>
      </c>
      <c r="D129" t="s">
        <v>272</v>
      </c>
      <c r="H129">
        <v>0</v>
      </c>
      <c r="I129" t="s">
        <v>149</v>
      </c>
      <c r="J129" t="s">
        <v>262</v>
      </c>
      <c r="K129" t="s">
        <v>271</v>
      </c>
      <c r="O129" s="11">
        <v>0</v>
      </c>
      <c r="P129" t="s">
        <v>149</v>
      </c>
      <c r="Q129" s="11" t="s">
        <v>262</v>
      </c>
      <c r="R129" s="11" t="s">
        <v>263</v>
      </c>
      <c r="V129">
        <v>0</v>
      </c>
      <c r="W129" t="s">
        <v>149</v>
      </c>
      <c r="X129" t="s">
        <v>262</v>
      </c>
      <c r="Y129" t="s">
        <v>272</v>
      </c>
      <c r="AC129">
        <v>0</v>
      </c>
      <c r="AD129" t="s">
        <v>149</v>
      </c>
      <c r="AE129" t="s">
        <v>262</v>
      </c>
      <c r="AF129" t="s">
        <v>270</v>
      </c>
      <c r="AJ129" s="11">
        <v>1</v>
      </c>
      <c r="AK129" t="s">
        <v>149</v>
      </c>
      <c r="AL129" s="11" t="s">
        <v>262</v>
      </c>
      <c r="AM129" s="11" t="s">
        <v>263</v>
      </c>
    </row>
    <row r="130" spans="1:39">
      <c r="A130">
        <v>0</v>
      </c>
      <c r="B130" t="s">
        <v>149</v>
      </c>
      <c r="C130" t="s">
        <v>262</v>
      </c>
      <c r="D130" t="s">
        <v>273</v>
      </c>
      <c r="H130">
        <v>0</v>
      </c>
      <c r="I130" t="s">
        <v>149</v>
      </c>
      <c r="J130" t="s">
        <v>262</v>
      </c>
      <c r="K130" t="s">
        <v>272</v>
      </c>
      <c r="O130">
        <v>0</v>
      </c>
      <c r="P130" t="s">
        <v>149</v>
      </c>
      <c r="Q130" t="s">
        <v>262</v>
      </c>
      <c r="R130" t="s">
        <v>272</v>
      </c>
      <c r="V130">
        <v>0</v>
      </c>
      <c r="W130" t="s">
        <v>149</v>
      </c>
      <c r="X130" t="s">
        <v>262</v>
      </c>
      <c r="Y130" t="s">
        <v>273</v>
      </c>
      <c r="AC130">
        <v>0</v>
      </c>
      <c r="AD130" t="s">
        <v>149</v>
      </c>
      <c r="AE130" t="s">
        <v>262</v>
      </c>
      <c r="AF130" t="s">
        <v>271</v>
      </c>
      <c r="AJ130">
        <v>1</v>
      </c>
      <c r="AK130" t="s">
        <v>149</v>
      </c>
      <c r="AL130" t="s">
        <v>262</v>
      </c>
      <c r="AM130" t="s">
        <v>272</v>
      </c>
    </row>
    <row r="131" spans="1:39">
      <c r="A131">
        <v>0</v>
      </c>
      <c r="B131" t="s">
        <v>149</v>
      </c>
      <c r="C131" t="s">
        <v>275</v>
      </c>
      <c r="D131" t="s">
        <v>12653</v>
      </c>
      <c r="H131">
        <v>0</v>
      </c>
      <c r="I131" t="s">
        <v>149</v>
      </c>
      <c r="J131" t="s">
        <v>262</v>
      </c>
      <c r="K131" t="s">
        <v>273</v>
      </c>
      <c r="O131">
        <v>0</v>
      </c>
      <c r="P131" t="s">
        <v>149</v>
      </c>
      <c r="Q131" t="s">
        <v>275</v>
      </c>
      <c r="R131" t="s">
        <v>12653</v>
      </c>
      <c r="V131">
        <v>0</v>
      </c>
      <c r="W131" t="s">
        <v>149</v>
      </c>
      <c r="X131" t="s">
        <v>275</v>
      </c>
      <c r="Y131" t="s">
        <v>12653</v>
      </c>
      <c r="AC131">
        <v>0</v>
      </c>
      <c r="AD131" t="s">
        <v>149</v>
      </c>
      <c r="AE131" t="s">
        <v>262</v>
      </c>
      <c r="AF131" t="s">
        <v>273</v>
      </c>
      <c r="AJ131">
        <v>1</v>
      </c>
      <c r="AK131" t="s">
        <v>149</v>
      </c>
      <c r="AL131" t="s">
        <v>262</v>
      </c>
      <c r="AM131" t="s">
        <v>273</v>
      </c>
    </row>
    <row r="132" spans="1:39">
      <c r="A132">
        <v>8</v>
      </c>
      <c r="B132" t="s">
        <v>12654</v>
      </c>
      <c r="C132" t="s">
        <v>297</v>
      </c>
      <c r="D132" t="s">
        <v>298</v>
      </c>
      <c r="H132">
        <v>3</v>
      </c>
      <c r="I132" t="s">
        <v>12654</v>
      </c>
      <c r="J132" t="s">
        <v>297</v>
      </c>
      <c r="K132" t="s">
        <v>302</v>
      </c>
      <c r="O132">
        <v>4</v>
      </c>
      <c r="P132" t="s">
        <v>12654</v>
      </c>
      <c r="Q132" t="s">
        <v>284</v>
      </c>
      <c r="R132" t="s">
        <v>287</v>
      </c>
      <c r="V132">
        <v>5</v>
      </c>
      <c r="W132" t="s">
        <v>12654</v>
      </c>
      <c r="X132" t="s">
        <v>297</v>
      </c>
      <c r="Y132" t="s">
        <v>299</v>
      </c>
      <c r="AC132">
        <v>6</v>
      </c>
      <c r="AD132" t="s">
        <v>12654</v>
      </c>
      <c r="AE132" t="s">
        <v>297</v>
      </c>
      <c r="AF132" t="s">
        <v>298</v>
      </c>
      <c r="AJ132">
        <v>17</v>
      </c>
      <c r="AK132" t="s">
        <v>12654</v>
      </c>
      <c r="AL132" t="s">
        <v>284</v>
      </c>
      <c r="AM132" t="s">
        <v>287</v>
      </c>
    </row>
    <row r="133" spans="1:39">
      <c r="A133">
        <v>6</v>
      </c>
      <c r="B133" t="s">
        <v>12654</v>
      </c>
      <c r="C133" t="s">
        <v>284</v>
      </c>
      <c r="D133" t="s">
        <v>287</v>
      </c>
      <c r="H133">
        <v>2</v>
      </c>
      <c r="I133" t="s">
        <v>12654</v>
      </c>
      <c r="J133" t="s">
        <v>284</v>
      </c>
      <c r="K133" t="s">
        <v>285</v>
      </c>
      <c r="O133">
        <v>3</v>
      </c>
      <c r="P133" t="s">
        <v>12654</v>
      </c>
      <c r="Q133" t="s">
        <v>127</v>
      </c>
      <c r="R133" t="s">
        <v>12672</v>
      </c>
      <c r="V133">
        <v>3</v>
      </c>
      <c r="W133" t="s">
        <v>12654</v>
      </c>
      <c r="X133" t="s">
        <v>284</v>
      </c>
      <c r="Y133" t="s">
        <v>287</v>
      </c>
      <c r="AC133">
        <v>4</v>
      </c>
      <c r="AD133" t="s">
        <v>12654</v>
      </c>
      <c r="AE133" t="s">
        <v>297</v>
      </c>
      <c r="AF133" t="s">
        <v>304</v>
      </c>
      <c r="AJ133">
        <v>17</v>
      </c>
      <c r="AK133" t="s">
        <v>12654</v>
      </c>
      <c r="AL133" t="s">
        <v>297</v>
      </c>
      <c r="AM133" t="s">
        <v>298</v>
      </c>
    </row>
    <row r="134" spans="1:39">
      <c r="A134">
        <v>5</v>
      </c>
      <c r="B134" t="s">
        <v>12654</v>
      </c>
      <c r="C134" t="s">
        <v>127</v>
      </c>
      <c r="D134" t="s">
        <v>320</v>
      </c>
      <c r="H134">
        <v>2</v>
      </c>
      <c r="I134" t="s">
        <v>12654</v>
      </c>
      <c r="J134" t="s">
        <v>284</v>
      </c>
      <c r="K134" t="s">
        <v>287</v>
      </c>
      <c r="O134">
        <v>2</v>
      </c>
      <c r="P134" t="s">
        <v>12654</v>
      </c>
      <c r="Q134" t="s">
        <v>284</v>
      </c>
      <c r="R134" t="s">
        <v>12662</v>
      </c>
      <c r="V134">
        <v>3</v>
      </c>
      <c r="W134" t="s">
        <v>12654</v>
      </c>
      <c r="X134" t="s">
        <v>284</v>
      </c>
      <c r="Y134" t="s">
        <v>12660</v>
      </c>
      <c r="AC134">
        <v>2</v>
      </c>
      <c r="AD134" t="s">
        <v>12654</v>
      </c>
      <c r="AE134" t="s">
        <v>8</v>
      </c>
      <c r="AF134" t="s">
        <v>12655</v>
      </c>
      <c r="AJ134">
        <v>12</v>
      </c>
      <c r="AK134" t="s">
        <v>12654</v>
      </c>
      <c r="AL134" t="s">
        <v>127</v>
      </c>
      <c r="AM134" t="s">
        <v>320</v>
      </c>
    </row>
    <row r="135" spans="1:39">
      <c r="A135">
        <v>4</v>
      </c>
      <c r="B135" t="s">
        <v>12654</v>
      </c>
      <c r="C135" t="s">
        <v>284</v>
      </c>
      <c r="D135" t="s">
        <v>12660</v>
      </c>
      <c r="H135">
        <v>2</v>
      </c>
      <c r="I135" t="s">
        <v>12654</v>
      </c>
      <c r="J135" t="s">
        <v>284</v>
      </c>
      <c r="K135" t="s">
        <v>12662</v>
      </c>
      <c r="O135">
        <v>2</v>
      </c>
      <c r="P135" t="s">
        <v>12654</v>
      </c>
      <c r="Q135" t="s">
        <v>297</v>
      </c>
      <c r="R135" t="s">
        <v>299</v>
      </c>
      <c r="V135">
        <v>3</v>
      </c>
      <c r="W135" t="s">
        <v>12654</v>
      </c>
      <c r="X135" t="s">
        <v>297</v>
      </c>
      <c r="Y135" t="s">
        <v>12667</v>
      </c>
      <c r="AC135">
        <v>2</v>
      </c>
      <c r="AD135" t="s">
        <v>12654</v>
      </c>
      <c r="AE135" t="s">
        <v>284</v>
      </c>
      <c r="AF135" t="s">
        <v>287</v>
      </c>
      <c r="AJ135">
        <v>10</v>
      </c>
      <c r="AK135" t="s">
        <v>12654</v>
      </c>
      <c r="AL135" t="s">
        <v>284</v>
      </c>
      <c r="AM135" t="s">
        <v>12662</v>
      </c>
    </row>
    <row r="136" spans="1:39">
      <c r="A136">
        <v>4</v>
      </c>
      <c r="B136" t="s">
        <v>12654</v>
      </c>
      <c r="C136" t="s">
        <v>297</v>
      </c>
      <c r="D136" t="s">
        <v>307</v>
      </c>
      <c r="H136">
        <v>2</v>
      </c>
      <c r="I136" t="s">
        <v>12654</v>
      </c>
      <c r="J136" t="s">
        <v>297</v>
      </c>
      <c r="K136" t="s">
        <v>306</v>
      </c>
      <c r="O136">
        <v>2</v>
      </c>
      <c r="P136" t="s">
        <v>12654</v>
      </c>
      <c r="Q136" t="s">
        <v>309</v>
      </c>
      <c r="R136" t="s">
        <v>310</v>
      </c>
      <c r="V136">
        <v>2</v>
      </c>
      <c r="W136" t="s">
        <v>12654</v>
      </c>
      <c r="X136" t="s">
        <v>280</v>
      </c>
      <c r="Y136" t="s">
        <v>283</v>
      </c>
      <c r="AC136">
        <v>2</v>
      </c>
      <c r="AD136" t="s">
        <v>12654</v>
      </c>
      <c r="AE136" t="s">
        <v>127</v>
      </c>
      <c r="AF136" t="s">
        <v>320</v>
      </c>
      <c r="AJ136">
        <v>9</v>
      </c>
      <c r="AK136" t="s">
        <v>12654</v>
      </c>
      <c r="AL136" t="s">
        <v>284</v>
      </c>
      <c r="AM136" t="s">
        <v>12660</v>
      </c>
    </row>
    <row r="137" spans="1:39">
      <c r="A137">
        <v>4</v>
      </c>
      <c r="B137" t="s">
        <v>12654</v>
      </c>
      <c r="C137" t="s">
        <v>127</v>
      </c>
      <c r="D137" t="s">
        <v>318</v>
      </c>
      <c r="H137">
        <v>1</v>
      </c>
      <c r="I137" t="s">
        <v>12654</v>
      </c>
      <c r="J137" t="s">
        <v>8</v>
      </c>
      <c r="K137" t="s">
        <v>276</v>
      </c>
      <c r="O137">
        <v>2</v>
      </c>
      <c r="P137" t="s">
        <v>12654</v>
      </c>
      <c r="Q137" t="s">
        <v>309</v>
      </c>
      <c r="R137" t="s">
        <v>12669</v>
      </c>
      <c r="V137">
        <v>2</v>
      </c>
      <c r="W137" t="s">
        <v>12654</v>
      </c>
      <c r="X137" t="s">
        <v>284</v>
      </c>
      <c r="Y137" t="s">
        <v>294</v>
      </c>
      <c r="AC137">
        <v>1</v>
      </c>
      <c r="AD137" t="s">
        <v>12654</v>
      </c>
      <c r="AE137" t="s">
        <v>8</v>
      </c>
      <c r="AF137" t="s">
        <v>276</v>
      </c>
      <c r="AJ137">
        <v>8</v>
      </c>
      <c r="AK137" t="s">
        <v>12654</v>
      </c>
      <c r="AL137" t="s">
        <v>297</v>
      </c>
      <c r="AM137" t="s">
        <v>299</v>
      </c>
    </row>
    <row r="138" spans="1:39">
      <c r="A138">
        <v>3</v>
      </c>
      <c r="B138" t="s">
        <v>12654</v>
      </c>
      <c r="C138" t="s">
        <v>284</v>
      </c>
      <c r="D138" t="s">
        <v>12662</v>
      </c>
      <c r="H138">
        <v>1</v>
      </c>
      <c r="I138" t="s">
        <v>12654</v>
      </c>
      <c r="J138" t="s">
        <v>8</v>
      </c>
      <c r="K138" t="s">
        <v>277</v>
      </c>
      <c r="O138" s="11">
        <v>2</v>
      </c>
      <c r="P138" t="s">
        <v>12654</v>
      </c>
      <c r="Q138" s="11" t="s">
        <v>309</v>
      </c>
      <c r="R138" s="11" t="s">
        <v>311</v>
      </c>
      <c r="V138">
        <v>2</v>
      </c>
      <c r="W138" t="s">
        <v>12654</v>
      </c>
      <c r="X138" t="s">
        <v>284</v>
      </c>
      <c r="Y138" t="s">
        <v>12662</v>
      </c>
      <c r="AC138">
        <v>1</v>
      </c>
      <c r="AD138" t="s">
        <v>12654</v>
      </c>
      <c r="AE138" t="s">
        <v>280</v>
      </c>
      <c r="AF138" t="s">
        <v>12657</v>
      </c>
      <c r="AJ138">
        <v>7</v>
      </c>
      <c r="AK138" t="s">
        <v>12654</v>
      </c>
      <c r="AL138" t="s">
        <v>127</v>
      </c>
      <c r="AM138" t="s">
        <v>318</v>
      </c>
    </row>
    <row r="139" spans="1:39">
      <c r="A139">
        <v>2</v>
      </c>
      <c r="B139" t="s">
        <v>12654</v>
      </c>
      <c r="C139" t="s">
        <v>8</v>
      </c>
      <c r="D139" t="s">
        <v>276</v>
      </c>
      <c r="E139" s="11"/>
      <c r="H139">
        <v>1</v>
      </c>
      <c r="I139" t="s">
        <v>12654</v>
      </c>
      <c r="J139" t="s">
        <v>284</v>
      </c>
      <c r="K139" t="s">
        <v>12661</v>
      </c>
      <c r="O139" s="11">
        <v>2</v>
      </c>
      <c r="P139" t="s">
        <v>12654</v>
      </c>
      <c r="Q139" s="11" t="s">
        <v>12671</v>
      </c>
      <c r="R139" s="11" t="s">
        <v>313</v>
      </c>
      <c r="V139">
        <v>2</v>
      </c>
      <c r="W139" t="s">
        <v>12654</v>
      </c>
      <c r="X139" t="s">
        <v>284</v>
      </c>
      <c r="Y139" t="s">
        <v>296</v>
      </c>
      <c r="AC139">
        <v>1</v>
      </c>
      <c r="AD139" t="s">
        <v>12654</v>
      </c>
      <c r="AE139" t="s">
        <v>284</v>
      </c>
      <c r="AF139" t="s">
        <v>12659</v>
      </c>
      <c r="AJ139">
        <v>7</v>
      </c>
      <c r="AK139" t="s">
        <v>12654</v>
      </c>
      <c r="AL139" t="s">
        <v>127</v>
      </c>
      <c r="AM139" t="s">
        <v>12672</v>
      </c>
    </row>
    <row r="140" spans="1:39">
      <c r="A140">
        <v>2</v>
      </c>
      <c r="B140" t="s">
        <v>12654</v>
      </c>
      <c r="C140" t="s">
        <v>280</v>
      </c>
      <c r="D140" t="s">
        <v>12658</v>
      </c>
      <c r="H140">
        <v>1</v>
      </c>
      <c r="I140" t="s">
        <v>12654</v>
      </c>
      <c r="J140" t="s">
        <v>284</v>
      </c>
      <c r="K140" t="s">
        <v>292</v>
      </c>
      <c r="O140">
        <v>2</v>
      </c>
      <c r="P140" t="s">
        <v>12654</v>
      </c>
      <c r="Q140" t="s">
        <v>12671</v>
      </c>
      <c r="R140" t="s">
        <v>317</v>
      </c>
      <c r="V140">
        <v>2</v>
      </c>
      <c r="W140" t="s">
        <v>12654</v>
      </c>
      <c r="X140" t="s">
        <v>297</v>
      </c>
      <c r="Y140" t="s">
        <v>298</v>
      </c>
      <c r="AC140">
        <v>1</v>
      </c>
      <c r="AD140" t="s">
        <v>12654</v>
      </c>
      <c r="AE140" t="s">
        <v>284</v>
      </c>
      <c r="AF140" t="s">
        <v>12660</v>
      </c>
      <c r="AJ140">
        <v>6</v>
      </c>
      <c r="AK140" t="s">
        <v>12654</v>
      </c>
      <c r="AL140" t="s">
        <v>297</v>
      </c>
      <c r="AM140" t="s">
        <v>306</v>
      </c>
    </row>
    <row r="141" spans="1:39">
      <c r="A141">
        <v>2</v>
      </c>
      <c r="B141" t="s">
        <v>12654</v>
      </c>
      <c r="C141" t="s">
        <v>280</v>
      </c>
      <c r="D141" t="s">
        <v>283</v>
      </c>
      <c r="H141">
        <v>1</v>
      </c>
      <c r="I141" t="s">
        <v>12654</v>
      </c>
      <c r="J141" t="s">
        <v>284</v>
      </c>
      <c r="K141" t="s">
        <v>12663</v>
      </c>
      <c r="O141">
        <v>2</v>
      </c>
      <c r="P141" t="s">
        <v>12654</v>
      </c>
      <c r="Q141" t="s">
        <v>127</v>
      </c>
      <c r="R141" t="s">
        <v>318</v>
      </c>
      <c r="V141">
        <v>2</v>
      </c>
      <c r="W141" t="s">
        <v>12654</v>
      </c>
      <c r="X141" t="s">
        <v>297</v>
      </c>
      <c r="Y141" t="s">
        <v>306</v>
      </c>
      <c r="AC141">
        <v>1</v>
      </c>
      <c r="AD141" t="s">
        <v>12654</v>
      </c>
      <c r="AE141" t="s">
        <v>284</v>
      </c>
      <c r="AF141" t="s">
        <v>12661</v>
      </c>
      <c r="AJ141">
        <v>5</v>
      </c>
      <c r="AK141" t="s">
        <v>12654</v>
      </c>
      <c r="AL141" t="s">
        <v>8</v>
      </c>
      <c r="AM141" t="s">
        <v>276</v>
      </c>
    </row>
    <row r="142" spans="1:39">
      <c r="A142">
        <v>2</v>
      </c>
      <c r="B142" t="s">
        <v>12654</v>
      </c>
      <c r="C142" t="s">
        <v>284</v>
      </c>
      <c r="D142" t="s">
        <v>12661</v>
      </c>
      <c r="H142">
        <v>1</v>
      </c>
      <c r="I142" t="s">
        <v>12654</v>
      </c>
      <c r="J142" t="s">
        <v>284</v>
      </c>
      <c r="K142" t="s">
        <v>12664</v>
      </c>
      <c r="O142">
        <v>2</v>
      </c>
      <c r="P142" t="s">
        <v>12654</v>
      </c>
      <c r="Q142" t="s">
        <v>127</v>
      </c>
      <c r="R142" t="s">
        <v>320</v>
      </c>
      <c r="V142">
        <v>2</v>
      </c>
      <c r="W142" t="s">
        <v>12654</v>
      </c>
      <c r="X142" t="s">
        <v>127</v>
      </c>
      <c r="Y142" t="s">
        <v>320</v>
      </c>
      <c r="AC142">
        <v>1</v>
      </c>
      <c r="AD142" t="s">
        <v>12654</v>
      </c>
      <c r="AE142" t="s">
        <v>284</v>
      </c>
      <c r="AF142" t="s">
        <v>292</v>
      </c>
      <c r="AJ142">
        <v>5</v>
      </c>
      <c r="AK142" t="s">
        <v>12654</v>
      </c>
      <c r="AL142" t="s">
        <v>297</v>
      </c>
      <c r="AM142" t="s">
        <v>302</v>
      </c>
    </row>
    <row r="143" spans="1:39">
      <c r="A143">
        <v>2</v>
      </c>
      <c r="B143" t="s">
        <v>12654</v>
      </c>
      <c r="C143" t="s">
        <v>297</v>
      </c>
      <c r="D143" t="s">
        <v>302</v>
      </c>
      <c r="H143">
        <v>1</v>
      </c>
      <c r="I143" t="s">
        <v>12654</v>
      </c>
      <c r="J143" t="s">
        <v>297</v>
      </c>
      <c r="K143" t="s">
        <v>298</v>
      </c>
      <c r="O143">
        <v>2</v>
      </c>
      <c r="P143" t="s">
        <v>12654</v>
      </c>
      <c r="Q143" t="s">
        <v>127</v>
      </c>
      <c r="R143" t="s">
        <v>321</v>
      </c>
      <c r="V143">
        <v>2</v>
      </c>
      <c r="W143" t="s">
        <v>12654</v>
      </c>
      <c r="X143" t="s">
        <v>12673</v>
      </c>
      <c r="Y143" t="s">
        <v>322</v>
      </c>
      <c r="AC143">
        <v>1</v>
      </c>
      <c r="AD143" t="s">
        <v>12654</v>
      </c>
      <c r="AE143" t="s">
        <v>284</v>
      </c>
      <c r="AF143" t="s">
        <v>12662</v>
      </c>
      <c r="AJ143">
        <v>5</v>
      </c>
      <c r="AK143" t="s">
        <v>12654</v>
      </c>
      <c r="AL143" t="s">
        <v>297</v>
      </c>
      <c r="AM143" t="s">
        <v>304</v>
      </c>
    </row>
    <row r="144" spans="1:39">
      <c r="A144">
        <v>2</v>
      </c>
      <c r="B144" t="s">
        <v>12654</v>
      </c>
      <c r="C144" t="s">
        <v>297</v>
      </c>
      <c r="D144" t="s">
        <v>12665</v>
      </c>
      <c r="H144">
        <v>1</v>
      </c>
      <c r="I144" t="s">
        <v>12654</v>
      </c>
      <c r="J144" t="s">
        <v>297</v>
      </c>
      <c r="K144" t="s">
        <v>300</v>
      </c>
      <c r="O144">
        <v>1</v>
      </c>
      <c r="P144" t="s">
        <v>12654</v>
      </c>
      <c r="Q144" t="s">
        <v>280</v>
      </c>
      <c r="R144" t="s">
        <v>12657</v>
      </c>
      <c r="V144">
        <v>1</v>
      </c>
      <c r="W144" t="s">
        <v>12654</v>
      </c>
      <c r="X144" t="s">
        <v>8</v>
      </c>
      <c r="Y144" t="s">
        <v>276</v>
      </c>
      <c r="AC144">
        <v>1</v>
      </c>
      <c r="AD144" t="s">
        <v>12654</v>
      </c>
      <c r="AE144" t="s">
        <v>284</v>
      </c>
      <c r="AF144" t="s">
        <v>296</v>
      </c>
      <c r="AJ144">
        <v>5</v>
      </c>
      <c r="AK144" t="s">
        <v>12654</v>
      </c>
      <c r="AL144" t="s">
        <v>297</v>
      </c>
      <c r="AM144" t="s">
        <v>307</v>
      </c>
    </row>
    <row r="145" spans="1:39">
      <c r="A145">
        <v>2</v>
      </c>
      <c r="B145" t="s">
        <v>12654</v>
      </c>
      <c r="C145" t="s">
        <v>297</v>
      </c>
      <c r="D145" t="s">
        <v>306</v>
      </c>
      <c r="H145">
        <v>1</v>
      </c>
      <c r="I145" t="s">
        <v>12654</v>
      </c>
      <c r="J145" t="s">
        <v>297</v>
      </c>
      <c r="K145" t="s">
        <v>305</v>
      </c>
      <c r="O145">
        <v>1</v>
      </c>
      <c r="P145" t="s">
        <v>12654</v>
      </c>
      <c r="Q145" t="s">
        <v>284</v>
      </c>
      <c r="R145" t="s">
        <v>286</v>
      </c>
      <c r="V145">
        <v>1</v>
      </c>
      <c r="W145" t="s">
        <v>12654</v>
      </c>
      <c r="X145" t="s">
        <v>8</v>
      </c>
      <c r="Y145" t="s">
        <v>277</v>
      </c>
      <c r="AC145">
        <v>1</v>
      </c>
      <c r="AD145" t="s">
        <v>12654</v>
      </c>
      <c r="AE145" t="s">
        <v>284</v>
      </c>
      <c r="AF145" t="s">
        <v>12664</v>
      </c>
      <c r="AJ145">
        <v>4</v>
      </c>
      <c r="AK145" t="s">
        <v>12654</v>
      </c>
      <c r="AL145" t="s">
        <v>280</v>
      </c>
      <c r="AM145" t="s">
        <v>283</v>
      </c>
    </row>
    <row r="146" spans="1:39">
      <c r="A146">
        <v>2</v>
      </c>
      <c r="B146" t="s">
        <v>12654</v>
      </c>
      <c r="C146" t="s">
        <v>127</v>
      </c>
      <c r="D146" t="s">
        <v>319</v>
      </c>
      <c r="H146">
        <v>1</v>
      </c>
      <c r="I146" t="s">
        <v>12654</v>
      </c>
      <c r="J146" t="s">
        <v>297</v>
      </c>
      <c r="K146" t="s">
        <v>12666</v>
      </c>
      <c r="O146">
        <v>1</v>
      </c>
      <c r="P146" t="s">
        <v>12654</v>
      </c>
      <c r="Q146" t="s">
        <v>284</v>
      </c>
      <c r="R146" t="s">
        <v>12660</v>
      </c>
      <c r="V146">
        <v>1</v>
      </c>
      <c r="W146" t="s">
        <v>12654</v>
      </c>
      <c r="X146" t="s">
        <v>12656</v>
      </c>
      <c r="Y146" t="s">
        <v>278</v>
      </c>
      <c r="AC146">
        <v>1</v>
      </c>
      <c r="AD146" t="s">
        <v>12654</v>
      </c>
      <c r="AE146" t="s">
        <v>297</v>
      </c>
      <c r="AF146" t="s">
        <v>299</v>
      </c>
      <c r="AJ146">
        <v>4</v>
      </c>
      <c r="AK146" t="s">
        <v>12654</v>
      </c>
      <c r="AL146" t="s">
        <v>284</v>
      </c>
      <c r="AM146" t="s">
        <v>12661</v>
      </c>
    </row>
    <row r="147" spans="1:39">
      <c r="A147">
        <v>2</v>
      </c>
      <c r="B147" t="s">
        <v>12654</v>
      </c>
      <c r="C147" t="s">
        <v>127</v>
      </c>
      <c r="D147" t="s">
        <v>12672</v>
      </c>
      <c r="H147">
        <v>1</v>
      </c>
      <c r="I147" t="s">
        <v>12654</v>
      </c>
      <c r="J147" t="s">
        <v>127</v>
      </c>
      <c r="K147" t="s">
        <v>318</v>
      </c>
      <c r="O147">
        <v>1</v>
      </c>
      <c r="P147" t="s">
        <v>12654</v>
      </c>
      <c r="Q147" t="s">
        <v>284</v>
      </c>
      <c r="R147" t="s">
        <v>290</v>
      </c>
      <c r="V147">
        <v>1</v>
      </c>
      <c r="W147" t="s">
        <v>12654</v>
      </c>
      <c r="X147" t="s">
        <v>297</v>
      </c>
      <c r="Y147" t="s">
        <v>307</v>
      </c>
      <c r="AC147">
        <v>1</v>
      </c>
      <c r="AD147" t="s">
        <v>12654</v>
      </c>
      <c r="AE147" t="s">
        <v>297</v>
      </c>
      <c r="AF147" t="s">
        <v>301</v>
      </c>
      <c r="AJ147">
        <v>4</v>
      </c>
      <c r="AK147" t="s">
        <v>12654</v>
      </c>
      <c r="AL147" t="s">
        <v>284</v>
      </c>
      <c r="AM147" t="s">
        <v>292</v>
      </c>
    </row>
    <row r="148" spans="1:39">
      <c r="A148">
        <v>1</v>
      </c>
      <c r="B148" t="s">
        <v>12654</v>
      </c>
      <c r="C148" t="s">
        <v>8</v>
      </c>
      <c r="D148" t="s">
        <v>277</v>
      </c>
      <c r="H148">
        <v>1</v>
      </c>
      <c r="I148" t="s">
        <v>12654</v>
      </c>
      <c r="J148" t="s">
        <v>127</v>
      </c>
      <c r="K148" t="s">
        <v>12672</v>
      </c>
      <c r="O148">
        <v>1</v>
      </c>
      <c r="P148" t="s">
        <v>12654</v>
      </c>
      <c r="Q148" t="s">
        <v>284</v>
      </c>
      <c r="R148" t="s">
        <v>292</v>
      </c>
      <c r="V148">
        <v>1</v>
      </c>
      <c r="W148" t="s">
        <v>12654</v>
      </c>
      <c r="X148" t="s">
        <v>12671</v>
      </c>
      <c r="Y148" t="s">
        <v>315</v>
      </c>
      <c r="AC148">
        <v>1</v>
      </c>
      <c r="AD148" t="s">
        <v>12654</v>
      </c>
      <c r="AE148" t="s">
        <v>297</v>
      </c>
      <c r="AF148" t="s">
        <v>12667</v>
      </c>
      <c r="AJ148">
        <v>4</v>
      </c>
      <c r="AK148" t="s">
        <v>12654</v>
      </c>
      <c r="AL148" t="s">
        <v>297</v>
      </c>
      <c r="AM148" t="s">
        <v>12667</v>
      </c>
    </row>
    <row r="149" spans="1:39">
      <c r="A149">
        <v>1</v>
      </c>
      <c r="B149" t="s">
        <v>12654</v>
      </c>
      <c r="C149" t="s">
        <v>12656</v>
      </c>
      <c r="D149" t="s">
        <v>278</v>
      </c>
      <c r="H149">
        <v>1</v>
      </c>
      <c r="I149" t="s">
        <v>12654</v>
      </c>
      <c r="J149" t="s">
        <v>127</v>
      </c>
      <c r="K149" t="s">
        <v>320</v>
      </c>
      <c r="O149">
        <v>1</v>
      </c>
      <c r="P149" t="s">
        <v>12654</v>
      </c>
      <c r="Q149" t="s">
        <v>297</v>
      </c>
      <c r="R149" t="s">
        <v>304</v>
      </c>
      <c r="V149">
        <v>1</v>
      </c>
      <c r="W149" t="s">
        <v>12654</v>
      </c>
      <c r="X149" t="s">
        <v>12671</v>
      </c>
      <c r="Y149" t="s">
        <v>316</v>
      </c>
      <c r="AC149">
        <v>1</v>
      </c>
      <c r="AD149" t="s">
        <v>12654</v>
      </c>
      <c r="AE149" t="s">
        <v>297</v>
      </c>
      <c r="AF149" t="s">
        <v>12668</v>
      </c>
      <c r="AJ149">
        <v>3</v>
      </c>
      <c r="AK149" t="s">
        <v>12654</v>
      </c>
      <c r="AL149" t="s">
        <v>8</v>
      </c>
      <c r="AM149" t="s">
        <v>277</v>
      </c>
    </row>
    <row r="150" spans="1:39">
      <c r="A150">
        <v>1</v>
      </c>
      <c r="B150" t="s">
        <v>12654</v>
      </c>
      <c r="C150" t="s">
        <v>12656</v>
      </c>
      <c r="D150" t="s">
        <v>279</v>
      </c>
      <c r="H150">
        <v>0</v>
      </c>
      <c r="I150" t="s">
        <v>12654</v>
      </c>
      <c r="J150" t="s">
        <v>8</v>
      </c>
      <c r="K150" t="s">
        <v>12655</v>
      </c>
      <c r="O150">
        <v>1</v>
      </c>
      <c r="P150" t="s">
        <v>12654</v>
      </c>
      <c r="Q150" t="s">
        <v>309</v>
      </c>
      <c r="R150" t="s">
        <v>12670</v>
      </c>
      <c r="V150">
        <v>1</v>
      </c>
      <c r="W150" t="s">
        <v>12654</v>
      </c>
      <c r="X150" t="s">
        <v>127</v>
      </c>
      <c r="Y150" t="s">
        <v>321</v>
      </c>
      <c r="AC150">
        <v>1</v>
      </c>
      <c r="AD150" t="s">
        <v>12654</v>
      </c>
      <c r="AE150" t="s">
        <v>309</v>
      </c>
      <c r="AF150" t="s">
        <v>310</v>
      </c>
      <c r="AJ150">
        <v>3</v>
      </c>
      <c r="AK150" t="s">
        <v>12654</v>
      </c>
      <c r="AL150" t="s">
        <v>280</v>
      </c>
      <c r="AM150" t="s">
        <v>12657</v>
      </c>
    </row>
    <row r="151" spans="1:39">
      <c r="A151">
        <v>1</v>
      </c>
      <c r="B151" t="s">
        <v>12654</v>
      </c>
      <c r="C151" t="s">
        <v>280</v>
      </c>
      <c r="D151" t="s">
        <v>12657</v>
      </c>
      <c r="H151">
        <v>0</v>
      </c>
      <c r="I151" t="s">
        <v>12654</v>
      </c>
      <c r="J151" t="s">
        <v>12656</v>
      </c>
      <c r="K151" t="s">
        <v>278</v>
      </c>
      <c r="O151">
        <v>0</v>
      </c>
      <c r="P151" t="s">
        <v>12654</v>
      </c>
      <c r="Q151" t="s">
        <v>8</v>
      </c>
      <c r="R151" t="s">
        <v>276</v>
      </c>
      <c r="V151">
        <v>0</v>
      </c>
      <c r="W151" t="s">
        <v>12654</v>
      </c>
      <c r="X151" t="s">
        <v>8</v>
      </c>
      <c r="Y151" t="s">
        <v>12655</v>
      </c>
      <c r="AC151">
        <v>1</v>
      </c>
      <c r="AD151" t="s">
        <v>12654</v>
      </c>
      <c r="AE151" t="s">
        <v>127</v>
      </c>
      <c r="AF151" t="s">
        <v>12672</v>
      </c>
      <c r="AJ151">
        <v>3</v>
      </c>
      <c r="AK151" t="s">
        <v>12654</v>
      </c>
      <c r="AL151" t="s">
        <v>284</v>
      </c>
      <c r="AM151" t="s">
        <v>296</v>
      </c>
    </row>
    <row r="152" spans="1:39">
      <c r="A152">
        <v>1</v>
      </c>
      <c r="B152" t="s">
        <v>12654</v>
      </c>
      <c r="C152" t="s">
        <v>280</v>
      </c>
      <c r="D152" t="s">
        <v>281</v>
      </c>
      <c r="H152">
        <v>0</v>
      </c>
      <c r="I152" t="s">
        <v>12654</v>
      </c>
      <c r="J152" t="s">
        <v>12656</v>
      </c>
      <c r="K152" t="s">
        <v>279</v>
      </c>
      <c r="O152">
        <v>0</v>
      </c>
      <c r="P152" t="s">
        <v>12654</v>
      </c>
      <c r="Q152" t="s">
        <v>8</v>
      </c>
      <c r="R152" t="s">
        <v>277</v>
      </c>
      <c r="V152">
        <v>0</v>
      </c>
      <c r="W152" t="s">
        <v>12654</v>
      </c>
      <c r="X152" t="s">
        <v>12656</v>
      </c>
      <c r="Y152" t="s">
        <v>279</v>
      </c>
      <c r="AC152">
        <v>0</v>
      </c>
      <c r="AD152" t="s">
        <v>12654</v>
      </c>
      <c r="AE152" t="s">
        <v>8</v>
      </c>
      <c r="AF152" t="s">
        <v>277</v>
      </c>
      <c r="AJ152">
        <v>3</v>
      </c>
      <c r="AK152" t="s">
        <v>12654</v>
      </c>
      <c r="AL152" t="s">
        <v>309</v>
      </c>
      <c r="AM152" t="s">
        <v>310</v>
      </c>
    </row>
    <row r="153" spans="1:39">
      <c r="A153">
        <v>1</v>
      </c>
      <c r="B153" t="s">
        <v>12654</v>
      </c>
      <c r="C153" t="s">
        <v>284</v>
      </c>
      <c r="D153" t="s">
        <v>12659</v>
      </c>
      <c r="H153">
        <v>0</v>
      </c>
      <c r="I153" t="s">
        <v>12654</v>
      </c>
      <c r="J153" t="s">
        <v>280</v>
      </c>
      <c r="K153" t="s">
        <v>12657</v>
      </c>
      <c r="O153">
        <v>0</v>
      </c>
      <c r="P153" t="s">
        <v>12654</v>
      </c>
      <c r="Q153" t="s">
        <v>8</v>
      </c>
      <c r="R153" t="s">
        <v>12655</v>
      </c>
      <c r="V153">
        <v>0</v>
      </c>
      <c r="W153" t="s">
        <v>12654</v>
      </c>
      <c r="X153" t="s">
        <v>280</v>
      </c>
      <c r="Y153" t="s">
        <v>12657</v>
      </c>
      <c r="AC153">
        <v>0</v>
      </c>
      <c r="AD153" t="s">
        <v>12654</v>
      </c>
      <c r="AE153" t="s">
        <v>12656</v>
      </c>
      <c r="AF153" t="s">
        <v>278</v>
      </c>
      <c r="AJ153" s="11">
        <v>3</v>
      </c>
      <c r="AK153" t="s">
        <v>12654</v>
      </c>
      <c r="AL153" s="11" t="s">
        <v>12671</v>
      </c>
      <c r="AM153" s="11" t="s">
        <v>313</v>
      </c>
    </row>
    <row r="154" spans="1:39">
      <c r="A154">
        <v>1</v>
      </c>
      <c r="B154" t="s">
        <v>12654</v>
      </c>
      <c r="C154" t="s">
        <v>284</v>
      </c>
      <c r="D154" t="s">
        <v>292</v>
      </c>
      <c r="H154">
        <v>0</v>
      </c>
      <c r="I154" t="s">
        <v>12654</v>
      </c>
      <c r="J154" t="s">
        <v>280</v>
      </c>
      <c r="K154" t="s">
        <v>281</v>
      </c>
      <c r="O154">
        <v>0</v>
      </c>
      <c r="P154" t="s">
        <v>12654</v>
      </c>
      <c r="Q154" t="s">
        <v>12656</v>
      </c>
      <c r="R154" t="s">
        <v>278</v>
      </c>
      <c r="V154">
        <v>0</v>
      </c>
      <c r="W154" t="s">
        <v>12654</v>
      </c>
      <c r="X154" t="s">
        <v>280</v>
      </c>
      <c r="Y154" t="s">
        <v>281</v>
      </c>
      <c r="AC154">
        <v>0</v>
      </c>
      <c r="AD154" t="s">
        <v>12654</v>
      </c>
      <c r="AE154" t="s">
        <v>12656</v>
      </c>
      <c r="AF154" t="s">
        <v>279</v>
      </c>
      <c r="AJ154">
        <v>3</v>
      </c>
      <c r="AK154" t="s">
        <v>12654</v>
      </c>
      <c r="AL154" t="s">
        <v>127</v>
      </c>
      <c r="AM154" t="s">
        <v>321</v>
      </c>
    </row>
    <row r="155" spans="1:39">
      <c r="A155">
        <v>1</v>
      </c>
      <c r="B155" t="s">
        <v>12654</v>
      </c>
      <c r="C155" t="s">
        <v>284</v>
      </c>
      <c r="D155" t="s">
        <v>12663</v>
      </c>
      <c r="H155">
        <v>0</v>
      </c>
      <c r="I155" t="s">
        <v>12654</v>
      </c>
      <c r="J155" t="s">
        <v>280</v>
      </c>
      <c r="K155" t="s">
        <v>12658</v>
      </c>
      <c r="O155">
        <v>0</v>
      </c>
      <c r="P155" t="s">
        <v>12654</v>
      </c>
      <c r="Q155" t="s">
        <v>12656</v>
      </c>
      <c r="R155" t="s">
        <v>279</v>
      </c>
      <c r="V155">
        <v>0</v>
      </c>
      <c r="W155" t="s">
        <v>12654</v>
      </c>
      <c r="X155" t="s">
        <v>280</v>
      </c>
      <c r="Y155" t="s">
        <v>12658</v>
      </c>
      <c r="AC155">
        <v>0</v>
      </c>
      <c r="AD155" t="s">
        <v>12654</v>
      </c>
      <c r="AE155" t="s">
        <v>280</v>
      </c>
      <c r="AF155" t="s">
        <v>281</v>
      </c>
      <c r="AJ155">
        <v>2</v>
      </c>
      <c r="AK155" t="s">
        <v>12654</v>
      </c>
      <c r="AL155" t="s">
        <v>8</v>
      </c>
      <c r="AM155" t="s">
        <v>12655</v>
      </c>
    </row>
    <row r="156" spans="1:39">
      <c r="A156">
        <v>1</v>
      </c>
      <c r="B156" t="s">
        <v>12654</v>
      </c>
      <c r="C156" t="s">
        <v>297</v>
      </c>
      <c r="D156" t="s">
        <v>300</v>
      </c>
      <c r="H156">
        <v>0</v>
      </c>
      <c r="I156" t="s">
        <v>12654</v>
      </c>
      <c r="J156" t="s">
        <v>280</v>
      </c>
      <c r="K156" t="s">
        <v>283</v>
      </c>
      <c r="O156">
        <v>0</v>
      </c>
      <c r="P156" t="s">
        <v>12654</v>
      </c>
      <c r="Q156" t="s">
        <v>280</v>
      </c>
      <c r="R156" t="s">
        <v>281</v>
      </c>
      <c r="V156">
        <v>0</v>
      </c>
      <c r="W156" t="s">
        <v>12654</v>
      </c>
      <c r="X156" t="s">
        <v>284</v>
      </c>
      <c r="Y156" t="s">
        <v>285</v>
      </c>
      <c r="AC156">
        <v>0</v>
      </c>
      <c r="AD156" t="s">
        <v>12654</v>
      </c>
      <c r="AE156" t="s">
        <v>280</v>
      </c>
      <c r="AF156" t="s">
        <v>12658</v>
      </c>
      <c r="AJ156">
        <v>2</v>
      </c>
      <c r="AK156" t="s">
        <v>12654</v>
      </c>
      <c r="AL156" t="s">
        <v>12656</v>
      </c>
      <c r="AM156" t="s">
        <v>278</v>
      </c>
    </row>
    <row r="157" spans="1:39">
      <c r="A157">
        <v>1</v>
      </c>
      <c r="B157" t="s">
        <v>12654</v>
      </c>
      <c r="C157" t="s">
        <v>297</v>
      </c>
      <c r="D157" t="s">
        <v>12666</v>
      </c>
      <c r="H157">
        <v>0</v>
      </c>
      <c r="I157" t="s">
        <v>12654</v>
      </c>
      <c r="J157" t="s">
        <v>284</v>
      </c>
      <c r="K157" t="s">
        <v>286</v>
      </c>
      <c r="O157">
        <v>0</v>
      </c>
      <c r="P157" t="s">
        <v>12654</v>
      </c>
      <c r="Q157" t="s">
        <v>280</v>
      </c>
      <c r="R157" t="s">
        <v>12658</v>
      </c>
      <c r="V157">
        <v>0</v>
      </c>
      <c r="W157" t="s">
        <v>12654</v>
      </c>
      <c r="X157" t="s">
        <v>284</v>
      </c>
      <c r="Y157" t="s">
        <v>286</v>
      </c>
      <c r="AC157">
        <v>0</v>
      </c>
      <c r="AD157" t="s">
        <v>12654</v>
      </c>
      <c r="AE157" t="s">
        <v>280</v>
      </c>
      <c r="AF157" t="s">
        <v>283</v>
      </c>
      <c r="AJ157">
        <v>2</v>
      </c>
      <c r="AK157" t="s">
        <v>12654</v>
      </c>
      <c r="AL157" t="s">
        <v>280</v>
      </c>
      <c r="AM157" t="s">
        <v>12658</v>
      </c>
    </row>
    <row r="158" spans="1:39">
      <c r="A158">
        <v>1</v>
      </c>
      <c r="B158" t="s">
        <v>12654</v>
      </c>
      <c r="C158" t="s">
        <v>297</v>
      </c>
      <c r="D158" t="s">
        <v>308</v>
      </c>
      <c r="H158">
        <v>0</v>
      </c>
      <c r="I158" t="s">
        <v>12654</v>
      </c>
      <c r="J158" t="s">
        <v>284</v>
      </c>
      <c r="K158" t="s">
        <v>12659</v>
      </c>
      <c r="O158">
        <v>0</v>
      </c>
      <c r="P158" t="s">
        <v>12654</v>
      </c>
      <c r="Q158" t="s">
        <v>280</v>
      </c>
      <c r="R158" t="s">
        <v>283</v>
      </c>
      <c r="V158">
        <v>0</v>
      </c>
      <c r="W158" t="s">
        <v>12654</v>
      </c>
      <c r="X158" t="s">
        <v>284</v>
      </c>
      <c r="Y158" t="s">
        <v>12659</v>
      </c>
      <c r="AC158">
        <v>0</v>
      </c>
      <c r="AD158" t="s">
        <v>12654</v>
      </c>
      <c r="AE158" t="s">
        <v>284</v>
      </c>
      <c r="AF158" t="s">
        <v>285</v>
      </c>
      <c r="AJ158">
        <v>2</v>
      </c>
      <c r="AK158" t="s">
        <v>12654</v>
      </c>
      <c r="AL158" t="s">
        <v>284</v>
      </c>
      <c r="AM158" t="s">
        <v>285</v>
      </c>
    </row>
    <row r="159" spans="1:39">
      <c r="A159">
        <v>1</v>
      </c>
      <c r="B159" t="s">
        <v>12654</v>
      </c>
      <c r="C159" t="s">
        <v>297</v>
      </c>
      <c r="D159" t="s">
        <v>12668</v>
      </c>
      <c r="H159">
        <v>0</v>
      </c>
      <c r="I159" t="s">
        <v>12654</v>
      </c>
      <c r="J159" t="s">
        <v>284</v>
      </c>
      <c r="K159" t="s">
        <v>12660</v>
      </c>
      <c r="O159">
        <v>0</v>
      </c>
      <c r="P159" t="s">
        <v>12654</v>
      </c>
      <c r="Q159" t="s">
        <v>284</v>
      </c>
      <c r="R159" t="s">
        <v>285</v>
      </c>
      <c r="V159">
        <v>0</v>
      </c>
      <c r="W159" t="s">
        <v>12654</v>
      </c>
      <c r="X159" t="s">
        <v>284</v>
      </c>
      <c r="Y159" t="s">
        <v>290</v>
      </c>
      <c r="AC159">
        <v>0</v>
      </c>
      <c r="AD159" t="s">
        <v>12654</v>
      </c>
      <c r="AE159" t="s">
        <v>284</v>
      </c>
      <c r="AF159" t="s">
        <v>286</v>
      </c>
      <c r="AJ159">
        <v>2</v>
      </c>
      <c r="AK159" t="s">
        <v>12654</v>
      </c>
      <c r="AL159" t="s">
        <v>284</v>
      </c>
      <c r="AM159" t="s">
        <v>12659</v>
      </c>
    </row>
    <row r="160" spans="1:39">
      <c r="A160" s="11">
        <v>1</v>
      </c>
      <c r="B160" t="s">
        <v>12654</v>
      </c>
      <c r="C160" s="11" t="s">
        <v>12671</v>
      </c>
      <c r="D160" s="11" t="s">
        <v>313</v>
      </c>
      <c r="H160">
        <v>0</v>
      </c>
      <c r="I160" t="s">
        <v>12654</v>
      </c>
      <c r="J160" t="s">
        <v>284</v>
      </c>
      <c r="K160" t="s">
        <v>290</v>
      </c>
      <c r="O160">
        <v>0</v>
      </c>
      <c r="P160" t="s">
        <v>12654</v>
      </c>
      <c r="Q160" t="s">
        <v>284</v>
      </c>
      <c r="R160" t="s">
        <v>12659</v>
      </c>
      <c r="V160">
        <v>0</v>
      </c>
      <c r="W160" t="s">
        <v>12654</v>
      </c>
      <c r="X160" t="s">
        <v>284</v>
      </c>
      <c r="Y160" t="s">
        <v>12661</v>
      </c>
      <c r="AC160">
        <v>0</v>
      </c>
      <c r="AD160" t="s">
        <v>12654</v>
      </c>
      <c r="AE160" t="s">
        <v>284</v>
      </c>
      <c r="AF160" t="s">
        <v>290</v>
      </c>
      <c r="AJ160">
        <v>2</v>
      </c>
      <c r="AK160" t="s">
        <v>12654</v>
      </c>
      <c r="AL160" t="s">
        <v>284</v>
      </c>
      <c r="AM160" t="s">
        <v>294</v>
      </c>
    </row>
    <row r="161" spans="1:39">
      <c r="A161">
        <v>0</v>
      </c>
      <c r="B161" t="s">
        <v>12654</v>
      </c>
      <c r="C161" t="s">
        <v>8</v>
      </c>
      <c r="D161" t="s">
        <v>12655</v>
      </c>
      <c r="H161">
        <v>0</v>
      </c>
      <c r="I161" t="s">
        <v>12654</v>
      </c>
      <c r="J161" t="s">
        <v>284</v>
      </c>
      <c r="K161" t="s">
        <v>294</v>
      </c>
      <c r="O161">
        <v>0</v>
      </c>
      <c r="P161" t="s">
        <v>12654</v>
      </c>
      <c r="Q161" t="s">
        <v>284</v>
      </c>
      <c r="R161" t="s">
        <v>12661</v>
      </c>
      <c r="V161">
        <v>0</v>
      </c>
      <c r="W161" t="s">
        <v>12654</v>
      </c>
      <c r="X161" t="s">
        <v>284</v>
      </c>
      <c r="Y161" t="s">
        <v>292</v>
      </c>
      <c r="AC161">
        <v>0</v>
      </c>
      <c r="AD161" t="s">
        <v>12654</v>
      </c>
      <c r="AE161" t="s">
        <v>284</v>
      </c>
      <c r="AF161" t="s">
        <v>294</v>
      </c>
      <c r="AJ161">
        <v>2</v>
      </c>
      <c r="AK161" t="s">
        <v>12654</v>
      </c>
      <c r="AL161" t="s">
        <v>284</v>
      </c>
      <c r="AM161" t="s">
        <v>12663</v>
      </c>
    </row>
    <row r="162" spans="1:39">
      <c r="A162">
        <v>0</v>
      </c>
      <c r="B162" t="s">
        <v>12654</v>
      </c>
      <c r="C162" t="s">
        <v>284</v>
      </c>
      <c r="D162" t="s">
        <v>285</v>
      </c>
      <c r="H162">
        <v>0</v>
      </c>
      <c r="I162" t="s">
        <v>12654</v>
      </c>
      <c r="J162" t="s">
        <v>284</v>
      </c>
      <c r="K162" t="s">
        <v>296</v>
      </c>
      <c r="O162">
        <v>0</v>
      </c>
      <c r="P162" t="s">
        <v>12654</v>
      </c>
      <c r="Q162" t="s">
        <v>284</v>
      </c>
      <c r="R162" t="s">
        <v>294</v>
      </c>
      <c r="V162">
        <v>0</v>
      </c>
      <c r="W162" t="s">
        <v>12654</v>
      </c>
      <c r="X162" t="s">
        <v>284</v>
      </c>
      <c r="Y162" t="s">
        <v>12663</v>
      </c>
      <c r="AC162">
        <v>0</v>
      </c>
      <c r="AD162" t="s">
        <v>12654</v>
      </c>
      <c r="AE162" t="s">
        <v>284</v>
      </c>
      <c r="AF162" t="s">
        <v>12663</v>
      </c>
      <c r="AJ162">
        <v>2</v>
      </c>
      <c r="AK162" t="s">
        <v>12654</v>
      </c>
      <c r="AL162" t="s">
        <v>284</v>
      </c>
      <c r="AM162" t="s">
        <v>12664</v>
      </c>
    </row>
    <row r="163" spans="1:39">
      <c r="A163">
        <v>0</v>
      </c>
      <c r="B163" t="s">
        <v>12654</v>
      </c>
      <c r="C163" t="s">
        <v>284</v>
      </c>
      <c r="D163" t="s">
        <v>286</v>
      </c>
      <c r="H163">
        <v>0</v>
      </c>
      <c r="I163" t="s">
        <v>12654</v>
      </c>
      <c r="J163" t="s">
        <v>297</v>
      </c>
      <c r="K163" t="s">
        <v>299</v>
      </c>
      <c r="O163">
        <v>0</v>
      </c>
      <c r="P163" t="s">
        <v>12654</v>
      </c>
      <c r="Q163" t="s">
        <v>284</v>
      </c>
      <c r="R163" t="s">
        <v>296</v>
      </c>
      <c r="V163">
        <v>0</v>
      </c>
      <c r="W163" t="s">
        <v>12654</v>
      </c>
      <c r="X163" t="s">
        <v>284</v>
      </c>
      <c r="Y163" t="s">
        <v>12664</v>
      </c>
      <c r="AC163">
        <v>0</v>
      </c>
      <c r="AD163" t="s">
        <v>12654</v>
      </c>
      <c r="AE163" t="s">
        <v>297</v>
      </c>
      <c r="AF163" t="s">
        <v>300</v>
      </c>
      <c r="AJ163">
        <v>2</v>
      </c>
      <c r="AK163" t="s">
        <v>12654</v>
      </c>
      <c r="AL163" t="s">
        <v>297</v>
      </c>
      <c r="AM163" t="s">
        <v>300</v>
      </c>
    </row>
    <row r="164" spans="1:39">
      <c r="A164">
        <v>0</v>
      </c>
      <c r="B164" t="s">
        <v>12654</v>
      </c>
      <c r="C164" t="s">
        <v>284</v>
      </c>
      <c r="D164" t="s">
        <v>290</v>
      </c>
      <c r="H164">
        <v>0</v>
      </c>
      <c r="I164" t="s">
        <v>12654</v>
      </c>
      <c r="J164" t="s">
        <v>297</v>
      </c>
      <c r="K164" t="s">
        <v>301</v>
      </c>
      <c r="O164">
        <v>0</v>
      </c>
      <c r="P164" t="s">
        <v>12654</v>
      </c>
      <c r="Q164" t="s">
        <v>284</v>
      </c>
      <c r="R164" t="s">
        <v>12663</v>
      </c>
      <c r="V164">
        <v>0</v>
      </c>
      <c r="W164" t="s">
        <v>12654</v>
      </c>
      <c r="X164" t="s">
        <v>297</v>
      </c>
      <c r="Y164" t="s">
        <v>300</v>
      </c>
      <c r="AC164">
        <v>0</v>
      </c>
      <c r="AD164" t="s">
        <v>12654</v>
      </c>
      <c r="AE164" t="s">
        <v>297</v>
      </c>
      <c r="AF164" t="s">
        <v>302</v>
      </c>
      <c r="AJ164">
        <v>2</v>
      </c>
      <c r="AK164" t="s">
        <v>12654</v>
      </c>
      <c r="AL164" t="s">
        <v>297</v>
      </c>
      <c r="AM164" t="s">
        <v>12665</v>
      </c>
    </row>
    <row r="165" spans="1:39">
      <c r="A165">
        <v>0</v>
      </c>
      <c r="B165" t="s">
        <v>12654</v>
      </c>
      <c r="C165" t="s">
        <v>284</v>
      </c>
      <c r="D165" t="s">
        <v>294</v>
      </c>
      <c r="H165">
        <v>0</v>
      </c>
      <c r="I165" t="s">
        <v>12654</v>
      </c>
      <c r="J165" t="s">
        <v>297</v>
      </c>
      <c r="K165" t="s">
        <v>12665</v>
      </c>
      <c r="O165">
        <v>0</v>
      </c>
      <c r="P165" t="s">
        <v>12654</v>
      </c>
      <c r="Q165" t="s">
        <v>284</v>
      </c>
      <c r="R165" t="s">
        <v>12664</v>
      </c>
      <c r="V165">
        <v>0</v>
      </c>
      <c r="W165" t="s">
        <v>12654</v>
      </c>
      <c r="X165" t="s">
        <v>297</v>
      </c>
      <c r="Y165" t="s">
        <v>301</v>
      </c>
      <c r="AC165">
        <v>0</v>
      </c>
      <c r="AD165" t="s">
        <v>12654</v>
      </c>
      <c r="AE165" t="s">
        <v>297</v>
      </c>
      <c r="AF165" t="s">
        <v>12665</v>
      </c>
      <c r="AJ165">
        <v>2</v>
      </c>
      <c r="AK165" t="s">
        <v>12654</v>
      </c>
      <c r="AL165" t="s">
        <v>297</v>
      </c>
      <c r="AM165" t="s">
        <v>12666</v>
      </c>
    </row>
    <row r="166" spans="1:39">
      <c r="A166">
        <v>0</v>
      </c>
      <c r="B166" t="s">
        <v>12654</v>
      </c>
      <c r="C166" t="s">
        <v>284</v>
      </c>
      <c r="D166" t="s">
        <v>296</v>
      </c>
      <c r="H166">
        <v>0</v>
      </c>
      <c r="I166" t="s">
        <v>12654</v>
      </c>
      <c r="J166" t="s">
        <v>297</v>
      </c>
      <c r="K166" t="s">
        <v>304</v>
      </c>
      <c r="O166">
        <v>0</v>
      </c>
      <c r="P166" t="s">
        <v>12654</v>
      </c>
      <c r="Q166" t="s">
        <v>297</v>
      </c>
      <c r="R166" t="s">
        <v>298</v>
      </c>
      <c r="V166">
        <v>0</v>
      </c>
      <c r="W166" t="s">
        <v>12654</v>
      </c>
      <c r="X166" t="s">
        <v>297</v>
      </c>
      <c r="Y166" t="s">
        <v>302</v>
      </c>
      <c r="AC166">
        <v>0</v>
      </c>
      <c r="AD166" t="s">
        <v>12654</v>
      </c>
      <c r="AE166" t="s">
        <v>297</v>
      </c>
      <c r="AF166" t="s">
        <v>305</v>
      </c>
      <c r="AJ166">
        <v>2</v>
      </c>
      <c r="AK166" t="s">
        <v>12654</v>
      </c>
      <c r="AL166" t="s">
        <v>297</v>
      </c>
      <c r="AM166" t="s">
        <v>12668</v>
      </c>
    </row>
    <row r="167" spans="1:39">
      <c r="A167">
        <v>0</v>
      </c>
      <c r="B167" t="s">
        <v>12654</v>
      </c>
      <c r="C167" t="s">
        <v>284</v>
      </c>
      <c r="D167" t="s">
        <v>12664</v>
      </c>
      <c r="H167">
        <v>0</v>
      </c>
      <c r="I167" t="s">
        <v>12654</v>
      </c>
      <c r="J167" t="s">
        <v>297</v>
      </c>
      <c r="K167" t="s">
        <v>307</v>
      </c>
      <c r="O167">
        <v>0</v>
      </c>
      <c r="P167" t="s">
        <v>12654</v>
      </c>
      <c r="Q167" t="s">
        <v>297</v>
      </c>
      <c r="R167" t="s">
        <v>300</v>
      </c>
      <c r="V167">
        <v>0</v>
      </c>
      <c r="W167" t="s">
        <v>12654</v>
      </c>
      <c r="X167" t="s">
        <v>297</v>
      </c>
      <c r="Y167" t="s">
        <v>12665</v>
      </c>
      <c r="AC167">
        <v>0</v>
      </c>
      <c r="AD167" t="s">
        <v>12654</v>
      </c>
      <c r="AE167" t="s">
        <v>297</v>
      </c>
      <c r="AF167" t="s">
        <v>306</v>
      </c>
      <c r="AJ167">
        <v>2</v>
      </c>
      <c r="AK167" t="s">
        <v>12654</v>
      </c>
      <c r="AL167" t="s">
        <v>309</v>
      </c>
      <c r="AM167" t="s">
        <v>12669</v>
      </c>
    </row>
    <row r="168" spans="1:39">
      <c r="A168">
        <v>0</v>
      </c>
      <c r="B168" t="s">
        <v>12654</v>
      </c>
      <c r="C168" t="s">
        <v>297</v>
      </c>
      <c r="D168" t="s">
        <v>299</v>
      </c>
      <c r="H168">
        <v>0</v>
      </c>
      <c r="I168" t="s">
        <v>12654</v>
      </c>
      <c r="J168" t="s">
        <v>297</v>
      </c>
      <c r="K168" t="s">
        <v>308</v>
      </c>
      <c r="O168">
        <v>0</v>
      </c>
      <c r="P168" t="s">
        <v>12654</v>
      </c>
      <c r="Q168" t="s">
        <v>297</v>
      </c>
      <c r="R168" t="s">
        <v>301</v>
      </c>
      <c r="V168">
        <v>0</v>
      </c>
      <c r="W168" t="s">
        <v>12654</v>
      </c>
      <c r="X168" t="s">
        <v>297</v>
      </c>
      <c r="Y168" t="s">
        <v>304</v>
      </c>
      <c r="AC168">
        <v>0</v>
      </c>
      <c r="AD168" t="s">
        <v>12654</v>
      </c>
      <c r="AE168" t="s">
        <v>297</v>
      </c>
      <c r="AF168" t="s">
        <v>12666</v>
      </c>
      <c r="AJ168" s="11">
        <v>2</v>
      </c>
      <c r="AK168" t="s">
        <v>12654</v>
      </c>
      <c r="AL168" s="11" t="s">
        <v>309</v>
      </c>
      <c r="AM168" s="11" t="s">
        <v>311</v>
      </c>
    </row>
    <row r="169" spans="1:39">
      <c r="A169">
        <v>0</v>
      </c>
      <c r="B169" t="s">
        <v>12654</v>
      </c>
      <c r="C169" t="s">
        <v>297</v>
      </c>
      <c r="D169" t="s">
        <v>301</v>
      </c>
      <c r="H169">
        <v>0</v>
      </c>
      <c r="I169" t="s">
        <v>12654</v>
      </c>
      <c r="J169" t="s">
        <v>297</v>
      </c>
      <c r="K169" t="s">
        <v>12667</v>
      </c>
      <c r="O169">
        <v>0</v>
      </c>
      <c r="P169" t="s">
        <v>12654</v>
      </c>
      <c r="Q169" t="s">
        <v>297</v>
      </c>
      <c r="R169" t="s">
        <v>302</v>
      </c>
      <c r="V169">
        <v>0</v>
      </c>
      <c r="W169" t="s">
        <v>12654</v>
      </c>
      <c r="X169" t="s">
        <v>297</v>
      </c>
      <c r="Y169" t="s">
        <v>305</v>
      </c>
      <c r="AC169">
        <v>0</v>
      </c>
      <c r="AD169" t="s">
        <v>12654</v>
      </c>
      <c r="AE169" t="s">
        <v>297</v>
      </c>
      <c r="AF169" t="s">
        <v>307</v>
      </c>
      <c r="AJ169">
        <v>2</v>
      </c>
      <c r="AK169" t="s">
        <v>12654</v>
      </c>
      <c r="AL169" t="s">
        <v>12671</v>
      </c>
      <c r="AM169" t="s">
        <v>317</v>
      </c>
    </row>
    <row r="170" spans="1:39">
      <c r="A170">
        <v>0</v>
      </c>
      <c r="B170" t="s">
        <v>12654</v>
      </c>
      <c r="C170" t="s">
        <v>297</v>
      </c>
      <c r="D170" t="s">
        <v>304</v>
      </c>
      <c r="H170">
        <v>0</v>
      </c>
      <c r="I170" t="s">
        <v>12654</v>
      </c>
      <c r="J170" t="s">
        <v>297</v>
      </c>
      <c r="K170" t="s">
        <v>12668</v>
      </c>
      <c r="O170">
        <v>0</v>
      </c>
      <c r="P170" t="s">
        <v>12654</v>
      </c>
      <c r="Q170" t="s">
        <v>297</v>
      </c>
      <c r="R170" t="s">
        <v>12665</v>
      </c>
      <c r="V170">
        <v>0</v>
      </c>
      <c r="W170" t="s">
        <v>12654</v>
      </c>
      <c r="X170" t="s">
        <v>297</v>
      </c>
      <c r="Y170" t="s">
        <v>12666</v>
      </c>
      <c r="AC170">
        <v>0</v>
      </c>
      <c r="AD170" t="s">
        <v>12654</v>
      </c>
      <c r="AE170" t="s">
        <v>297</v>
      </c>
      <c r="AF170" t="s">
        <v>308</v>
      </c>
      <c r="AJ170">
        <v>2</v>
      </c>
      <c r="AK170" t="s">
        <v>12654</v>
      </c>
      <c r="AL170" t="s">
        <v>127</v>
      </c>
      <c r="AM170" t="s">
        <v>319</v>
      </c>
    </row>
    <row r="171" spans="1:39">
      <c r="A171">
        <v>0</v>
      </c>
      <c r="B171" t="s">
        <v>12654</v>
      </c>
      <c r="C171" t="s">
        <v>297</v>
      </c>
      <c r="D171" t="s">
        <v>305</v>
      </c>
      <c r="H171">
        <v>0</v>
      </c>
      <c r="I171" t="s">
        <v>12654</v>
      </c>
      <c r="J171" t="s">
        <v>309</v>
      </c>
      <c r="K171" t="s">
        <v>310</v>
      </c>
      <c r="O171">
        <v>0</v>
      </c>
      <c r="P171" t="s">
        <v>12654</v>
      </c>
      <c r="Q171" t="s">
        <v>297</v>
      </c>
      <c r="R171" t="s">
        <v>305</v>
      </c>
      <c r="V171">
        <v>0</v>
      </c>
      <c r="W171" t="s">
        <v>12654</v>
      </c>
      <c r="X171" t="s">
        <v>297</v>
      </c>
      <c r="Y171" t="s">
        <v>308</v>
      </c>
      <c r="AC171">
        <v>0</v>
      </c>
      <c r="AD171" t="s">
        <v>12654</v>
      </c>
      <c r="AE171" t="s">
        <v>309</v>
      </c>
      <c r="AF171" t="s">
        <v>12669</v>
      </c>
      <c r="AJ171">
        <v>2</v>
      </c>
      <c r="AK171" t="s">
        <v>12654</v>
      </c>
      <c r="AL171" t="s">
        <v>12673</v>
      </c>
      <c r="AM171" t="s">
        <v>322</v>
      </c>
    </row>
    <row r="172" spans="1:39">
      <c r="A172">
        <v>0</v>
      </c>
      <c r="B172" t="s">
        <v>12654</v>
      </c>
      <c r="C172" t="s">
        <v>297</v>
      </c>
      <c r="D172" t="s">
        <v>12667</v>
      </c>
      <c r="H172">
        <v>0</v>
      </c>
      <c r="I172" t="s">
        <v>12654</v>
      </c>
      <c r="J172" t="s">
        <v>309</v>
      </c>
      <c r="K172" t="s">
        <v>12669</v>
      </c>
      <c r="O172">
        <v>0</v>
      </c>
      <c r="P172" t="s">
        <v>12654</v>
      </c>
      <c r="Q172" t="s">
        <v>297</v>
      </c>
      <c r="R172" t="s">
        <v>306</v>
      </c>
      <c r="V172">
        <v>0</v>
      </c>
      <c r="W172" t="s">
        <v>12654</v>
      </c>
      <c r="X172" t="s">
        <v>297</v>
      </c>
      <c r="Y172" t="s">
        <v>12668</v>
      </c>
      <c r="AC172">
        <v>0</v>
      </c>
      <c r="AD172" t="s">
        <v>12654</v>
      </c>
      <c r="AE172" t="s">
        <v>309</v>
      </c>
      <c r="AF172" t="s">
        <v>12670</v>
      </c>
      <c r="AJ172">
        <v>1</v>
      </c>
      <c r="AK172" t="s">
        <v>12654</v>
      </c>
      <c r="AL172" t="s">
        <v>12656</v>
      </c>
      <c r="AM172" t="s">
        <v>279</v>
      </c>
    </row>
    <row r="173" spans="1:39">
      <c r="A173">
        <v>0</v>
      </c>
      <c r="B173" t="s">
        <v>12654</v>
      </c>
      <c r="C173" t="s">
        <v>309</v>
      </c>
      <c r="D173" t="s">
        <v>310</v>
      </c>
      <c r="H173">
        <v>0</v>
      </c>
      <c r="I173" t="s">
        <v>12654</v>
      </c>
      <c r="J173" t="s">
        <v>309</v>
      </c>
      <c r="K173" t="s">
        <v>12670</v>
      </c>
      <c r="O173">
        <v>0</v>
      </c>
      <c r="P173" t="s">
        <v>12654</v>
      </c>
      <c r="Q173" t="s">
        <v>297</v>
      </c>
      <c r="R173" t="s">
        <v>12666</v>
      </c>
      <c r="V173">
        <v>0</v>
      </c>
      <c r="W173" t="s">
        <v>12654</v>
      </c>
      <c r="X173" t="s">
        <v>309</v>
      </c>
      <c r="Y173" t="s">
        <v>310</v>
      </c>
      <c r="AC173" s="11">
        <v>0</v>
      </c>
      <c r="AD173" t="s">
        <v>12654</v>
      </c>
      <c r="AE173" s="11" t="s">
        <v>309</v>
      </c>
      <c r="AF173" s="11" t="s">
        <v>311</v>
      </c>
      <c r="AJ173">
        <v>1</v>
      </c>
      <c r="AK173" t="s">
        <v>12654</v>
      </c>
      <c r="AL173" t="s">
        <v>280</v>
      </c>
      <c r="AM173" t="s">
        <v>281</v>
      </c>
    </row>
    <row r="174" spans="1:39">
      <c r="A174">
        <v>0</v>
      </c>
      <c r="B174" t="s">
        <v>12654</v>
      </c>
      <c r="C174" t="s">
        <v>309</v>
      </c>
      <c r="D174" t="s">
        <v>12669</v>
      </c>
      <c r="H174" s="11">
        <v>0</v>
      </c>
      <c r="I174" t="s">
        <v>12654</v>
      </c>
      <c r="J174" s="11" t="s">
        <v>309</v>
      </c>
      <c r="K174" s="11" t="s">
        <v>311</v>
      </c>
      <c r="O174">
        <v>0</v>
      </c>
      <c r="P174" t="s">
        <v>12654</v>
      </c>
      <c r="Q174" t="s">
        <v>297</v>
      </c>
      <c r="R174" t="s">
        <v>307</v>
      </c>
      <c r="V174">
        <v>0</v>
      </c>
      <c r="W174" t="s">
        <v>12654</v>
      </c>
      <c r="X174" t="s">
        <v>309</v>
      </c>
      <c r="Y174" t="s">
        <v>12669</v>
      </c>
      <c r="AC174" s="11">
        <v>0</v>
      </c>
      <c r="AD174" t="s">
        <v>12654</v>
      </c>
      <c r="AE174" s="11" t="s">
        <v>12671</v>
      </c>
      <c r="AF174" s="11" t="s">
        <v>313</v>
      </c>
      <c r="AJ174">
        <v>1</v>
      </c>
      <c r="AK174" t="s">
        <v>12654</v>
      </c>
      <c r="AL174" t="s">
        <v>284</v>
      </c>
      <c r="AM174" t="s">
        <v>286</v>
      </c>
    </row>
    <row r="175" spans="1:39">
      <c r="A175">
        <v>0</v>
      </c>
      <c r="B175" t="s">
        <v>12654</v>
      </c>
      <c r="C175" t="s">
        <v>309</v>
      </c>
      <c r="D175" t="s">
        <v>12670</v>
      </c>
      <c r="H175" s="11">
        <v>0</v>
      </c>
      <c r="I175" t="s">
        <v>12654</v>
      </c>
      <c r="J175" s="11" t="s">
        <v>12671</v>
      </c>
      <c r="K175" s="11" t="s">
        <v>313</v>
      </c>
      <c r="O175">
        <v>0</v>
      </c>
      <c r="P175" t="s">
        <v>12654</v>
      </c>
      <c r="Q175" t="s">
        <v>297</v>
      </c>
      <c r="R175" t="s">
        <v>308</v>
      </c>
      <c r="V175">
        <v>0</v>
      </c>
      <c r="W175" t="s">
        <v>12654</v>
      </c>
      <c r="X175" t="s">
        <v>309</v>
      </c>
      <c r="Y175" t="s">
        <v>12670</v>
      </c>
      <c r="AC175">
        <v>0</v>
      </c>
      <c r="AD175" t="s">
        <v>12654</v>
      </c>
      <c r="AE175" t="s">
        <v>12671</v>
      </c>
      <c r="AF175" t="s">
        <v>315</v>
      </c>
      <c r="AJ175">
        <v>1</v>
      </c>
      <c r="AK175" t="s">
        <v>12654</v>
      </c>
      <c r="AL175" t="s">
        <v>284</v>
      </c>
      <c r="AM175" t="s">
        <v>290</v>
      </c>
    </row>
    <row r="176" spans="1:39">
      <c r="A176" s="11">
        <v>0</v>
      </c>
      <c r="B176" t="s">
        <v>12654</v>
      </c>
      <c r="C176" s="11" t="s">
        <v>309</v>
      </c>
      <c r="D176" s="11" t="s">
        <v>311</v>
      </c>
      <c r="E176" s="11"/>
      <c r="H176">
        <v>0</v>
      </c>
      <c r="I176" t="s">
        <v>12654</v>
      </c>
      <c r="J176" t="s">
        <v>12671</v>
      </c>
      <c r="K176" t="s">
        <v>315</v>
      </c>
      <c r="O176">
        <v>0</v>
      </c>
      <c r="P176" t="s">
        <v>12654</v>
      </c>
      <c r="Q176" t="s">
        <v>297</v>
      </c>
      <c r="R176" t="s">
        <v>12667</v>
      </c>
      <c r="V176" s="11">
        <v>0</v>
      </c>
      <c r="W176" t="s">
        <v>12654</v>
      </c>
      <c r="X176" s="11" t="s">
        <v>309</v>
      </c>
      <c r="Y176" s="11" t="s">
        <v>311</v>
      </c>
      <c r="AC176">
        <v>0</v>
      </c>
      <c r="AD176" t="s">
        <v>12654</v>
      </c>
      <c r="AE176" t="s">
        <v>12671</v>
      </c>
      <c r="AF176" t="s">
        <v>316</v>
      </c>
      <c r="AJ176">
        <v>1</v>
      </c>
      <c r="AK176" t="s">
        <v>12654</v>
      </c>
      <c r="AL176" t="s">
        <v>297</v>
      </c>
      <c r="AM176" t="s">
        <v>301</v>
      </c>
    </row>
    <row r="177" spans="1:39">
      <c r="A177">
        <v>0</v>
      </c>
      <c r="B177" t="s">
        <v>12654</v>
      </c>
      <c r="C177" t="s">
        <v>12671</v>
      </c>
      <c r="D177" t="s">
        <v>315</v>
      </c>
      <c r="H177">
        <v>0</v>
      </c>
      <c r="I177" t="s">
        <v>12654</v>
      </c>
      <c r="J177" t="s">
        <v>12671</v>
      </c>
      <c r="K177" t="s">
        <v>316</v>
      </c>
      <c r="O177">
        <v>0</v>
      </c>
      <c r="P177" t="s">
        <v>12654</v>
      </c>
      <c r="Q177" t="s">
        <v>297</v>
      </c>
      <c r="R177" t="s">
        <v>12668</v>
      </c>
      <c r="V177" s="11">
        <v>0</v>
      </c>
      <c r="W177" t="s">
        <v>12654</v>
      </c>
      <c r="X177" s="11" t="s">
        <v>12671</v>
      </c>
      <c r="Y177" s="11" t="s">
        <v>313</v>
      </c>
      <c r="AC177">
        <v>0</v>
      </c>
      <c r="AD177" t="s">
        <v>12654</v>
      </c>
      <c r="AE177" t="s">
        <v>12671</v>
      </c>
      <c r="AF177" t="s">
        <v>317</v>
      </c>
      <c r="AJ177">
        <v>1</v>
      </c>
      <c r="AK177" t="s">
        <v>12654</v>
      </c>
      <c r="AL177" t="s">
        <v>297</v>
      </c>
      <c r="AM177" t="s">
        <v>305</v>
      </c>
    </row>
    <row r="178" spans="1:39">
      <c r="A178">
        <v>0</v>
      </c>
      <c r="B178" t="s">
        <v>12654</v>
      </c>
      <c r="C178" t="s">
        <v>12671</v>
      </c>
      <c r="D178" t="s">
        <v>316</v>
      </c>
      <c r="H178">
        <v>0</v>
      </c>
      <c r="I178" t="s">
        <v>12654</v>
      </c>
      <c r="J178" t="s">
        <v>12671</v>
      </c>
      <c r="K178" t="s">
        <v>317</v>
      </c>
      <c r="O178">
        <v>0</v>
      </c>
      <c r="P178" t="s">
        <v>12654</v>
      </c>
      <c r="Q178" t="s">
        <v>12671</v>
      </c>
      <c r="R178" t="s">
        <v>315</v>
      </c>
      <c r="V178">
        <v>0</v>
      </c>
      <c r="W178" t="s">
        <v>12654</v>
      </c>
      <c r="X178" t="s">
        <v>12671</v>
      </c>
      <c r="Y178" t="s">
        <v>317</v>
      </c>
      <c r="AC178">
        <v>0</v>
      </c>
      <c r="AD178" t="s">
        <v>12654</v>
      </c>
      <c r="AE178" t="s">
        <v>127</v>
      </c>
      <c r="AF178" t="s">
        <v>318</v>
      </c>
      <c r="AJ178">
        <v>1</v>
      </c>
      <c r="AK178" t="s">
        <v>12654</v>
      </c>
      <c r="AL178" t="s">
        <v>297</v>
      </c>
      <c r="AM178" t="s">
        <v>308</v>
      </c>
    </row>
    <row r="179" spans="1:39">
      <c r="A179">
        <v>0</v>
      </c>
      <c r="B179" t="s">
        <v>12654</v>
      </c>
      <c r="C179" t="s">
        <v>12671</v>
      </c>
      <c r="D179" t="s">
        <v>317</v>
      </c>
      <c r="H179">
        <v>0</v>
      </c>
      <c r="I179" t="s">
        <v>12654</v>
      </c>
      <c r="J179" t="s">
        <v>127</v>
      </c>
      <c r="K179" t="s">
        <v>319</v>
      </c>
      <c r="O179">
        <v>0</v>
      </c>
      <c r="P179" t="s">
        <v>12654</v>
      </c>
      <c r="Q179" t="s">
        <v>12671</v>
      </c>
      <c r="R179" t="s">
        <v>316</v>
      </c>
      <c r="V179">
        <v>0</v>
      </c>
      <c r="W179" t="s">
        <v>12654</v>
      </c>
      <c r="X179" t="s">
        <v>127</v>
      </c>
      <c r="Y179" t="s">
        <v>318</v>
      </c>
      <c r="AC179">
        <v>0</v>
      </c>
      <c r="AD179" t="s">
        <v>12654</v>
      </c>
      <c r="AE179" t="s">
        <v>127</v>
      </c>
      <c r="AF179" t="s">
        <v>319</v>
      </c>
      <c r="AJ179">
        <v>1</v>
      </c>
      <c r="AK179" t="s">
        <v>12654</v>
      </c>
      <c r="AL179" t="s">
        <v>309</v>
      </c>
      <c r="AM179" t="s">
        <v>12670</v>
      </c>
    </row>
    <row r="180" spans="1:39">
      <c r="A180">
        <v>0</v>
      </c>
      <c r="B180" t="s">
        <v>12654</v>
      </c>
      <c r="C180" t="s">
        <v>127</v>
      </c>
      <c r="D180" t="s">
        <v>321</v>
      </c>
      <c r="H180">
        <v>0</v>
      </c>
      <c r="I180" t="s">
        <v>12654</v>
      </c>
      <c r="J180" t="s">
        <v>127</v>
      </c>
      <c r="K180" t="s">
        <v>321</v>
      </c>
      <c r="O180">
        <v>0</v>
      </c>
      <c r="P180" t="s">
        <v>12654</v>
      </c>
      <c r="Q180" t="s">
        <v>127</v>
      </c>
      <c r="R180" t="s">
        <v>319</v>
      </c>
      <c r="V180">
        <v>0</v>
      </c>
      <c r="W180" t="s">
        <v>12654</v>
      </c>
      <c r="X180" t="s">
        <v>127</v>
      </c>
      <c r="Y180" t="s">
        <v>319</v>
      </c>
      <c r="AC180">
        <v>0</v>
      </c>
      <c r="AD180" t="s">
        <v>12654</v>
      </c>
      <c r="AE180" t="s">
        <v>127</v>
      </c>
      <c r="AF180" t="s">
        <v>321</v>
      </c>
      <c r="AJ180">
        <v>1</v>
      </c>
      <c r="AK180" t="s">
        <v>12654</v>
      </c>
      <c r="AL180" t="s">
        <v>12671</v>
      </c>
      <c r="AM180" t="s">
        <v>315</v>
      </c>
    </row>
    <row r="181" spans="1:39">
      <c r="A181">
        <v>0</v>
      </c>
      <c r="B181" t="s">
        <v>12654</v>
      </c>
      <c r="C181" t="s">
        <v>12673</v>
      </c>
      <c r="D181" t="s">
        <v>322</v>
      </c>
      <c r="H181">
        <v>0</v>
      </c>
      <c r="I181" t="s">
        <v>12654</v>
      </c>
      <c r="J181" t="s">
        <v>12673</v>
      </c>
      <c r="K181" t="s">
        <v>322</v>
      </c>
      <c r="O181">
        <v>0</v>
      </c>
      <c r="P181" t="s">
        <v>12654</v>
      </c>
      <c r="Q181" t="s">
        <v>12673</v>
      </c>
      <c r="R181" t="s">
        <v>322</v>
      </c>
      <c r="V181">
        <v>0</v>
      </c>
      <c r="W181" t="s">
        <v>12654</v>
      </c>
      <c r="X181" t="s">
        <v>127</v>
      </c>
      <c r="Y181" t="s">
        <v>12672</v>
      </c>
      <c r="AC181">
        <v>0</v>
      </c>
      <c r="AD181" t="s">
        <v>12654</v>
      </c>
      <c r="AE181" t="s">
        <v>12673</v>
      </c>
      <c r="AF181" t="s">
        <v>322</v>
      </c>
      <c r="AJ181">
        <v>1</v>
      </c>
      <c r="AK181" t="s">
        <v>12654</v>
      </c>
      <c r="AL181" t="s">
        <v>12671</v>
      </c>
      <c r="AM181" t="s">
        <v>316</v>
      </c>
    </row>
  </sheetData>
  <sortState ref="AJ2:AM181">
    <sortCondition ref="AK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63" sqref="B63"/>
    </sheetView>
  </sheetViews>
  <sheetFormatPr baseColWidth="10" defaultRowHeight="15" x14ac:dyDescent="0"/>
  <cols>
    <col min="1" max="1" width="34.83203125" bestFit="1" customWidth="1"/>
    <col min="2" max="2" width="17.1640625" bestFit="1" customWidth="1"/>
    <col min="3" max="3" width="23.1640625" bestFit="1" customWidth="1"/>
    <col min="4" max="4" width="35" bestFit="1" customWidth="1"/>
    <col min="5" max="5" width="17.164062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  <col min="12" max="12" width="34.83203125" bestFit="1" customWidth="1"/>
  </cols>
  <sheetData>
    <row r="1" spans="1:8" ht="20" thickBot="1">
      <c r="A1" s="8" t="s">
        <v>339</v>
      </c>
      <c r="B1" s="8" t="s">
        <v>12675</v>
      </c>
      <c r="C1" s="4"/>
      <c r="D1" s="15" t="s">
        <v>12674</v>
      </c>
      <c r="E1" s="15" t="s">
        <v>12675</v>
      </c>
      <c r="F1" s="4" t="s">
        <v>13075</v>
      </c>
    </row>
    <row r="2" spans="1:8" ht="16" thickTop="1">
      <c r="A2" t="s">
        <v>7</v>
      </c>
      <c r="B2">
        <f>COUNTIF(Koodit!G:G,A2)</f>
        <v>40</v>
      </c>
    </row>
    <row r="3" spans="1:8">
      <c r="A3" t="s">
        <v>149</v>
      </c>
      <c r="B3">
        <f>COUNTIF(Koodit!G:G,A3)</f>
        <v>90</v>
      </c>
      <c r="D3" t="s">
        <v>12861</v>
      </c>
      <c r="E3">
        <v>7</v>
      </c>
      <c r="G3" t="s">
        <v>12880</v>
      </c>
      <c r="H3">
        <v>26</v>
      </c>
    </row>
    <row r="4" spans="1:8">
      <c r="A4" s="11" t="s">
        <v>12654</v>
      </c>
      <c r="B4" s="11">
        <f>COUNTIF(Koodit!G:G,A4)</f>
        <v>50</v>
      </c>
      <c r="D4" t="s">
        <v>12865</v>
      </c>
      <c r="E4">
        <v>6</v>
      </c>
      <c r="G4" t="s">
        <v>12888</v>
      </c>
      <c r="H4">
        <v>14</v>
      </c>
    </row>
    <row r="5" spans="1:8">
      <c r="D5" t="s">
        <v>12860</v>
      </c>
      <c r="E5">
        <v>4</v>
      </c>
      <c r="G5" t="s">
        <v>12887</v>
      </c>
      <c r="H5">
        <v>13</v>
      </c>
    </row>
    <row r="6" spans="1:8">
      <c r="D6" t="s">
        <v>12863</v>
      </c>
      <c r="E6">
        <v>4</v>
      </c>
      <c r="G6" t="s">
        <v>12875</v>
      </c>
      <c r="H6">
        <v>10</v>
      </c>
    </row>
    <row r="7" spans="1:8" ht="20" thickBot="1">
      <c r="A7" s="8" t="s">
        <v>340</v>
      </c>
      <c r="B7" s="8" t="s">
        <v>12675</v>
      </c>
      <c r="D7" t="s">
        <v>12864</v>
      </c>
      <c r="E7">
        <v>3</v>
      </c>
      <c r="G7" t="s">
        <v>12881</v>
      </c>
      <c r="H7">
        <v>10</v>
      </c>
    </row>
    <row r="8" spans="1:8" ht="16" thickTop="1">
      <c r="A8" t="s">
        <v>12880</v>
      </c>
      <c r="B8">
        <f>COUNTIF(Koodit!$J:$J,A8)</f>
        <v>26</v>
      </c>
      <c r="D8" t="s">
        <v>12869</v>
      </c>
      <c r="E8">
        <v>3</v>
      </c>
      <c r="G8" t="s">
        <v>12877</v>
      </c>
      <c r="H8">
        <v>9</v>
      </c>
    </row>
    <row r="9" spans="1:8">
      <c r="A9" t="s">
        <v>12888</v>
      </c>
      <c r="B9">
        <f>COUNTIF(Koodit!$J:$J,A9)</f>
        <v>14</v>
      </c>
      <c r="D9" t="s">
        <v>12870</v>
      </c>
      <c r="E9">
        <v>3</v>
      </c>
      <c r="G9" t="s">
        <v>12882</v>
      </c>
      <c r="H9">
        <v>9</v>
      </c>
    </row>
    <row r="10" spans="1:8">
      <c r="A10" t="s">
        <v>12887</v>
      </c>
      <c r="B10">
        <f>COUNTIF(Koodit!$J:$J,A10)</f>
        <v>13</v>
      </c>
      <c r="D10" t="s">
        <v>12871</v>
      </c>
      <c r="E10">
        <v>3</v>
      </c>
      <c r="G10" t="s">
        <v>12861</v>
      </c>
      <c r="H10">
        <v>7</v>
      </c>
    </row>
    <row r="11" spans="1:8">
      <c r="A11" t="s">
        <v>12881</v>
      </c>
      <c r="B11">
        <f>COUNTIF(Koodit!$J:$J,A11)</f>
        <v>10</v>
      </c>
      <c r="D11" t="s">
        <v>12866</v>
      </c>
      <c r="E11">
        <v>2</v>
      </c>
      <c r="G11" t="s">
        <v>12865</v>
      </c>
      <c r="H11">
        <v>6</v>
      </c>
    </row>
    <row r="12" spans="1:8">
      <c r="A12" t="s">
        <v>12875</v>
      </c>
      <c r="B12">
        <f>COUNTIF(Koodit!$J:$J,A12)</f>
        <v>10</v>
      </c>
      <c r="D12" t="s">
        <v>12867</v>
      </c>
      <c r="E12">
        <v>2</v>
      </c>
      <c r="G12" t="s">
        <v>12874</v>
      </c>
      <c r="H12">
        <v>6</v>
      </c>
    </row>
    <row r="13" spans="1:8">
      <c r="A13" t="s">
        <v>12877</v>
      </c>
      <c r="B13">
        <f>COUNTIF(Koodit!$J:$J,A13)</f>
        <v>9</v>
      </c>
      <c r="D13" t="s">
        <v>12862</v>
      </c>
      <c r="E13">
        <v>1</v>
      </c>
      <c r="G13" t="s">
        <v>12879</v>
      </c>
      <c r="H13">
        <v>6</v>
      </c>
    </row>
    <row r="14" spans="1:8">
      <c r="A14" t="s">
        <v>12882</v>
      </c>
      <c r="B14">
        <f>COUNTIF(Koodit!$J:$J,A14)</f>
        <v>9</v>
      </c>
      <c r="D14" t="s">
        <v>12868</v>
      </c>
      <c r="E14">
        <v>1</v>
      </c>
      <c r="G14" t="s">
        <v>12873</v>
      </c>
      <c r="H14">
        <v>5</v>
      </c>
    </row>
    <row r="15" spans="1:8" ht="15" customHeight="1">
      <c r="A15" t="s">
        <v>12861</v>
      </c>
      <c r="B15">
        <f>COUNTIF(Koodit!$J:$J,A15)</f>
        <v>7</v>
      </c>
      <c r="D15" s="11" t="s">
        <v>12872</v>
      </c>
      <c r="E15" s="11">
        <v>1</v>
      </c>
      <c r="G15" t="s">
        <v>12878</v>
      </c>
      <c r="H15" s="1">
        <v>5</v>
      </c>
    </row>
    <row r="16" spans="1:8" ht="16" thickBot="1">
      <c r="A16" t="s">
        <v>12865</v>
      </c>
      <c r="B16">
        <f>COUNTIF(Koodit!$J:$J,A16)</f>
        <v>6</v>
      </c>
      <c r="D16" s="19"/>
      <c r="E16" s="19">
        <f>SUM(E3:E15)</f>
        <v>40</v>
      </c>
      <c r="G16" t="s">
        <v>12891</v>
      </c>
      <c r="H16">
        <v>5</v>
      </c>
    </row>
    <row r="17" spans="1:8" ht="16" thickTop="1">
      <c r="A17" t="s">
        <v>12874</v>
      </c>
      <c r="B17">
        <f>COUNTIF(Koodit!$J:$J,A17)</f>
        <v>6</v>
      </c>
      <c r="G17" t="s">
        <v>12860</v>
      </c>
      <c r="H17">
        <v>4</v>
      </c>
    </row>
    <row r="18" spans="1:8">
      <c r="A18" t="s">
        <v>12879</v>
      </c>
      <c r="B18">
        <f>COUNTIF(Koodit!$J:$J,A18)</f>
        <v>6</v>
      </c>
      <c r="D18" t="s">
        <v>12880</v>
      </c>
      <c r="E18">
        <v>26</v>
      </c>
      <c r="G18" t="s">
        <v>12863</v>
      </c>
      <c r="H18">
        <v>4</v>
      </c>
    </row>
    <row r="19" spans="1:8">
      <c r="A19" t="s">
        <v>12891</v>
      </c>
      <c r="B19">
        <f>COUNTIF(Koodit!$J:$J,A19)</f>
        <v>5</v>
      </c>
      <c r="D19" t="s">
        <v>12875</v>
      </c>
      <c r="E19">
        <v>10</v>
      </c>
      <c r="G19" t="s">
        <v>12886</v>
      </c>
      <c r="H19">
        <v>4</v>
      </c>
    </row>
    <row r="20" spans="1:8">
      <c r="A20" t="s">
        <v>12878</v>
      </c>
      <c r="B20">
        <f>COUNTIF(Koodit!$J:$J,A20)</f>
        <v>5</v>
      </c>
      <c r="D20" t="s">
        <v>12881</v>
      </c>
      <c r="E20">
        <v>10</v>
      </c>
      <c r="G20" t="s">
        <v>12889</v>
      </c>
      <c r="H20">
        <v>4</v>
      </c>
    </row>
    <row r="21" spans="1:8" ht="17" customHeight="1">
      <c r="A21" t="s">
        <v>12873</v>
      </c>
      <c r="B21">
        <f>COUNTIF(Koodit!$J:$J,A21)</f>
        <v>5</v>
      </c>
      <c r="D21" t="s">
        <v>12877</v>
      </c>
      <c r="E21">
        <v>9</v>
      </c>
      <c r="G21" t="s">
        <v>12890</v>
      </c>
      <c r="H21">
        <v>4</v>
      </c>
    </row>
    <row r="22" spans="1:8">
      <c r="A22" t="s">
        <v>12886</v>
      </c>
      <c r="B22">
        <f>COUNTIF(Koodit!$J:$J,A22)</f>
        <v>4</v>
      </c>
      <c r="D22" t="s">
        <v>12882</v>
      </c>
      <c r="E22">
        <v>9</v>
      </c>
      <c r="G22" t="s">
        <v>12864</v>
      </c>
      <c r="H22">
        <v>3</v>
      </c>
    </row>
    <row r="23" spans="1:8" ht="17" customHeight="1">
      <c r="A23" t="s">
        <v>12860</v>
      </c>
      <c r="B23">
        <f>COUNTIF(Koodit!$J:$J,A23)</f>
        <v>4</v>
      </c>
      <c r="D23" t="s">
        <v>12874</v>
      </c>
      <c r="E23">
        <v>6</v>
      </c>
      <c r="G23" t="s">
        <v>12869</v>
      </c>
      <c r="H23">
        <v>3</v>
      </c>
    </row>
    <row r="24" spans="1:8">
      <c r="A24" t="s">
        <v>12889</v>
      </c>
      <c r="B24">
        <f>COUNTIF(Koodit!$J:$J,A24)</f>
        <v>4</v>
      </c>
      <c r="D24" t="s">
        <v>12879</v>
      </c>
      <c r="E24">
        <v>6</v>
      </c>
      <c r="G24" t="s">
        <v>12870</v>
      </c>
      <c r="H24">
        <v>3</v>
      </c>
    </row>
    <row r="25" spans="1:8">
      <c r="A25" t="s">
        <v>12890</v>
      </c>
      <c r="B25">
        <f>COUNTIF(Koodit!$J:$J,A25)</f>
        <v>4</v>
      </c>
      <c r="D25" t="s">
        <v>12873</v>
      </c>
      <c r="E25">
        <v>5</v>
      </c>
      <c r="G25" t="s">
        <v>12871</v>
      </c>
      <c r="H25">
        <v>3</v>
      </c>
    </row>
    <row r="26" spans="1:8" ht="15" customHeight="1">
      <c r="A26" t="s">
        <v>12863</v>
      </c>
      <c r="B26">
        <f>COUNTIF(Koodit!$J:$J,A26)</f>
        <v>4</v>
      </c>
      <c r="D26" t="s">
        <v>12878</v>
      </c>
      <c r="E26" s="1">
        <v>5</v>
      </c>
      <c r="G26" t="s">
        <v>12876</v>
      </c>
      <c r="H26">
        <v>3</v>
      </c>
    </row>
    <row r="27" spans="1:8" ht="15" customHeight="1">
      <c r="A27" t="s">
        <v>12876</v>
      </c>
      <c r="B27">
        <f>COUNTIF(Koodit!$J:$J,A27)</f>
        <v>3</v>
      </c>
      <c r="D27" t="s">
        <v>12876</v>
      </c>
      <c r="E27">
        <v>3</v>
      </c>
      <c r="G27" t="s">
        <v>12884</v>
      </c>
      <c r="H27">
        <v>3</v>
      </c>
    </row>
    <row r="28" spans="1:8">
      <c r="A28" t="s">
        <v>12864</v>
      </c>
      <c r="B28">
        <f>COUNTIF(Koodit!$J:$J,A28)</f>
        <v>3</v>
      </c>
      <c r="D28" s="11" t="s">
        <v>12883</v>
      </c>
      <c r="E28" s="11">
        <v>1</v>
      </c>
      <c r="G28" t="s">
        <v>12866</v>
      </c>
      <c r="H28">
        <v>2</v>
      </c>
    </row>
    <row r="29" spans="1:8" ht="16" thickBot="1">
      <c r="A29" t="s">
        <v>12869</v>
      </c>
      <c r="B29">
        <f>COUNTIF(Koodit!$J:$J,A29)</f>
        <v>3</v>
      </c>
      <c r="D29" s="19"/>
      <c r="E29" s="19">
        <f>SUM(E18:E28)</f>
        <v>90</v>
      </c>
      <c r="G29" t="s">
        <v>12867</v>
      </c>
      <c r="H29">
        <v>2</v>
      </c>
    </row>
    <row r="30" spans="1:8" ht="16" thickTop="1">
      <c r="A30" t="s">
        <v>12871</v>
      </c>
      <c r="B30">
        <f>COUNTIF(Koodit!$J:$J,A30)</f>
        <v>3</v>
      </c>
      <c r="G30" t="s">
        <v>12885</v>
      </c>
      <c r="H30">
        <v>2</v>
      </c>
    </row>
    <row r="31" spans="1:8">
      <c r="A31" t="s">
        <v>12884</v>
      </c>
      <c r="B31">
        <f>COUNTIF(Koodit!$J:$J,A31)</f>
        <v>3</v>
      </c>
      <c r="D31" t="s">
        <v>12888</v>
      </c>
      <c r="E31">
        <v>14</v>
      </c>
      <c r="G31" t="s">
        <v>12862</v>
      </c>
      <c r="H31">
        <v>1</v>
      </c>
    </row>
    <row r="32" spans="1:8">
      <c r="A32" t="s">
        <v>12870</v>
      </c>
      <c r="B32">
        <f>COUNTIF(Koodit!$J:$J,A32)</f>
        <v>3</v>
      </c>
      <c r="D32" t="s">
        <v>12887</v>
      </c>
      <c r="E32">
        <v>13</v>
      </c>
      <c r="G32" t="s">
        <v>12868</v>
      </c>
      <c r="H32">
        <v>1</v>
      </c>
    </row>
    <row r="33" spans="1:8">
      <c r="A33" t="s">
        <v>12885</v>
      </c>
      <c r="B33">
        <f>COUNTIF(Koodit!$J:$J,A33)</f>
        <v>2</v>
      </c>
      <c r="D33" t="s">
        <v>12891</v>
      </c>
      <c r="E33">
        <v>5</v>
      </c>
      <c r="G33" t="s">
        <v>12872</v>
      </c>
      <c r="H33">
        <v>1</v>
      </c>
    </row>
    <row r="34" spans="1:8">
      <c r="A34" t="s">
        <v>12867</v>
      </c>
      <c r="B34">
        <f>COUNTIF(Koodit!$J:$J,A34)</f>
        <v>2</v>
      </c>
      <c r="D34" t="s">
        <v>12886</v>
      </c>
      <c r="E34">
        <v>4</v>
      </c>
      <c r="G34" t="s">
        <v>12883</v>
      </c>
      <c r="H34">
        <v>1</v>
      </c>
    </row>
    <row r="35" spans="1:8">
      <c r="A35" t="s">
        <v>12866</v>
      </c>
      <c r="B35">
        <f>COUNTIF(Koodit!$J:$J,A35)</f>
        <v>2</v>
      </c>
      <c r="D35" t="s">
        <v>12889</v>
      </c>
      <c r="E35">
        <v>4</v>
      </c>
      <c r="G35" t="s">
        <v>12892</v>
      </c>
      <c r="H35">
        <v>1</v>
      </c>
    </row>
    <row r="36" spans="1:8">
      <c r="A36" t="s">
        <v>12868</v>
      </c>
      <c r="B36">
        <f>COUNTIF(Koodit!$J:$J,A36)</f>
        <v>1</v>
      </c>
      <c r="D36" t="s">
        <v>12890</v>
      </c>
      <c r="E36">
        <v>4</v>
      </c>
    </row>
    <row r="37" spans="1:8">
      <c r="A37" t="s">
        <v>12862</v>
      </c>
      <c r="B37">
        <f>COUNTIF(Koodit!$J:$J,A37)</f>
        <v>1</v>
      </c>
      <c r="D37" t="s">
        <v>12884</v>
      </c>
      <c r="E37">
        <v>3</v>
      </c>
    </row>
    <row r="38" spans="1:8">
      <c r="A38" t="s">
        <v>12872</v>
      </c>
      <c r="B38">
        <f>COUNTIF(Koodit!$J:$J,A38)</f>
        <v>1</v>
      </c>
      <c r="D38" t="s">
        <v>12885</v>
      </c>
      <c r="E38">
        <v>2</v>
      </c>
    </row>
    <row r="39" spans="1:8">
      <c r="A39" t="s">
        <v>12883</v>
      </c>
      <c r="B39">
        <f>COUNTIF(Koodit!$J:$J,A39)</f>
        <v>1</v>
      </c>
      <c r="D39" t="s">
        <v>12892</v>
      </c>
      <c r="E39">
        <v>1</v>
      </c>
    </row>
    <row r="40" spans="1:8" ht="16" thickBot="1">
      <c r="A40" t="s">
        <v>12892</v>
      </c>
      <c r="B40">
        <f>COUNTIF(Koodit!$J:$J,A40)</f>
        <v>1</v>
      </c>
      <c r="D40" s="13"/>
      <c r="E40" s="13">
        <f>SUM(E31:E39)</f>
        <v>50</v>
      </c>
    </row>
    <row r="41" spans="1:8" ht="16" thickTop="1"/>
    <row r="52" spans="7:7">
      <c r="G52" s="14"/>
    </row>
  </sheetData>
  <sortState ref="D31:E39">
    <sortCondition descending="1" ref="E31"/>
  </sortState>
  <dataConsolidate/>
  <conditionalFormatting sqref="I3:J32">
    <cfRule type="colorScale" priority="5">
      <colorScale>
        <cfvo type="min"/>
        <cfvo type="max"/>
        <color theme="0"/>
        <color theme="3"/>
      </colorScale>
    </cfRule>
  </conditionalFormatting>
  <conditionalFormatting sqref="H3:H35">
    <cfRule type="colorScale" priority="15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B1" workbookViewId="0">
      <pane ySplit="1" topLeftCell="A2" activePane="bottomLeft" state="frozen"/>
      <selection pane="bottomLeft" activeCell="J40" sqref="J40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  <col min="13" max="13" width="14.6640625" bestFit="1" customWidth="1"/>
    <col min="16" max="16" width="14.6640625" bestFit="1" customWidth="1"/>
  </cols>
  <sheetData>
    <row r="1" spans="1:17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7" ht="16" thickTop="1">
      <c r="A2" t="s">
        <v>12676</v>
      </c>
      <c r="B2">
        <f>COUNTIF(A$2:A$65,$K2)</f>
        <v>1</v>
      </c>
      <c r="C2" t="s">
        <v>12678</v>
      </c>
      <c r="D2">
        <f>COUNTIF(C$2:C$49,$K2)</f>
        <v>1</v>
      </c>
      <c r="E2" t="s">
        <v>12685</v>
      </c>
      <c r="F2">
        <f>COUNTIF(E$2:E$39,$K2)</f>
        <v>1</v>
      </c>
      <c r="G2" t="s">
        <v>12677</v>
      </c>
      <c r="H2">
        <f>COUNTIF(G$2:G$37,$K2)</f>
        <v>0</v>
      </c>
      <c r="I2" t="s">
        <v>12683</v>
      </c>
      <c r="J2">
        <f>COUNTIF(I$2:I$37,$K2)</f>
        <v>1</v>
      </c>
      <c r="K2" t="s">
        <v>12676</v>
      </c>
      <c r="M2" t="str">
        <f>$A$1</f>
        <v>Haastattelussa 1</v>
      </c>
      <c r="N2" s="20">
        <f>$B$70</f>
        <v>0.296875</v>
      </c>
      <c r="O2" s="20"/>
      <c r="P2" t="str">
        <f>$E$1</f>
        <v>Haastattelussa 3</v>
      </c>
      <c r="Q2" s="20">
        <f>$F$42</f>
        <v>0.52631578947368418</v>
      </c>
    </row>
    <row r="3" spans="1:17">
      <c r="A3" t="s">
        <v>12681</v>
      </c>
      <c r="B3">
        <f t="shared" ref="B3:B65" si="0">COUNTIF(A$2:A$65,$K3)</f>
        <v>1</v>
      </c>
      <c r="C3" t="s">
        <v>12700</v>
      </c>
      <c r="D3">
        <f t="shared" ref="D3:D49" si="1">COUNTIF(C$2:C$49,$K3)</f>
        <v>1</v>
      </c>
      <c r="E3" t="s">
        <v>12690</v>
      </c>
      <c r="F3">
        <f t="shared" ref="F3:F39" si="2">COUNTIF(E$2:E$39,$K3)</f>
        <v>1</v>
      </c>
      <c r="G3" t="s">
        <v>12713</v>
      </c>
      <c r="H3">
        <f t="shared" ref="H3:H37" si="3">COUNTIF(G$2:G$37,$K3)</f>
        <v>1</v>
      </c>
      <c r="I3" t="s">
        <v>12681</v>
      </c>
      <c r="J3">
        <f t="shared" ref="J3:J37" si="4">COUNTIF(I$2:I$37,$K3)</f>
        <v>1</v>
      </c>
      <c r="K3" t="s">
        <v>12677</v>
      </c>
      <c r="M3" t="str">
        <f>$E$1</f>
        <v>Haastattelussa 3</v>
      </c>
      <c r="N3" s="20">
        <f>$F$44</f>
        <v>0.28947368421052633</v>
      </c>
      <c r="O3" s="20"/>
      <c r="P3" t="str">
        <f>$G$1</f>
        <v>Haastattelussa 4</v>
      </c>
      <c r="Q3" s="20">
        <f>$H$40</f>
        <v>0.55555555555555558</v>
      </c>
    </row>
    <row r="4" spans="1:17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  <c r="M4" t="str">
        <f>$C$1</f>
        <v>Haastattelussa 2</v>
      </c>
      <c r="N4" s="20">
        <f>$D$54</f>
        <v>0.25</v>
      </c>
      <c r="O4" s="20"/>
      <c r="P4" t="str">
        <f>$C$1</f>
        <v>Haastattelussa 2</v>
      </c>
      <c r="Q4" s="20">
        <f>$D$52</f>
        <v>0.58333333333333337</v>
      </c>
    </row>
    <row r="5" spans="1:17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  <c r="M5" t="str">
        <f>$I$1</f>
        <v>Haastattelussa 5</v>
      </c>
      <c r="N5" s="20">
        <f>$J$42</f>
        <v>0.22222222222222221</v>
      </c>
      <c r="O5" s="20"/>
      <c r="P5" t="str">
        <f>$A$1</f>
        <v>Haastattelussa 1</v>
      </c>
      <c r="Q5" s="20">
        <f>$B$68</f>
        <v>0.59375</v>
      </c>
    </row>
    <row r="6" spans="1:17">
      <c r="A6" t="s">
        <v>12694</v>
      </c>
      <c r="B6">
        <f t="shared" si="0"/>
        <v>1</v>
      </c>
      <c r="C6" t="s">
        <v>12714</v>
      </c>
      <c r="D6">
        <f t="shared" si="1"/>
        <v>1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  <c r="M6" t="str">
        <f>$G$1</f>
        <v>Haastattelussa 4</v>
      </c>
      <c r="N6" s="20">
        <f>$H$42</f>
        <v>0.16666666666666666</v>
      </c>
      <c r="O6" s="20"/>
      <c r="P6" t="str">
        <f>$I$1</f>
        <v>Haastattelussa 5</v>
      </c>
      <c r="Q6" s="20">
        <f>$J$40</f>
        <v>0.61111111111111116</v>
      </c>
    </row>
    <row r="7" spans="1:17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7">
      <c r="A8" t="s">
        <v>12707</v>
      </c>
      <c r="B8">
        <f t="shared" si="0"/>
        <v>1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7">
      <c r="A9" t="s">
        <v>12730</v>
      </c>
      <c r="B9">
        <f t="shared" si="0"/>
        <v>1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7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7">
      <c r="A11" t="s">
        <v>12698</v>
      </c>
      <c r="B11">
        <f t="shared" si="0"/>
        <v>1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7">
      <c r="A12" t="s">
        <v>12684</v>
      </c>
      <c r="B12">
        <f t="shared" si="0"/>
        <v>1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7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7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7">
      <c r="A15" t="s">
        <v>12696</v>
      </c>
      <c r="B15">
        <f t="shared" si="0"/>
        <v>1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7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1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1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1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1</v>
      </c>
      <c r="G21" t="s">
        <v>12725</v>
      </c>
      <c r="H21">
        <f t="shared" si="3"/>
        <v>1</v>
      </c>
      <c r="I21" t="s">
        <v>12742</v>
      </c>
      <c r="J21">
        <f t="shared" si="4"/>
        <v>1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1</v>
      </c>
      <c r="C29" t="s">
        <v>12726</v>
      </c>
      <c r="D29">
        <f t="shared" si="1"/>
        <v>1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1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1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1</v>
      </c>
      <c r="C32" t="s">
        <v>12750</v>
      </c>
      <c r="D32">
        <f t="shared" si="1"/>
        <v>1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1</v>
      </c>
      <c r="C36" t="s">
        <v>12702</v>
      </c>
      <c r="D36">
        <f t="shared" si="1"/>
        <v>1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>
      <c r="A37" t="s">
        <v>12737</v>
      </c>
      <c r="B37">
        <f t="shared" si="0"/>
        <v>0</v>
      </c>
      <c r="C37" t="s">
        <v>12710</v>
      </c>
      <c r="D37">
        <f t="shared" si="1"/>
        <v>1</v>
      </c>
      <c r="E37" t="s">
        <v>12719</v>
      </c>
      <c r="F37">
        <f t="shared" si="2"/>
        <v>0</v>
      </c>
      <c r="G37" t="s">
        <v>12821</v>
      </c>
      <c r="H37">
        <f t="shared" si="3"/>
        <v>1</v>
      </c>
      <c r="I37" t="s">
        <v>12695</v>
      </c>
      <c r="J37">
        <f t="shared" si="4"/>
        <v>0</v>
      </c>
      <c r="K37" t="s">
        <v>12711</v>
      </c>
    </row>
    <row r="38" spans="1:11" ht="16" thickBot="1">
      <c r="A38" t="s">
        <v>12710</v>
      </c>
      <c r="B38">
        <f t="shared" si="0"/>
        <v>1</v>
      </c>
      <c r="C38" t="s">
        <v>12802</v>
      </c>
      <c r="D38">
        <f t="shared" si="1"/>
        <v>1</v>
      </c>
      <c r="E38" t="s">
        <v>12695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12712</v>
      </c>
    </row>
    <row r="39" spans="1:11" ht="16" thickTop="1">
      <c r="A39" t="s">
        <v>12712</v>
      </c>
      <c r="B39">
        <f t="shared" si="0"/>
        <v>0</v>
      </c>
      <c r="C39" t="s">
        <v>12739</v>
      </c>
      <c r="D39">
        <f t="shared" si="1"/>
        <v>0</v>
      </c>
      <c r="E39" t="s">
        <v>12792</v>
      </c>
      <c r="F39">
        <f t="shared" si="2"/>
        <v>1</v>
      </c>
      <c r="K39" t="s">
        <v>12713</v>
      </c>
    </row>
    <row r="40" spans="1:11" ht="16" thickBot="1">
      <c r="A40" t="s">
        <v>12706</v>
      </c>
      <c r="B40">
        <f t="shared" si="0"/>
        <v>0</v>
      </c>
      <c r="C40" t="s">
        <v>12740</v>
      </c>
      <c r="D40">
        <f t="shared" si="1"/>
        <v>1</v>
      </c>
      <c r="F40" s="13">
        <f>SUM(F2:F39)</f>
        <v>20</v>
      </c>
      <c r="G40" t="s">
        <v>13076</v>
      </c>
      <c r="H40" s="17">
        <f>(H38/36)</f>
        <v>0.55555555555555558</v>
      </c>
      <c r="I40" t="s">
        <v>13076</v>
      </c>
      <c r="J40" s="17">
        <f>(J38/36)</f>
        <v>0.61111111111111116</v>
      </c>
      <c r="K40" t="s">
        <v>12714</v>
      </c>
    </row>
    <row r="41" spans="1:11" ht="16" thickTop="1">
      <c r="A41" t="s">
        <v>12763</v>
      </c>
      <c r="B41">
        <f t="shared" si="0"/>
        <v>1</v>
      </c>
      <c r="C41" t="s">
        <v>12694</v>
      </c>
      <c r="D41">
        <f t="shared" si="1"/>
        <v>0</v>
      </c>
      <c r="K41" t="s">
        <v>12715</v>
      </c>
    </row>
    <row r="42" spans="1:11" ht="16" thickBot="1">
      <c r="A42" t="s">
        <v>12689</v>
      </c>
      <c r="B42">
        <f t="shared" si="0"/>
        <v>1</v>
      </c>
      <c r="C42" t="s">
        <v>12781</v>
      </c>
      <c r="D42">
        <f t="shared" si="1"/>
        <v>0</v>
      </c>
      <c r="E42" t="s">
        <v>13076</v>
      </c>
      <c r="F42" s="17">
        <f>(F40/38)</f>
        <v>0.52631578947368418</v>
      </c>
      <c r="G42" t="s">
        <v>12857</v>
      </c>
      <c r="H42" s="17">
        <f>(6/36)</f>
        <v>0.16666666666666666</v>
      </c>
      <c r="I42" t="s">
        <v>12857</v>
      </c>
      <c r="J42" s="17">
        <f>(8/36)</f>
        <v>0.22222222222222221</v>
      </c>
      <c r="K42" t="s">
        <v>12716</v>
      </c>
    </row>
    <row r="43" spans="1:11" ht="16" thickTop="1">
      <c r="A43" t="s">
        <v>12732</v>
      </c>
      <c r="B43">
        <f t="shared" si="0"/>
        <v>0</v>
      </c>
      <c r="C43" t="s">
        <v>12712</v>
      </c>
      <c r="D43">
        <f t="shared" si="1"/>
        <v>1</v>
      </c>
      <c r="K43" t="s">
        <v>12717</v>
      </c>
    </row>
    <row r="44" spans="1:11" ht="16" thickBot="1">
      <c r="A44" t="s">
        <v>12682</v>
      </c>
      <c r="B44">
        <f t="shared" si="0"/>
        <v>0</v>
      </c>
      <c r="C44" t="s">
        <v>12742</v>
      </c>
      <c r="D44">
        <f t="shared" si="1"/>
        <v>1</v>
      </c>
      <c r="E44" t="s">
        <v>12857</v>
      </c>
      <c r="F44" s="17">
        <f>(11/38)</f>
        <v>0.28947368421052633</v>
      </c>
      <c r="K44" t="s">
        <v>12718</v>
      </c>
    </row>
    <row r="45" spans="1:11" ht="16" thickTop="1">
      <c r="A45" t="s">
        <v>12733</v>
      </c>
      <c r="B45">
        <f t="shared" si="0"/>
        <v>1</v>
      </c>
      <c r="C45" t="s">
        <v>12703</v>
      </c>
      <c r="D45">
        <f t="shared" si="1"/>
        <v>0</v>
      </c>
      <c r="K45" t="s">
        <v>12719</v>
      </c>
    </row>
    <row r="46" spans="1:11">
      <c r="A46" t="s">
        <v>12734</v>
      </c>
      <c r="B46">
        <f t="shared" si="0"/>
        <v>1</v>
      </c>
      <c r="C46" t="s">
        <v>12808</v>
      </c>
      <c r="D46">
        <f t="shared" si="1"/>
        <v>0</v>
      </c>
      <c r="K46" t="s">
        <v>12720</v>
      </c>
    </row>
    <row r="47" spans="1:11">
      <c r="A47" t="s">
        <v>12685</v>
      </c>
      <c r="B47">
        <f t="shared" si="0"/>
        <v>0</v>
      </c>
      <c r="C47" t="s">
        <v>12680</v>
      </c>
      <c r="D47">
        <f t="shared" si="1"/>
        <v>0</v>
      </c>
      <c r="K47" t="s">
        <v>12721</v>
      </c>
    </row>
    <row r="48" spans="1:11">
      <c r="A48" t="s">
        <v>12686</v>
      </c>
      <c r="B48">
        <f t="shared" si="0"/>
        <v>0</v>
      </c>
      <c r="C48" t="s">
        <v>12706</v>
      </c>
      <c r="D48">
        <f t="shared" si="1"/>
        <v>0</v>
      </c>
      <c r="K48" t="s">
        <v>12722</v>
      </c>
    </row>
    <row r="49" spans="1:11">
      <c r="A49" t="s">
        <v>12692</v>
      </c>
      <c r="B49">
        <f t="shared" si="0"/>
        <v>0</v>
      </c>
      <c r="C49" t="s">
        <v>12728</v>
      </c>
      <c r="D49">
        <f t="shared" si="1"/>
        <v>1</v>
      </c>
      <c r="K49" t="s">
        <v>12723</v>
      </c>
    </row>
    <row r="50" spans="1:11" ht="16" thickBot="1">
      <c r="A50" t="s">
        <v>12683</v>
      </c>
      <c r="B50">
        <f t="shared" si="0"/>
        <v>1</v>
      </c>
      <c r="D50" s="13">
        <f>SUM(D2:D49)</f>
        <v>28</v>
      </c>
      <c r="K50" t="s">
        <v>12724</v>
      </c>
    </row>
    <row r="51" spans="1:11" ht="16" thickTop="1">
      <c r="A51" t="s">
        <v>12716</v>
      </c>
      <c r="B51">
        <f t="shared" si="0"/>
        <v>0</v>
      </c>
      <c r="K51" t="s">
        <v>12725</v>
      </c>
    </row>
    <row r="52" spans="1:11" ht="16" thickBot="1">
      <c r="A52" t="s">
        <v>12693</v>
      </c>
      <c r="B52">
        <f t="shared" si="0"/>
        <v>0</v>
      </c>
      <c r="C52" t="s">
        <v>13076</v>
      </c>
      <c r="D52" s="17">
        <f>(D50/48)</f>
        <v>0.58333333333333337</v>
      </c>
      <c r="K52" t="s">
        <v>12726</v>
      </c>
    </row>
    <row r="53" spans="1:11" ht="16" thickTop="1">
      <c r="A53" t="s">
        <v>12703</v>
      </c>
      <c r="B53">
        <f t="shared" si="0"/>
        <v>0</v>
      </c>
      <c r="K53" t="s">
        <v>12727</v>
      </c>
    </row>
    <row r="54" spans="1:11" ht="16" thickBot="1">
      <c r="A54" t="s">
        <v>12704</v>
      </c>
      <c r="B54">
        <f t="shared" si="0"/>
        <v>1</v>
      </c>
      <c r="C54" t="s">
        <v>12857</v>
      </c>
      <c r="D54" s="17">
        <f>(12/48)</f>
        <v>0.25</v>
      </c>
      <c r="K54" t="s">
        <v>12728</v>
      </c>
    </row>
    <row r="55" spans="1:11" ht="16" thickTop="1">
      <c r="A55" t="s">
        <v>12705</v>
      </c>
      <c r="B55">
        <f t="shared" si="0"/>
        <v>0</v>
      </c>
    </row>
    <row r="56" spans="1:11">
      <c r="A56" t="s">
        <v>12784</v>
      </c>
      <c r="B56">
        <f t="shared" si="0"/>
        <v>0</v>
      </c>
    </row>
    <row r="57" spans="1:11">
      <c r="A57" t="s">
        <v>12743</v>
      </c>
      <c r="B57">
        <f t="shared" si="0"/>
        <v>0</v>
      </c>
    </row>
    <row r="58" spans="1:11">
      <c r="A58" t="s">
        <v>12807</v>
      </c>
      <c r="B58">
        <f t="shared" si="0"/>
        <v>0</v>
      </c>
    </row>
    <row r="59" spans="1:11">
      <c r="A59" t="s">
        <v>12758</v>
      </c>
      <c r="B59">
        <f t="shared" si="0"/>
        <v>0</v>
      </c>
    </row>
    <row r="60" spans="1:11">
      <c r="A60" t="s">
        <v>12759</v>
      </c>
      <c r="B60">
        <f t="shared" si="0"/>
        <v>0</v>
      </c>
    </row>
    <row r="61" spans="1:11">
      <c r="A61" t="s">
        <v>12744</v>
      </c>
      <c r="B61">
        <f t="shared" si="0"/>
        <v>0</v>
      </c>
    </row>
    <row r="62" spans="1:11">
      <c r="A62" t="s">
        <v>12814</v>
      </c>
      <c r="B62">
        <f t="shared" si="0"/>
        <v>0</v>
      </c>
    </row>
    <row r="63" spans="1:11">
      <c r="A63" t="s">
        <v>12728</v>
      </c>
      <c r="B63">
        <f t="shared" si="0"/>
        <v>0</v>
      </c>
    </row>
    <row r="64" spans="1:11">
      <c r="A64" t="s">
        <v>12820</v>
      </c>
      <c r="B64">
        <f t="shared" si="0"/>
        <v>0</v>
      </c>
    </row>
    <row r="65" spans="1:2">
      <c r="A65" t="s">
        <v>12720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13076</v>
      </c>
      <c r="B68" s="17">
        <f>(B66/64)</f>
        <v>0.59375</v>
      </c>
    </row>
    <row r="69" spans="1:2" ht="16" thickTop="1"/>
    <row r="70" spans="1:2" ht="16" thickBot="1">
      <c r="A70" t="s">
        <v>12857</v>
      </c>
      <c r="B70" s="17">
        <f>(19/64)</f>
        <v>0.296875</v>
      </c>
    </row>
    <row r="71" spans="1:2" ht="16" thickTop="1"/>
  </sheetData>
  <sortState ref="P2:Q6">
    <sortCondition ref="Q2"/>
  </sortState>
  <conditionalFormatting sqref="A1:K1 A2:A65 C50:K51 C2:C49 F40 G2:G37 I2:I37 K2:K37 C53:K53 E52:K52 E43:K43 E2:E40 G38:K39 G41:K41 K40 C55:K65 E54:K54 E45:K49 G44:K44 K42">
    <cfRule type="duplicateValues" dxfId="15" priority="9"/>
  </conditionalFormatting>
  <conditionalFormatting sqref="I40">
    <cfRule type="duplicateValues" dxfId="11" priority="5"/>
  </conditionalFormatting>
  <conditionalFormatting sqref="G40">
    <cfRule type="duplicateValues" dxfId="10" priority="4"/>
  </conditionalFormatting>
  <conditionalFormatting sqref="E42">
    <cfRule type="duplicateValues" dxfId="9" priority="3"/>
  </conditionalFormatting>
  <conditionalFormatting sqref="C52">
    <cfRule type="duplicateValues" dxfId="8" priority="2"/>
  </conditionalFormatting>
  <conditionalFormatting sqref="A68">
    <cfRule type="duplicateValues" dxfId="7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pane ySplit="1" topLeftCell="A4" activePane="bottomLeft" state="frozen"/>
      <selection pane="bottomLeft" activeCell="C80" sqref="C80"/>
    </sheetView>
  </sheetViews>
  <sheetFormatPr baseColWidth="10" defaultRowHeight="15" x14ac:dyDescent="0"/>
  <cols>
    <col min="1" max="1" width="16.83203125" customWidth="1"/>
    <col min="2" max="5" width="18.5" bestFit="1" customWidth="1"/>
    <col min="6" max="6" width="36.1640625" bestFit="1" customWidth="1"/>
    <col min="7" max="7" width="17" bestFit="1" customWidth="1"/>
    <col min="8" max="8" width="18.5" bestFit="1" customWidth="1"/>
    <col min="9" max="9" width="48" bestFit="1" customWidth="1"/>
    <col min="10" max="10" width="34.83203125" bestFit="1" customWidth="1"/>
    <col min="11" max="11" width="79.16406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3</v>
      </c>
      <c r="B2">
        <v>8</v>
      </c>
      <c r="C2">
        <v>1</v>
      </c>
      <c r="D2">
        <v>1</v>
      </c>
      <c r="E2">
        <v>5</v>
      </c>
      <c r="F2">
        <v>18</v>
      </c>
      <c r="G2" t="s">
        <v>7</v>
      </c>
      <c r="H2" t="s">
        <v>12609</v>
      </c>
      <c r="I2" t="s">
        <v>12610</v>
      </c>
      <c r="J2" t="s">
        <v>12866</v>
      </c>
      <c r="K2" t="s">
        <v>12918</v>
      </c>
    </row>
    <row r="3" spans="1:11">
      <c r="A3">
        <v>1</v>
      </c>
      <c r="B3">
        <v>8</v>
      </c>
      <c r="C3">
        <v>1</v>
      </c>
      <c r="D3">
        <v>4</v>
      </c>
      <c r="E3">
        <v>3</v>
      </c>
      <c r="F3">
        <v>17</v>
      </c>
      <c r="G3" t="s">
        <v>7</v>
      </c>
      <c r="H3" t="s">
        <v>12611</v>
      </c>
      <c r="I3" t="s">
        <v>12612</v>
      </c>
      <c r="J3" t="s">
        <v>12867</v>
      </c>
      <c r="K3" t="s">
        <v>12921</v>
      </c>
    </row>
    <row r="4" spans="1:11">
      <c r="A4">
        <v>2</v>
      </c>
      <c r="B4">
        <v>5</v>
      </c>
      <c r="C4">
        <v>2</v>
      </c>
      <c r="D4">
        <v>2</v>
      </c>
      <c r="E4">
        <v>5</v>
      </c>
      <c r="F4">
        <v>16</v>
      </c>
      <c r="G4" t="s">
        <v>7</v>
      </c>
      <c r="H4" t="s">
        <v>90</v>
      </c>
      <c r="I4" t="s">
        <v>100</v>
      </c>
      <c r="J4" t="s">
        <v>12865</v>
      </c>
      <c r="K4" t="s">
        <v>12917</v>
      </c>
    </row>
    <row r="5" spans="1:11">
      <c r="A5">
        <v>2</v>
      </c>
      <c r="B5">
        <v>5</v>
      </c>
      <c r="C5">
        <v>1</v>
      </c>
      <c r="D5">
        <v>3</v>
      </c>
      <c r="E5">
        <v>2</v>
      </c>
      <c r="F5">
        <v>13</v>
      </c>
      <c r="G5" t="s">
        <v>7</v>
      </c>
      <c r="H5" t="s">
        <v>81</v>
      </c>
      <c r="I5" t="s">
        <v>83</v>
      </c>
      <c r="J5" t="s">
        <v>12864</v>
      </c>
      <c r="K5" t="s">
        <v>12910</v>
      </c>
    </row>
    <row r="6" spans="1:11">
      <c r="A6">
        <v>3</v>
      </c>
      <c r="B6">
        <v>1</v>
      </c>
      <c r="C6">
        <v>1</v>
      </c>
      <c r="D6">
        <v>3</v>
      </c>
      <c r="E6">
        <v>4</v>
      </c>
      <c r="F6">
        <v>12</v>
      </c>
      <c r="G6" t="s">
        <v>7</v>
      </c>
      <c r="H6" t="s">
        <v>23</v>
      </c>
      <c r="I6" t="s">
        <v>29</v>
      </c>
      <c r="J6" t="s">
        <v>12861</v>
      </c>
      <c r="K6" t="s">
        <v>12898</v>
      </c>
    </row>
    <row r="7" spans="1:11">
      <c r="A7">
        <v>4</v>
      </c>
      <c r="B7">
        <v>0</v>
      </c>
      <c r="C7">
        <v>3</v>
      </c>
      <c r="D7">
        <v>3</v>
      </c>
      <c r="E7">
        <v>1</v>
      </c>
      <c r="F7">
        <v>11</v>
      </c>
      <c r="G7" t="s">
        <v>7</v>
      </c>
      <c r="H7" t="s">
        <v>137</v>
      </c>
      <c r="I7" t="s">
        <v>12617</v>
      </c>
      <c r="J7" t="s">
        <v>12870</v>
      </c>
      <c r="K7" t="s">
        <v>12928</v>
      </c>
    </row>
    <row r="8" spans="1:11">
      <c r="A8">
        <v>4</v>
      </c>
      <c r="B8">
        <v>2</v>
      </c>
      <c r="C8">
        <v>1</v>
      </c>
      <c r="D8">
        <v>2</v>
      </c>
      <c r="E8">
        <v>1</v>
      </c>
      <c r="F8">
        <v>10</v>
      </c>
      <c r="G8" t="s">
        <v>7</v>
      </c>
      <c r="H8" t="s">
        <v>131</v>
      </c>
      <c r="I8" t="s">
        <v>12613</v>
      </c>
      <c r="J8" t="s">
        <v>12869</v>
      </c>
      <c r="K8" t="s">
        <v>12924</v>
      </c>
    </row>
    <row r="9" spans="1:11">
      <c r="A9">
        <v>6</v>
      </c>
      <c r="B9">
        <v>2</v>
      </c>
      <c r="C9">
        <v>1</v>
      </c>
      <c r="D9">
        <v>0</v>
      </c>
      <c r="E9">
        <v>1</v>
      </c>
      <c r="F9">
        <v>10</v>
      </c>
      <c r="G9" t="s">
        <v>7</v>
      </c>
      <c r="H9" t="s">
        <v>143</v>
      </c>
      <c r="I9" t="s">
        <v>12618</v>
      </c>
      <c r="J9" t="s">
        <v>12871</v>
      </c>
      <c r="K9" t="s">
        <v>12930</v>
      </c>
    </row>
    <row r="10" spans="1:11">
      <c r="A10">
        <v>1</v>
      </c>
      <c r="B10">
        <v>8</v>
      </c>
      <c r="C10">
        <v>0</v>
      </c>
      <c r="D10">
        <v>0</v>
      </c>
      <c r="E10">
        <v>1</v>
      </c>
      <c r="F10">
        <v>10</v>
      </c>
      <c r="G10" t="s">
        <v>7</v>
      </c>
      <c r="H10" t="s">
        <v>12609</v>
      </c>
      <c r="I10" t="s">
        <v>112</v>
      </c>
      <c r="J10" t="s">
        <v>12866</v>
      </c>
      <c r="K10" t="s">
        <v>12919</v>
      </c>
    </row>
    <row r="11" spans="1:11">
      <c r="A11">
        <v>5</v>
      </c>
      <c r="B11">
        <v>2</v>
      </c>
      <c r="C11">
        <v>1</v>
      </c>
      <c r="D11">
        <v>1</v>
      </c>
      <c r="E11">
        <v>0</v>
      </c>
      <c r="F11">
        <v>9</v>
      </c>
      <c r="G11" t="s">
        <v>7</v>
      </c>
      <c r="H11" t="s">
        <v>23</v>
      </c>
      <c r="I11" t="s">
        <v>41</v>
      </c>
      <c r="J11" t="s">
        <v>12861</v>
      </c>
      <c r="K11" t="s">
        <v>12899</v>
      </c>
    </row>
    <row r="12" spans="1:11">
      <c r="A12">
        <v>1</v>
      </c>
      <c r="B12">
        <v>1</v>
      </c>
      <c r="C12">
        <v>2</v>
      </c>
      <c r="D12">
        <v>2</v>
      </c>
      <c r="E12">
        <v>0</v>
      </c>
      <c r="F12">
        <v>6</v>
      </c>
      <c r="G12" t="s">
        <v>7</v>
      </c>
      <c r="H12" t="s">
        <v>23</v>
      </c>
      <c r="I12" t="s">
        <v>54</v>
      </c>
      <c r="J12" t="s">
        <v>12861</v>
      </c>
      <c r="K12" t="s">
        <v>12901</v>
      </c>
    </row>
    <row r="13" spans="1:11">
      <c r="A13">
        <v>1</v>
      </c>
      <c r="B13">
        <v>1</v>
      </c>
      <c r="C13">
        <v>0</v>
      </c>
      <c r="D13">
        <v>0</v>
      </c>
      <c r="E13">
        <v>4</v>
      </c>
      <c r="F13">
        <v>6</v>
      </c>
      <c r="G13" t="s">
        <v>7</v>
      </c>
      <c r="H13" t="s">
        <v>90</v>
      </c>
      <c r="I13" t="s">
        <v>12608</v>
      </c>
      <c r="J13" t="s">
        <v>12865</v>
      </c>
      <c r="K13" t="s">
        <v>12916</v>
      </c>
    </row>
    <row r="14" spans="1:11">
      <c r="A14">
        <v>3</v>
      </c>
      <c r="B14">
        <v>1</v>
      </c>
      <c r="C14">
        <v>1</v>
      </c>
      <c r="D14">
        <v>0</v>
      </c>
      <c r="E14">
        <v>0</v>
      </c>
      <c r="F14">
        <v>5</v>
      </c>
      <c r="G14" t="s">
        <v>7</v>
      </c>
      <c r="H14" t="s">
        <v>81</v>
      </c>
      <c r="I14" t="s">
        <v>89</v>
      </c>
      <c r="J14" t="s">
        <v>12864</v>
      </c>
      <c r="K14" t="s">
        <v>12911</v>
      </c>
    </row>
    <row r="15" spans="1:11">
      <c r="A15">
        <v>1</v>
      </c>
      <c r="B15">
        <v>3</v>
      </c>
      <c r="C15">
        <v>0</v>
      </c>
      <c r="D15">
        <v>1</v>
      </c>
      <c r="E15">
        <v>0</v>
      </c>
      <c r="F15">
        <v>5</v>
      </c>
      <c r="G15" t="s">
        <v>7</v>
      </c>
      <c r="H15" t="s">
        <v>8</v>
      </c>
      <c r="I15" t="s">
        <v>12601</v>
      </c>
      <c r="J15" t="s">
        <v>12860</v>
      </c>
      <c r="K15" t="s">
        <v>12893</v>
      </c>
    </row>
    <row r="16" spans="1:11">
      <c r="A16">
        <v>2</v>
      </c>
      <c r="B16">
        <v>3</v>
      </c>
      <c r="C16">
        <v>0</v>
      </c>
      <c r="D16">
        <v>0</v>
      </c>
      <c r="E16">
        <v>0</v>
      </c>
      <c r="F16">
        <v>5</v>
      </c>
      <c r="G16" t="s">
        <v>7</v>
      </c>
      <c r="H16" t="s">
        <v>12619</v>
      </c>
      <c r="I16" t="s">
        <v>147</v>
      </c>
      <c r="J16" t="s">
        <v>12872</v>
      </c>
      <c r="K16" t="s">
        <v>12932</v>
      </c>
    </row>
    <row r="17" spans="1:11">
      <c r="A17">
        <v>2</v>
      </c>
      <c r="B17">
        <v>2</v>
      </c>
      <c r="C17">
        <v>0</v>
      </c>
      <c r="D17">
        <v>0</v>
      </c>
      <c r="E17">
        <v>1</v>
      </c>
      <c r="F17">
        <v>5</v>
      </c>
      <c r="G17" t="s">
        <v>7</v>
      </c>
      <c r="H17" t="s">
        <v>90</v>
      </c>
      <c r="I17" t="s">
        <v>12607</v>
      </c>
      <c r="J17" t="s">
        <v>12865</v>
      </c>
      <c r="K17" t="s">
        <v>12915</v>
      </c>
    </row>
    <row r="18" spans="1:11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 t="s">
        <v>7</v>
      </c>
      <c r="H18" t="s">
        <v>69</v>
      </c>
      <c r="I18" t="s">
        <v>76</v>
      </c>
      <c r="J18" t="s">
        <v>12863</v>
      </c>
      <c r="K18" t="s">
        <v>12907</v>
      </c>
    </row>
    <row r="19" spans="1:11">
      <c r="A19">
        <v>0</v>
      </c>
      <c r="B19">
        <v>0</v>
      </c>
      <c r="C19">
        <v>4</v>
      </c>
      <c r="D19">
        <v>0</v>
      </c>
      <c r="E19">
        <v>0</v>
      </c>
      <c r="F19">
        <v>4</v>
      </c>
      <c r="G19" t="s">
        <v>7</v>
      </c>
      <c r="H19" t="s">
        <v>23</v>
      </c>
      <c r="I19" t="s">
        <v>24</v>
      </c>
      <c r="J19" t="s">
        <v>12861</v>
      </c>
      <c r="K19" t="s">
        <v>12897</v>
      </c>
    </row>
    <row r="20" spans="1:11">
      <c r="A20">
        <v>0</v>
      </c>
      <c r="B20">
        <v>3</v>
      </c>
      <c r="C20">
        <v>0</v>
      </c>
      <c r="D20">
        <v>0</v>
      </c>
      <c r="E20">
        <v>1</v>
      </c>
      <c r="F20">
        <v>4</v>
      </c>
      <c r="G20" t="s">
        <v>7</v>
      </c>
      <c r="H20" t="s">
        <v>8</v>
      </c>
      <c r="I20" t="s">
        <v>18</v>
      </c>
      <c r="J20" t="s">
        <v>12860</v>
      </c>
      <c r="K20" t="s">
        <v>12896</v>
      </c>
    </row>
    <row r="21" spans="1:11">
      <c r="A21">
        <v>0</v>
      </c>
      <c r="B21">
        <v>3</v>
      </c>
      <c r="C21">
        <v>0</v>
      </c>
      <c r="D21">
        <v>1</v>
      </c>
      <c r="E21">
        <v>0</v>
      </c>
      <c r="F21">
        <v>4</v>
      </c>
      <c r="G21" t="s">
        <v>7</v>
      </c>
      <c r="H21" t="s">
        <v>131</v>
      </c>
      <c r="I21" t="s">
        <v>132</v>
      </c>
      <c r="J21" t="s">
        <v>12869</v>
      </c>
      <c r="K21" t="s">
        <v>12923</v>
      </c>
    </row>
    <row r="22" spans="1:11">
      <c r="A22">
        <v>0</v>
      </c>
      <c r="B22">
        <v>3</v>
      </c>
      <c r="C22">
        <v>0</v>
      </c>
      <c r="D22">
        <v>1</v>
      </c>
      <c r="E22">
        <v>0</v>
      </c>
      <c r="F22">
        <v>4</v>
      </c>
      <c r="G22" t="s">
        <v>7</v>
      </c>
      <c r="H22" t="s">
        <v>131</v>
      </c>
      <c r="I22" t="s">
        <v>12614</v>
      </c>
      <c r="J22" t="s">
        <v>12869</v>
      </c>
      <c r="K22" t="s">
        <v>12925</v>
      </c>
    </row>
    <row r="23" spans="1:11">
      <c r="A23">
        <v>1</v>
      </c>
      <c r="B23">
        <v>2</v>
      </c>
      <c r="C23">
        <v>0</v>
      </c>
      <c r="D23">
        <v>0</v>
      </c>
      <c r="E23">
        <v>1</v>
      </c>
      <c r="F23">
        <v>4</v>
      </c>
      <c r="G23" t="s">
        <v>7</v>
      </c>
      <c r="H23" t="s">
        <v>69</v>
      </c>
      <c r="I23" t="s">
        <v>12605</v>
      </c>
      <c r="J23" t="s">
        <v>12863</v>
      </c>
      <c r="K23" t="s">
        <v>12908</v>
      </c>
    </row>
    <row r="24" spans="1:11">
      <c r="A24">
        <v>3</v>
      </c>
      <c r="B24">
        <v>1</v>
      </c>
      <c r="C24">
        <v>0</v>
      </c>
      <c r="D24">
        <v>0</v>
      </c>
      <c r="E24">
        <v>0</v>
      </c>
      <c r="F24">
        <v>4</v>
      </c>
      <c r="G24" t="s">
        <v>7</v>
      </c>
      <c r="H24" t="s">
        <v>23</v>
      </c>
      <c r="I24" t="s">
        <v>12603</v>
      </c>
      <c r="J24" t="s">
        <v>12861</v>
      </c>
      <c r="K24" t="s">
        <v>12903</v>
      </c>
    </row>
    <row r="25" spans="1:11">
      <c r="A25">
        <v>0</v>
      </c>
      <c r="B25">
        <v>3</v>
      </c>
      <c r="C25">
        <v>0</v>
      </c>
      <c r="D25">
        <v>0</v>
      </c>
      <c r="E25">
        <v>0</v>
      </c>
      <c r="F25">
        <v>3</v>
      </c>
      <c r="G25" t="s">
        <v>7</v>
      </c>
      <c r="H25" t="s">
        <v>69</v>
      </c>
      <c r="I25" t="s">
        <v>70</v>
      </c>
      <c r="J25" t="s">
        <v>12863</v>
      </c>
      <c r="K25" t="s">
        <v>12905</v>
      </c>
    </row>
    <row r="26" spans="1:11">
      <c r="A26">
        <v>0</v>
      </c>
      <c r="B26">
        <v>2</v>
      </c>
      <c r="C26">
        <v>0</v>
      </c>
      <c r="D26">
        <v>1</v>
      </c>
      <c r="E26">
        <v>0</v>
      </c>
      <c r="F26">
        <v>3</v>
      </c>
      <c r="G26" t="s">
        <v>7</v>
      </c>
      <c r="H26" t="s">
        <v>90</v>
      </c>
      <c r="I26" t="s">
        <v>93</v>
      </c>
      <c r="J26" t="s">
        <v>12865</v>
      </c>
      <c r="K26" t="s">
        <v>12914</v>
      </c>
    </row>
    <row r="27" spans="1:11">
      <c r="A27">
        <v>2</v>
      </c>
      <c r="B27">
        <v>1</v>
      </c>
      <c r="C27">
        <v>0</v>
      </c>
      <c r="D27">
        <v>0</v>
      </c>
      <c r="E27">
        <v>0</v>
      </c>
      <c r="F27">
        <v>3</v>
      </c>
      <c r="G27" t="s">
        <v>7</v>
      </c>
      <c r="H27" t="s">
        <v>65</v>
      </c>
      <c r="I27" t="s">
        <v>66</v>
      </c>
      <c r="J27" t="s">
        <v>12862</v>
      </c>
      <c r="K27" t="s">
        <v>12904</v>
      </c>
    </row>
    <row r="28" spans="1:11">
      <c r="A28">
        <v>1</v>
      </c>
      <c r="B28">
        <v>0</v>
      </c>
      <c r="C28">
        <v>0</v>
      </c>
      <c r="D28">
        <v>1</v>
      </c>
      <c r="E28">
        <v>1</v>
      </c>
      <c r="F28">
        <v>3</v>
      </c>
      <c r="G28" t="s">
        <v>7</v>
      </c>
      <c r="H28" t="s">
        <v>137</v>
      </c>
      <c r="I28" t="s">
        <v>12615</v>
      </c>
      <c r="J28" t="s">
        <v>12870</v>
      </c>
      <c r="K28" t="s">
        <v>12926</v>
      </c>
    </row>
    <row r="29" spans="1:11">
      <c r="A29">
        <v>1</v>
      </c>
      <c r="B29">
        <v>0</v>
      </c>
      <c r="C29">
        <v>0</v>
      </c>
      <c r="D29">
        <v>1</v>
      </c>
      <c r="E29">
        <v>1</v>
      </c>
      <c r="F29">
        <v>3</v>
      </c>
      <c r="G29" t="s">
        <v>7</v>
      </c>
      <c r="H29" t="s">
        <v>143</v>
      </c>
      <c r="I29" t="s">
        <v>144</v>
      </c>
      <c r="J29" t="s">
        <v>12871</v>
      </c>
      <c r="K29" t="s">
        <v>12929</v>
      </c>
    </row>
    <row r="30" spans="1:11">
      <c r="A30">
        <v>3</v>
      </c>
      <c r="B30">
        <v>0</v>
      </c>
      <c r="C30">
        <v>0</v>
      </c>
      <c r="D30">
        <v>0</v>
      </c>
      <c r="E30">
        <v>0</v>
      </c>
      <c r="F30">
        <v>3</v>
      </c>
      <c r="G30" t="s">
        <v>7</v>
      </c>
      <c r="H30" t="s">
        <v>8</v>
      </c>
      <c r="I30" t="s">
        <v>15</v>
      </c>
      <c r="J30" t="s">
        <v>12860</v>
      </c>
      <c r="K30" t="s">
        <v>12895</v>
      </c>
    </row>
    <row r="31" spans="1:11">
      <c r="A31">
        <v>3</v>
      </c>
      <c r="B31">
        <v>0</v>
      </c>
      <c r="C31">
        <v>0</v>
      </c>
      <c r="D31">
        <v>0</v>
      </c>
      <c r="E31">
        <v>0</v>
      </c>
      <c r="F31">
        <v>3</v>
      </c>
      <c r="G31" t="s">
        <v>7</v>
      </c>
      <c r="H31" t="s">
        <v>127</v>
      </c>
      <c r="I31" t="s">
        <v>128</v>
      </c>
      <c r="J31" t="s">
        <v>12868</v>
      </c>
      <c r="K31" t="s">
        <v>12922</v>
      </c>
    </row>
    <row r="32" spans="1:11">
      <c r="A32">
        <v>3</v>
      </c>
      <c r="B32">
        <v>0</v>
      </c>
      <c r="C32">
        <v>0</v>
      </c>
      <c r="D32">
        <v>0</v>
      </c>
      <c r="E32">
        <v>0</v>
      </c>
      <c r="F32">
        <v>3</v>
      </c>
      <c r="G32" t="s">
        <v>7</v>
      </c>
      <c r="H32" t="s">
        <v>137</v>
      </c>
      <c r="I32" t="s">
        <v>12616</v>
      </c>
      <c r="J32" t="s">
        <v>12870</v>
      </c>
      <c r="K32" t="s">
        <v>12927</v>
      </c>
    </row>
    <row r="33" spans="1:11">
      <c r="A33">
        <v>0</v>
      </c>
      <c r="B33">
        <v>0</v>
      </c>
      <c r="C33">
        <v>1</v>
      </c>
      <c r="D33">
        <v>1</v>
      </c>
      <c r="E33">
        <v>0</v>
      </c>
      <c r="F33">
        <v>2</v>
      </c>
      <c r="G33" t="s">
        <v>7</v>
      </c>
      <c r="H33" t="s">
        <v>23</v>
      </c>
      <c r="I33" t="s">
        <v>51</v>
      </c>
      <c r="J33" t="s">
        <v>12861</v>
      </c>
      <c r="K33" t="s">
        <v>12900</v>
      </c>
    </row>
    <row r="34" spans="1:11">
      <c r="A34">
        <v>0</v>
      </c>
      <c r="B34">
        <v>0</v>
      </c>
      <c r="C34">
        <v>1</v>
      </c>
      <c r="D34">
        <v>1</v>
      </c>
      <c r="E34">
        <v>0</v>
      </c>
      <c r="F34">
        <v>2</v>
      </c>
      <c r="G34" t="s">
        <v>7</v>
      </c>
      <c r="H34" t="s">
        <v>23</v>
      </c>
      <c r="I34" t="s">
        <v>60</v>
      </c>
      <c r="J34" t="s">
        <v>12861</v>
      </c>
      <c r="K34" t="s">
        <v>12902</v>
      </c>
    </row>
    <row r="35" spans="1:11">
      <c r="A35">
        <v>0</v>
      </c>
      <c r="B35">
        <v>0</v>
      </c>
      <c r="C35">
        <v>0</v>
      </c>
      <c r="D35">
        <v>2</v>
      </c>
      <c r="E35">
        <v>0</v>
      </c>
      <c r="F35">
        <v>2</v>
      </c>
      <c r="G35" t="s">
        <v>7</v>
      </c>
      <c r="H35" t="s">
        <v>143</v>
      </c>
      <c r="I35" t="s">
        <v>146</v>
      </c>
      <c r="J35" t="s">
        <v>12871</v>
      </c>
      <c r="K35" t="s">
        <v>12931</v>
      </c>
    </row>
    <row r="36" spans="1:11">
      <c r="A36">
        <v>1</v>
      </c>
      <c r="B36">
        <v>0</v>
      </c>
      <c r="C36">
        <v>0</v>
      </c>
      <c r="D36">
        <v>1</v>
      </c>
      <c r="E36">
        <v>0</v>
      </c>
      <c r="F36">
        <v>2</v>
      </c>
      <c r="G36" t="s">
        <v>7</v>
      </c>
      <c r="H36" t="s">
        <v>69</v>
      </c>
      <c r="I36" t="s">
        <v>12604</v>
      </c>
      <c r="J36" t="s">
        <v>12863</v>
      </c>
      <c r="K36" t="s">
        <v>12906</v>
      </c>
    </row>
    <row r="37" spans="1:11">
      <c r="A37">
        <v>1</v>
      </c>
      <c r="B37">
        <v>0</v>
      </c>
      <c r="C37">
        <v>0</v>
      </c>
      <c r="D37">
        <v>1</v>
      </c>
      <c r="E37">
        <v>0</v>
      </c>
      <c r="F37">
        <v>2</v>
      </c>
      <c r="G37" t="s">
        <v>7</v>
      </c>
      <c r="H37" t="s">
        <v>12611</v>
      </c>
      <c r="I37" t="s">
        <v>116</v>
      </c>
      <c r="J37" t="s">
        <v>12867</v>
      </c>
      <c r="K37" t="s">
        <v>12920</v>
      </c>
    </row>
    <row r="38" spans="1:11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 t="s">
        <v>7</v>
      </c>
      <c r="H38" t="s">
        <v>8</v>
      </c>
      <c r="I38" t="s">
        <v>12602</v>
      </c>
      <c r="J38" t="s">
        <v>12860</v>
      </c>
      <c r="K38" t="s">
        <v>12894</v>
      </c>
    </row>
    <row r="39" spans="1:1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7</v>
      </c>
      <c r="H39" t="s">
        <v>90</v>
      </c>
      <c r="I39" t="s">
        <v>12606</v>
      </c>
      <c r="J39" t="s">
        <v>12865</v>
      </c>
      <c r="K39" t="s">
        <v>12912</v>
      </c>
    </row>
    <row r="40" spans="1:11">
      <c r="A40" s="11">
        <v>0</v>
      </c>
      <c r="B40" s="11">
        <v>0</v>
      </c>
      <c r="C40" s="11">
        <v>0</v>
      </c>
      <c r="D40" s="11">
        <v>0</v>
      </c>
      <c r="E40" s="11">
        <v>1</v>
      </c>
      <c r="F40">
        <v>1</v>
      </c>
      <c r="G40" t="s">
        <v>7</v>
      </c>
      <c r="H40" t="s">
        <v>90</v>
      </c>
      <c r="I40" t="s">
        <v>92</v>
      </c>
      <c r="J40" t="s">
        <v>12865</v>
      </c>
      <c r="K40" t="s">
        <v>12913</v>
      </c>
    </row>
    <row r="41" spans="1:11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7</v>
      </c>
      <c r="H41" t="s">
        <v>81</v>
      </c>
      <c r="I41" t="s">
        <v>82</v>
      </c>
      <c r="J41" t="s">
        <v>12864</v>
      </c>
      <c r="K41" t="s">
        <v>12909</v>
      </c>
    </row>
    <row r="43" spans="1:11" ht="16" thickBot="1">
      <c r="A43" s="13">
        <f>SUM(A2:A41)</f>
        <v>66</v>
      </c>
      <c r="B43" s="13">
        <f>SUM(B2:B41)</f>
        <v>70</v>
      </c>
      <c r="C43" s="13">
        <f>SUM(C2:C41)</f>
        <v>21</v>
      </c>
      <c r="D43" s="13">
        <f>SUM(D2:D41)</f>
        <v>33</v>
      </c>
      <c r="E43" s="13">
        <f>SUM(E2:E41)</f>
        <v>35</v>
      </c>
    </row>
    <row r="44" spans="1:11" ht="16" thickTop="1"/>
  </sheetData>
  <sortState ref="A2:K41">
    <sortCondition descending="1" ref="F2"/>
  </sortState>
  <conditionalFormatting sqref="A2:E4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pane ySplit="1" topLeftCell="A2" activePane="bottomLeft" state="frozen"/>
      <selection pane="bottomLeft" activeCell="K168" sqref="K168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0.6640625" customWidth="1"/>
    <col min="8" max="8" width="23.1640625" bestFit="1" customWidth="1"/>
    <col min="9" max="9" width="76.83203125" bestFit="1" customWidth="1"/>
    <col min="10" max="10" width="31.5" bestFit="1" customWidth="1"/>
    <col min="11" max="11" width="94.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11</v>
      </c>
      <c r="B2">
        <v>7</v>
      </c>
      <c r="C2">
        <v>2</v>
      </c>
      <c r="D2">
        <v>1</v>
      </c>
      <c r="E2">
        <v>4</v>
      </c>
      <c r="F2">
        <v>25</v>
      </c>
      <c r="G2" t="s">
        <v>149</v>
      </c>
      <c r="H2" t="s">
        <v>219</v>
      </c>
      <c r="I2" t="s">
        <v>12634</v>
      </c>
      <c r="J2" t="s">
        <v>12879</v>
      </c>
      <c r="K2" t="s">
        <v>12974</v>
      </c>
    </row>
    <row r="3" spans="1:11">
      <c r="A3">
        <v>7</v>
      </c>
      <c r="B3">
        <v>0</v>
      </c>
      <c r="C3">
        <v>4</v>
      </c>
      <c r="D3">
        <v>0</v>
      </c>
      <c r="E3">
        <v>0</v>
      </c>
      <c r="F3">
        <v>11</v>
      </c>
      <c r="G3" t="s">
        <v>149</v>
      </c>
      <c r="H3" t="s">
        <v>187</v>
      </c>
      <c r="I3" t="s">
        <v>205</v>
      </c>
      <c r="J3" t="s">
        <v>12877</v>
      </c>
      <c r="K3" t="s">
        <v>12965</v>
      </c>
    </row>
    <row r="4" spans="1:11">
      <c r="A4">
        <v>6</v>
      </c>
      <c r="B4">
        <v>2</v>
      </c>
      <c r="C4">
        <v>1</v>
      </c>
      <c r="D4">
        <v>2</v>
      </c>
      <c r="E4">
        <v>1</v>
      </c>
      <c r="F4">
        <v>12</v>
      </c>
      <c r="G4" t="s">
        <v>149</v>
      </c>
      <c r="H4" t="s">
        <v>12609</v>
      </c>
      <c r="I4" t="s">
        <v>247</v>
      </c>
      <c r="J4" t="s">
        <v>12880</v>
      </c>
      <c r="K4" t="s">
        <v>12992</v>
      </c>
    </row>
    <row r="5" spans="1:11">
      <c r="A5">
        <v>5</v>
      </c>
      <c r="B5">
        <v>4</v>
      </c>
      <c r="C5">
        <v>3</v>
      </c>
      <c r="D5">
        <v>0</v>
      </c>
      <c r="E5">
        <v>4</v>
      </c>
      <c r="F5">
        <v>16</v>
      </c>
      <c r="G5" t="s">
        <v>149</v>
      </c>
      <c r="H5" t="s">
        <v>12609</v>
      </c>
      <c r="I5" t="s">
        <v>12639</v>
      </c>
      <c r="J5" t="s">
        <v>12880</v>
      </c>
      <c r="K5" t="s">
        <v>12997</v>
      </c>
    </row>
    <row r="6" spans="1:11">
      <c r="A6">
        <v>5</v>
      </c>
      <c r="B6">
        <v>3</v>
      </c>
      <c r="C6">
        <v>2</v>
      </c>
      <c r="D6">
        <v>0</v>
      </c>
      <c r="E6">
        <v>1</v>
      </c>
      <c r="F6">
        <v>11</v>
      </c>
      <c r="G6" t="s">
        <v>149</v>
      </c>
      <c r="H6" t="s">
        <v>12609</v>
      </c>
      <c r="I6" t="s">
        <v>252</v>
      </c>
      <c r="J6" t="s">
        <v>12880</v>
      </c>
      <c r="K6" t="s">
        <v>12995</v>
      </c>
    </row>
    <row r="7" spans="1:11">
      <c r="A7">
        <v>5</v>
      </c>
      <c r="B7">
        <v>0</v>
      </c>
      <c r="C7">
        <v>0</v>
      </c>
      <c r="D7">
        <v>1</v>
      </c>
      <c r="E7">
        <v>0</v>
      </c>
      <c r="F7">
        <v>6</v>
      </c>
      <c r="G7" t="s">
        <v>149</v>
      </c>
      <c r="H7" t="s">
        <v>170</v>
      </c>
      <c r="I7" t="s">
        <v>171</v>
      </c>
      <c r="J7" t="s">
        <v>12876</v>
      </c>
      <c r="K7" t="s">
        <v>12954</v>
      </c>
    </row>
    <row r="8" spans="1:11">
      <c r="A8">
        <v>4</v>
      </c>
      <c r="B8">
        <v>6</v>
      </c>
      <c r="C8">
        <v>3</v>
      </c>
      <c r="D8">
        <v>6</v>
      </c>
      <c r="E8">
        <v>2</v>
      </c>
      <c r="F8">
        <v>21</v>
      </c>
      <c r="G8" t="s">
        <v>149</v>
      </c>
      <c r="H8" t="s">
        <v>208</v>
      </c>
      <c r="I8" t="s">
        <v>12632</v>
      </c>
      <c r="J8" t="s">
        <v>12878</v>
      </c>
      <c r="K8" t="s">
        <v>12967</v>
      </c>
    </row>
    <row r="9" spans="1:11">
      <c r="A9">
        <v>4</v>
      </c>
      <c r="B9">
        <v>4</v>
      </c>
      <c r="C9">
        <v>1</v>
      </c>
      <c r="D9">
        <v>1</v>
      </c>
      <c r="E9">
        <v>4</v>
      </c>
      <c r="F9">
        <v>14</v>
      </c>
      <c r="G9" t="s">
        <v>149</v>
      </c>
      <c r="H9" t="s">
        <v>12609</v>
      </c>
      <c r="I9" t="s">
        <v>231</v>
      </c>
      <c r="J9" t="s">
        <v>12880</v>
      </c>
      <c r="K9" t="s">
        <v>12977</v>
      </c>
    </row>
    <row r="10" spans="1:11">
      <c r="A10">
        <v>4</v>
      </c>
      <c r="B10">
        <v>1</v>
      </c>
      <c r="C10">
        <v>4</v>
      </c>
      <c r="D10">
        <v>3</v>
      </c>
      <c r="E10">
        <v>2</v>
      </c>
      <c r="F10">
        <v>14</v>
      </c>
      <c r="G10" t="s">
        <v>149</v>
      </c>
      <c r="H10" t="s">
        <v>262</v>
      </c>
      <c r="I10" t="s">
        <v>274</v>
      </c>
      <c r="J10" t="s">
        <v>12882</v>
      </c>
      <c r="K10" t="s">
        <v>13021</v>
      </c>
    </row>
    <row r="11" spans="1:11">
      <c r="A11">
        <v>4</v>
      </c>
      <c r="B11">
        <v>1</v>
      </c>
      <c r="C11">
        <v>5</v>
      </c>
      <c r="D11">
        <v>0</v>
      </c>
      <c r="E11">
        <v>1</v>
      </c>
      <c r="F11">
        <v>11</v>
      </c>
      <c r="G11" t="s">
        <v>149</v>
      </c>
      <c r="H11" t="s">
        <v>262</v>
      </c>
      <c r="I11" t="s">
        <v>268</v>
      </c>
      <c r="J11" t="s">
        <v>12882</v>
      </c>
      <c r="K11" t="s">
        <v>13016</v>
      </c>
    </row>
    <row r="12" spans="1:11">
      <c r="A12">
        <v>4</v>
      </c>
      <c r="B12">
        <v>1</v>
      </c>
      <c r="C12">
        <v>2</v>
      </c>
      <c r="D12">
        <v>0</v>
      </c>
      <c r="E12">
        <v>0</v>
      </c>
      <c r="F12">
        <v>7</v>
      </c>
      <c r="G12" t="s">
        <v>149</v>
      </c>
      <c r="H12" t="s">
        <v>170</v>
      </c>
      <c r="I12" t="s">
        <v>183</v>
      </c>
      <c r="J12" t="s">
        <v>12876</v>
      </c>
      <c r="K12" t="s">
        <v>12956</v>
      </c>
    </row>
    <row r="13" spans="1:11">
      <c r="A13">
        <v>4</v>
      </c>
      <c r="B13">
        <v>0</v>
      </c>
      <c r="C13">
        <v>0</v>
      </c>
      <c r="D13">
        <v>1</v>
      </c>
      <c r="E13">
        <v>0</v>
      </c>
      <c r="F13">
        <v>5</v>
      </c>
      <c r="G13" t="s">
        <v>149</v>
      </c>
      <c r="H13" t="s">
        <v>12623</v>
      </c>
      <c r="I13" t="s">
        <v>12625</v>
      </c>
      <c r="J13" t="s">
        <v>12874</v>
      </c>
      <c r="K13" t="s">
        <v>12940</v>
      </c>
    </row>
    <row r="14" spans="1:11">
      <c r="A14">
        <v>3</v>
      </c>
      <c r="B14">
        <v>2</v>
      </c>
      <c r="C14">
        <v>1</v>
      </c>
      <c r="D14">
        <v>1</v>
      </c>
      <c r="E14">
        <v>1</v>
      </c>
      <c r="F14">
        <v>8</v>
      </c>
      <c r="G14" t="s">
        <v>149</v>
      </c>
      <c r="H14" t="s">
        <v>219</v>
      </c>
      <c r="I14" t="s">
        <v>220</v>
      </c>
      <c r="J14" t="s">
        <v>12879</v>
      </c>
      <c r="K14" t="s">
        <v>12971</v>
      </c>
    </row>
    <row r="15" spans="1:11">
      <c r="A15">
        <v>3</v>
      </c>
      <c r="B15">
        <v>2</v>
      </c>
      <c r="C15">
        <v>0</v>
      </c>
      <c r="D15">
        <v>2</v>
      </c>
      <c r="E15">
        <v>1</v>
      </c>
      <c r="F15">
        <v>8</v>
      </c>
      <c r="G15" t="s">
        <v>149</v>
      </c>
      <c r="H15" t="s">
        <v>12643</v>
      </c>
      <c r="I15" t="s">
        <v>12645</v>
      </c>
      <c r="J15" t="s">
        <v>12881</v>
      </c>
      <c r="K15" t="s">
        <v>13004</v>
      </c>
    </row>
    <row r="16" spans="1:11">
      <c r="A16">
        <v>3</v>
      </c>
      <c r="B16">
        <v>0</v>
      </c>
      <c r="C16">
        <v>0</v>
      </c>
      <c r="D16">
        <v>2</v>
      </c>
      <c r="E16">
        <v>0</v>
      </c>
      <c r="F16">
        <v>5</v>
      </c>
      <c r="G16" t="s">
        <v>149</v>
      </c>
      <c r="H16" t="s">
        <v>12623</v>
      </c>
      <c r="I16" t="s">
        <v>164</v>
      </c>
      <c r="J16" t="s">
        <v>12874</v>
      </c>
      <c r="K16" t="s">
        <v>12941</v>
      </c>
    </row>
    <row r="17" spans="1:11">
      <c r="A17">
        <v>3</v>
      </c>
      <c r="B17">
        <v>0</v>
      </c>
      <c r="C17">
        <v>0</v>
      </c>
      <c r="D17">
        <v>0</v>
      </c>
      <c r="E17">
        <v>2</v>
      </c>
      <c r="F17">
        <v>5</v>
      </c>
      <c r="G17" t="s">
        <v>149</v>
      </c>
      <c r="H17" t="s">
        <v>187</v>
      </c>
      <c r="I17" t="s">
        <v>12629</v>
      </c>
      <c r="J17" t="s">
        <v>12877</v>
      </c>
      <c r="K17" t="s">
        <v>12960</v>
      </c>
    </row>
    <row r="18" spans="1:11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 t="s">
        <v>149</v>
      </c>
      <c r="H18" t="s">
        <v>150</v>
      </c>
      <c r="I18" t="s">
        <v>12620</v>
      </c>
      <c r="J18" t="s">
        <v>12873</v>
      </c>
      <c r="K18" t="s">
        <v>12935</v>
      </c>
    </row>
    <row r="19" spans="1:11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 t="s">
        <v>149</v>
      </c>
      <c r="H19" t="s">
        <v>150</v>
      </c>
      <c r="I19" t="s">
        <v>12621</v>
      </c>
      <c r="J19" t="s">
        <v>12873</v>
      </c>
      <c r="K19" t="s">
        <v>12936</v>
      </c>
    </row>
    <row r="20" spans="1:11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 t="s">
        <v>149</v>
      </c>
      <c r="H20" t="s">
        <v>323</v>
      </c>
      <c r="I20" t="s">
        <v>327</v>
      </c>
      <c r="J20" t="s">
        <v>12875</v>
      </c>
      <c r="K20" t="s">
        <v>12947</v>
      </c>
    </row>
    <row r="21" spans="1:11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 t="s">
        <v>149</v>
      </c>
      <c r="H21" t="s">
        <v>323</v>
      </c>
      <c r="I21" t="s">
        <v>329</v>
      </c>
      <c r="J21" t="s">
        <v>12875</v>
      </c>
      <c r="K21" t="s">
        <v>12949</v>
      </c>
    </row>
    <row r="22" spans="1:11">
      <c r="A22">
        <v>2</v>
      </c>
      <c r="B22">
        <v>6</v>
      </c>
      <c r="C22">
        <v>0</v>
      </c>
      <c r="D22">
        <v>2</v>
      </c>
      <c r="E22">
        <v>6</v>
      </c>
      <c r="F22">
        <v>16</v>
      </c>
      <c r="G22" t="s">
        <v>149</v>
      </c>
      <c r="H22" t="s">
        <v>219</v>
      </c>
      <c r="I22" t="s">
        <v>229</v>
      </c>
      <c r="J22" t="s">
        <v>12879</v>
      </c>
      <c r="K22" t="s">
        <v>12976</v>
      </c>
    </row>
    <row r="23" spans="1:11">
      <c r="A23">
        <v>2</v>
      </c>
      <c r="B23">
        <v>0</v>
      </c>
      <c r="C23">
        <v>8</v>
      </c>
      <c r="D23">
        <v>2</v>
      </c>
      <c r="E23">
        <v>3</v>
      </c>
      <c r="F23">
        <v>15</v>
      </c>
      <c r="G23" t="s">
        <v>149</v>
      </c>
      <c r="H23" t="s">
        <v>170</v>
      </c>
      <c r="I23" t="s">
        <v>176</v>
      </c>
      <c r="J23" t="s">
        <v>12876</v>
      </c>
      <c r="K23" t="s">
        <v>12955</v>
      </c>
    </row>
    <row r="24" spans="1:11">
      <c r="A24">
        <v>2</v>
      </c>
      <c r="B24">
        <v>0</v>
      </c>
      <c r="C24">
        <v>5</v>
      </c>
      <c r="D24">
        <v>2</v>
      </c>
      <c r="E24">
        <v>5</v>
      </c>
      <c r="F24">
        <v>14</v>
      </c>
      <c r="G24" t="s">
        <v>149</v>
      </c>
      <c r="H24" t="s">
        <v>208</v>
      </c>
      <c r="I24" t="s">
        <v>213</v>
      </c>
      <c r="J24" t="s">
        <v>12878</v>
      </c>
      <c r="K24" t="s">
        <v>12970</v>
      </c>
    </row>
    <row r="25" spans="1:11">
      <c r="A25">
        <v>2</v>
      </c>
      <c r="B25">
        <v>1</v>
      </c>
      <c r="C25">
        <v>6</v>
      </c>
      <c r="D25">
        <v>0</v>
      </c>
      <c r="E25">
        <v>3</v>
      </c>
      <c r="F25">
        <v>12</v>
      </c>
      <c r="G25" t="s">
        <v>149</v>
      </c>
      <c r="H25" t="s">
        <v>219</v>
      </c>
      <c r="I25" t="s">
        <v>224</v>
      </c>
      <c r="J25" t="s">
        <v>12879</v>
      </c>
      <c r="K25" t="s">
        <v>12973</v>
      </c>
    </row>
    <row r="26" spans="1:11">
      <c r="A26">
        <v>2</v>
      </c>
      <c r="B26">
        <v>3</v>
      </c>
      <c r="C26">
        <v>1</v>
      </c>
      <c r="D26">
        <v>3</v>
      </c>
      <c r="E26">
        <v>3</v>
      </c>
      <c r="F26">
        <v>12</v>
      </c>
      <c r="G26" t="s">
        <v>149</v>
      </c>
      <c r="H26" t="s">
        <v>12609</v>
      </c>
      <c r="I26" t="s">
        <v>234</v>
      </c>
      <c r="J26" t="s">
        <v>12880</v>
      </c>
      <c r="K26" t="s">
        <v>12980</v>
      </c>
    </row>
    <row r="27" spans="1:11">
      <c r="A27">
        <v>2</v>
      </c>
      <c r="B27">
        <v>2</v>
      </c>
      <c r="C27">
        <v>2</v>
      </c>
      <c r="D27">
        <v>0</v>
      </c>
      <c r="E27">
        <v>4</v>
      </c>
      <c r="F27">
        <v>10</v>
      </c>
      <c r="G27" t="s">
        <v>149</v>
      </c>
      <c r="H27" t="s">
        <v>12643</v>
      </c>
      <c r="I27" t="s">
        <v>12649</v>
      </c>
      <c r="J27" t="s">
        <v>12881</v>
      </c>
      <c r="K27" t="s">
        <v>13008</v>
      </c>
    </row>
    <row r="28" spans="1:11">
      <c r="A28">
        <v>2</v>
      </c>
      <c r="B28">
        <v>4</v>
      </c>
      <c r="C28">
        <v>0</v>
      </c>
      <c r="D28">
        <v>1</v>
      </c>
      <c r="E28">
        <v>3</v>
      </c>
      <c r="F28">
        <v>10</v>
      </c>
      <c r="G28" t="s">
        <v>149</v>
      </c>
      <c r="H28" t="s">
        <v>12643</v>
      </c>
      <c r="I28" t="s">
        <v>12650</v>
      </c>
      <c r="J28" t="s">
        <v>12881</v>
      </c>
      <c r="K28" t="s">
        <v>13010</v>
      </c>
    </row>
    <row r="29" spans="1:11">
      <c r="A29">
        <v>2</v>
      </c>
      <c r="B29">
        <v>1</v>
      </c>
      <c r="C29">
        <v>3</v>
      </c>
      <c r="D29">
        <v>2</v>
      </c>
      <c r="E29">
        <v>2</v>
      </c>
      <c r="F29">
        <v>10</v>
      </c>
      <c r="G29" t="s">
        <v>149</v>
      </c>
      <c r="H29" t="s">
        <v>262</v>
      </c>
      <c r="I29" t="s">
        <v>267</v>
      </c>
      <c r="J29" t="s">
        <v>12882</v>
      </c>
      <c r="K29" t="s">
        <v>13015</v>
      </c>
    </row>
    <row r="30" spans="1:11">
      <c r="A30">
        <v>2</v>
      </c>
      <c r="B30">
        <v>0</v>
      </c>
      <c r="C30">
        <v>2</v>
      </c>
      <c r="D30">
        <v>1</v>
      </c>
      <c r="E30">
        <v>2</v>
      </c>
      <c r="F30">
        <v>7</v>
      </c>
      <c r="G30" t="s">
        <v>149</v>
      </c>
      <c r="H30" t="s">
        <v>12609</v>
      </c>
      <c r="I30" t="s">
        <v>233</v>
      </c>
      <c r="J30" t="s">
        <v>12880</v>
      </c>
      <c r="K30" t="s">
        <v>12979</v>
      </c>
    </row>
    <row r="31" spans="1:11">
      <c r="A31">
        <v>2</v>
      </c>
      <c r="B31">
        <v>1</v>
      </c>
      <c r="C31">
        <v>0</v>
      </c>
      <c r="D31">
        <v>2</v>
      </c>
      <c r="E31">
        <v>0</v>
      </c>
      <c r="F31">
        <v>5</v>
      </c>
      <c r="G31" t="s">
        <v>149</v>
      </c>
      <c r="H31" t="s">
        <v>150</v>
      </c>
      <c r="I31" t="s">
        <v>157</v>
      </c>
      <c r="J31" t="s">
        <v>12873</v>
      </c>
      <c r="K31" t="s">
        <v>12934</v>
      </c>
    </row>
    <row r="32" spans="1:11">
      <c r="A32">
        <v>2</v>
      </c>
      <c r="B32">
        <v>0</v>
      </c>
      <c r="C32">
        <v>1</v>
      </c>
      <c r="D32">
        <v>0</v>
      </c>
      <c r="E32">
        <v>0</v>
      </c>
      <c r="F32">
        <v>3</v>
      </c>
      <c r="G32" t="s">
        <v>149</v>
      </c>
      <c r="H32" t="s">
        <v>262</v>
      </c>
      <c r="I32" t="s">
        <v>270</v>
      </c>
      <c r="J32" t="s">
        <v>12882</v>
      </c>
      <c r="K32" t="s">
        <v>13017</v>
      </c>
    </row>
    <row r="33" spans="1:11">
      <c r="A33">
        <v>1</v>
      </c>
      <c r="B33">
        <v>5</v>
      </c>
      <c r="C33">
        <v>6</v>
      </c>
      <c r="D33">
        <v>1</v>
      </c>
      <c r="E33">
        <v>0</v>
      </c>
      <c r="F33">
        <v>13</v>
      </c>
      <c r="G33" t="s">
        <v>149</v>
      </c>
      <c r="H33" t="s">
        <v>187</v>
      </c>
      <c r="I33" t="s">
        <v>198</v>
      </c>
      <c r="J33" t="s">
        <v>12877</v>
      </c>
      <c r="K33" t="s">
        <v>12962</v>
      </c>
    </row>
    <row r="34" spans="1:11">
      <c r="A34">
        <v>1</v>
      </c>
      <c r="B34">
        <v>1</v>
      </c>
      <c r="C34">
        <v>5</v>
      </c>
      <c r="D34">
        <v>0</v>
      </c>
      <c r="E34">
        <v>2</v>
      </c>
      <c r="F34">
        <v>9</v>
      </c>
      <c r="G34" t="s">
        <v>149</v>
      </c>
      <c r="H34" t="s">
        <v>187</v>
      </c>
      <c r="I34" t="s">
        <v>12628</v>
      </c>
      <c r="J34" t="s">
        <v>12877</v>
      </c>
      <c r="K34" t="s">
        <v>12957</v>
      </c>
    </row>
    <row r="35" spans="1:11">
      <c r="A35">
        <v>1</v>
      </c>
      <c r="B35">
        <v>3</v>
      </c>
      <c r="C35">
        <v>1</v>
      </c>
      <c r="D35">
        <v>2</v>
      </c>
      <c r="E35">
        <v>1</v>
      </c>
      <c r="F35">
        <v>8</v>
      </c>
      <c r="G35" t="s">
        <v>149</v>
      </c>
      <c r="H35" t="s">
        <v>12609</v>
      </c>
      <c r="I35" t="s">
        <v>12637</v>
      </c>
      <c r="J35" t="s">
        <v>12880</v>
      </c>
      <c r="K35" t="s">
        <v>12983</v>
      </c>
    </row>
    <row r="36" spans="1:11">
      <c r="A36">
        <v>1</v>
      </c>
      <c r="B36">
        <v>3</v>
      </c>
      <c r="C36">
        <v>1</v>
      </c>
      <c r="D36">
        <v>1</v>
      </c>
      <c r="E36">
        <v>0</v>
      </c>
      <c r="F36">
        <v>6</v>
      </c>
      <c r="G36" t="s">
        <v>149</v>
      </c>
      <c r="H36" t="s">
        <v>150</v>
      </c>
      <c r="I36" t="s">
        <v>151</v>
      </c>
      <c r="J36" t="s">
        <v>12873</v>
      </c>
      <c r="K36" t="s">
        <v>12933</v>
      </c>
    </row>
    <row r="37" spans="1:11">
      <c r="A37">
        <v>1</v>
      </c>
      <c r="B37">
        <v>0</v>
      </c>
      <c r="C37">
        <v>3</v>
      </c>
      <c r="D37">
        <v>2</v>
      </c>
      <c r="E37">
        <v>0</v>
      </c>
      <c r="F37">
        <v>6</v>
      </c>
      <c r="G37" t="s">
        <v>149</v>
      </c>
      <c r="H37" t="s">
        <v>187</v>
      </c>
      <c r="I37" t="s">
        <v>192</v>
      </c>
      <c r="J37" t="s">
        <v>12877</v>
      </c>
      <c r="K37" t="s">
        <v>12959</v>
      </c>
    </row>
    <row r="38" spans="1:11">
      <c r="A38">
        <v>1</v>
      </c>
      <c r="B38">
        <v>3</v>
      </c>
      <c r="C38">
        <v>0</v>
      </c>
      <c r="D38">
        <v>1</v>
      </c>
      <c r="E38">
        <v>1</v>
      </c>
      <c r="F38">
        <v>6</v>
      </c>
      <c r="G38" t="s">
        <v>149</v>
      </c>
      <c r="H38" t="s">
        <v>12643</v>
      </c>
      <c r="I38" t="s">
        <v>261</v>
      </c>
      <c r="J38" t="s">
        <v>12881</v>
      </c>
      <c r="K38" t="s">
        <v>13009</v>
      </c>
    </row>
    <row r="39" spans="1:11">
      <c r="A39">
        <v>1</v>
      </c>
      <c r="B39">
        <v>3</v>
      </c>
      <c r="C39">
        <v>0</v>
      </c>
      <c r="D39">
        <v>1</v>
      </c>
      <c r="E39">
        <v>0</v>
      </c>
      <c r="F39">
        <v>5</v>
      </c>
      <c r="G39" t="s">
        <v>149</v>
      </c>
      <c r="H39" t="s">
        <v>219</v>
      </c>
      <c r="I39" t="s">
        <v>222</v>
      </c>
      <c r="J39" t="s">
        <v>12879</v>
      </c>
      <c r="K39" t="s">
        <v>12972</v>
      </c>
    </row>
    <row r="40" spans="1:11">
      <c r="A40">
        <v>1</v>
      </c>
      <c r="B40">
        <v>2</v>
      </c>
      <c r="C40">
        <v>0</v>
      </c>
      <c r="D40">
        <v>0</v>
      </c>
      <c r="E40">
        <v>2</v>
      </c>
      <c r="F40">
        <v>5</v>
      </c>
      <c r="G40" t="s">
        <v>149</v>
      </c>
      <c r="H40" t="s">
        <v>12609</v>
      </c>
      <c r="I40" t="s">
        <v>241</v>
      </c>
      <c r="J40" t="s">
        <v>12880</v>
      </c>
      <c r="K40" t="s">
        <v>12987</v>
      </c>
    </row>
    <row r="41" spans="1:11">
      <c r="A41">
        <v>1</v>
      </c>
      <c r="B41">
        <v>0</v>
      </c>
      <c r="C41">
        <v>1</v>
      </c>
      <c r="D41">
        <v>1</v>
      </c>
      <c r="E41">
        <v>2</v>
      </c>
      <c r="F41">
        <v>5</v>
      </c>
      <c r="G41" t="s">
        <v>149</v>
      </c>
      <c r="H41" t="s">
        <v>12609</v>
      </c>
      <c r="I41" t="s">
        <v>12640</v>
      </c>
      <c r="J41" t="s">
        <v>12880</v>
      </c>
      <c r="K41" t="s">
        <v>13000</v>
      </c>
    </row>
    <row r="42" spans="1:11">
      <c r="A42">
        <v>1</v>
      </c>
      <c r="B42">
        <v>1</v>
      </c>
      <c r="C42">
        <v>0</v>
      </c>
      <c r="D42">
        <v>0</v>
      </c>
      <c r="E42">
        <v>2</v>
      </c>
      <c r="F42">
        <v>4</v>
      </c>
      <c r="G42" t="s">
        <v>149</v>
      </c>
      <c r="H42" t="s">
        <v>219</v>
      </c>
      <c r="I42" t="s">
        <v>12635</v>
      </c>
      <c r="J42" t="s">
        <v>12879</v>
      </c>
      <c r="K42" t="s">
        <v>12975</v>
      </c>
    </row>
    <row r="43" spans="1:11">
      <c r="A43">
        <v>1</v>
      </c>
      <c r="B43">
        <v>0</v>
      </c>
      <c r="C43">
        <v>0</v>
      </c>
      <c r="D43">
        <v>1</v>
      </c>
      <c r="E43">
        <v>1</v>
      </c>
      <c r="F43">
        <v>3</v>
      </c>
      <c r="G43" t="s">
        <v>149</v>
      </c>
      <c r="H43" t="s">
        <v>150</v>
      </c>
      <c r="I43" t="s">
        <v>12622</v>
      </c>
      <c r="J43" t="s">
        <v>12873</v>
      </c>
      <c r="K43" t="s">
        <v>12937</v>
      </c>
    </row>
    <row r="44" spans="1:11">
      <c r="A44">
        <v>1</v>
      </c>
      <c r="B44">
        <v>1</v>
      </c>
      <c r="C44">
        <v>0</v>
      </c>
      <c r="D44">
        <v>0</v>
      </c>
      <c r="E44">
        <v>1</v>
      </c>
      <c r="F44">
        <v>3</v>
      </c>
      <c r="G44" t="s">
        <v>149</v>
      </c>
      <c r="H44" t="s">
        <v>12609</v>
      </c>
      <c r="I44" t="s">
        <v>12636</v>
      </c>
      <c r="J44" t="s">
        <v>12880</v>
      </c>
      <c r="K44" t="s">
        <v>12978</v>
      </c>
    </row>
    <row r="45" spans="1:11">
      <c r="A45">
        <v>1</v>
      </c>
      <c r="B45">
        <v>1</v>
      </c>
      <c r="C45">
        <v>0</v>
      </c>
      <c r="D45">
        <v>1</v>
      </c>
      <c r="E45">
        <v>0</v>
      </c>
      <c r="F45">
        <v>3</v>
      </c>
      <c r="G45" t="s">
        <v>149</v>
      </c>
      <c r="H45" t="s">
        <v>12609</v>
      </c>
      <c r="I45" t="s">
        <v>235</v>
      </c>
      <c r="J45" t="s">
        <v>12880</v>
      </c>
      <c r="K45" t="s">
        <v>12981</v>
      </c>
    </row>
    <row r="46" spans="1:11">
      <c r="A46">
        <v>1</v>
      </c>
      <c r="B46">
        <v>1</v>
      </c>
      <c r="C46">
        <v>1</v>
      </c>
      <c r="D46">
        <v>0</v>
      </c>
      <c r="E46">
        <v>0</v>
      </c>
      <c r="F46">
        <v>3</v>
      </c>
      <c r="G46" t="s">
        <v>149</v>
      </c>
      <c r="H46" t="s">
        <v>12609</v>
      </c>
      <c r="I46" t="s">
        <v>236</v>
      </c>
      <c r="J46" t="s">
        <v>12880</v>
      </c>
      <c r="K46" t="s">
        <v>12982</v>
      </c>
    </row>
    <row r="47" spans="1:11">
      <c r="A47">
        <v>1</v>
      </c>
      <c r="B47">
        <v>0</v>
      </c>
      <c r="C47">
        <v>0</v>
      </c>
      <c r="D47">
        <v>0</v>
      </c>
      <c r="E47">
        <v>2</v>
      </c>
      <c r="F47">
        <v>3</v>
      </c>
      <c r="G47" t="s">
        <v>149</v>
      </c>
      <c r="H47" t="s">
        <v>12609</v>
      </c>
      <c r="I47" t="s">
        <v>245</v>
      </c>
      <c r="J47" t="s">
        <v>12880</v>
      </c>
      <c r="K47" t="s">
        <v>12991</v>
      </c>
    </row>
    <row r="48" spans="1:11">
      <c r="A48">
        <v>1</v>
      </c>
      <c r="B48">
        <v>1</v>
      </c>
      <c r="C48">
        <v>0</v>
      </c>
      <c r="D48">
        <v>0</v>
      </c>
      <c r="E48">
        <v>1</v>
      </c>
      <c r="F48">
        <v>3</v>
      </c>
      <c r="G48" t="s">
        <v>149</v>
      </c>
      <c r="H48" t="s">
        <v>12609</v>
      </c>
      <c r="I48" t="s">
        <v>12642</v>
      </c>
      <c r="J48" t="s">
        <v>12880</v>
      </c>
      <c r="K48" t="s">
        <v>13002</v>
      </c>
    </row>
    <row r="49" spans="1:11">
      <c r="A49">
        <v>1</v>
      </c>
      <c r="B49">
        <v>0</v>
      </c>
      <c r="C49">
        <v>1</v>
      </c>
      <c r="D49">
        <v>0</v>
      </c>
      <c r="E49">
        <v>1</v>
      </c>
      <c r="F49">
        <v>3</v>
      </c>
      <c r="G49" t="s">
        <v>149</v>
      </c>
      <c r="H49" t="s">
        <v>262</v>
      </c>
      <c r="I49" t="s">
        <v>265</v>
      </c>
      <c r="J49" t="s">
        <v>12882</v>
      </c>
      <c r="K49" t="s">
        <v>13014</v>
      </c>
    </row>
    <row r="50" spans="1:11">
      <c r="A50">
        <v>1</v>
      </c>
      <c r="B50">
        <v>0</v>
      </c>
      <c r="C50">
        <v>1</v>
      </c>
      <c r="D50">
        <v>0</v>
      </c>
      <c r="E50">
        <v>0</v>
      </c>
      <c r="F50">
        <v>2</v>
      </c>
      <c r="G50" t="s">
        <v>149</v>
      </c>
      <c r="H50" t="s">
        <v>12623</v>
      </c>
      <c r="I50" t="s">
        <v>159</v>
      </c>
      <c r="J50" t="s">
        <v>12874</v>
      </c>
      <c r="K50" t="s">
        <v>12938</v>
      </c>
    </row>
    <row r="51" spans="1:11">
      <c r="A51">
        <v>1</v>
      </c>
      <c r="B51">
        <v>0</v>
      </c>
      <c r="C51">
        <v>0</v>
      </c>
      <c r="D51">
        <v>1</v>
      </c>
      <c r="E51">
        <v>0</v>
      </c>
      <c r="F51">
        <v>2</v>
      </c>
      <c r="G51" t="s">
        <v>149</v>
      </c>
      <c r="H51" t="s">
        <v>12623</v>
      </c>
      <c r="I51" t="s">
        <v>168</v>
      </c>
      <c r="J51" t="s">
        <v>12874</v>
      </c>
      <c r="K51" t="s">
        <v>12942</v>
      </c>
    </row>
    <row r="52" spans="1:11">
      <c r="A52">
        <v>1</v>
      </c>
      <c r="B52">
        <v>0</v>
      </c>
      <c r="C52">
        <v>0</v>
      </c>
      <c r="D52">
        <v>0</v>
      </c>
      <c r="E52">
        <v>1</v>
      </c>
      <c r="F52">
        <v>2</v>
      </c>
      <c r="G52" t="s">
        <v>149</v>
      </c>
      <c r="H52" t="s">
        <v>187</v>
      </c>
      <c r="I52" t="s">
        <v>191</v>
      </c>
      <c r="J52" t="s">
        <v>12877</v>
      </c>
      <c r="K52" t="s">
        <v>12958</v>
      </c>
    </row>
    <row r="53" spans="1:11">
      <c r="A53">
        <v>1</v>
      </c>
      <c r="B53">
        <v>0</v>
      </c>
      <c r="C53">
        <v>1</v>
      </c>
      <c r="D53">
        <v>0</v>
      </c>
      <c r="E53">
        <v>0</v>
      </c>
      <c r="F53">
        <v>2</v>
      </c>
      <c r="G53" t="s">
        <v>149</v>
      </c>
      <c r="H53" t="s">
        <v>12609</v>
      </c>
      <c r="I53" t="s">
        <v>249</v>
      </c>
      <c r="J53" t="s">
        <v>12880</v>
      </c>
      <c r="K53" t="s">
        <v>12993</v>
      </c>
    </row>
    <row r="54" spans="1:11">
      <c r="A54">
        <v>1</v>
      </c>
      <c r="B54">
        <v>1</v>
      </c>
      <c r="C54">
        <v>0</v>
      </c>
      <c r="D54">
        <v>0</v>
      </c>
      <c r="E54">
        <v>0</v>
      </c>
      <c r="F54">
        <v>2</v>
      </c>
      <c r="G54" t="s">
        <v>149</v>
      </c>
      <c r="H54" t="s">
        <v>12609</v>
      </c>
      <c r="I54" t="s">
        <v>12641</v>
      </c>
      <c r="J54" t="s">
        <v>12880</v>
      </c>
      <c r="K54" t="s">
        <v>13001</v>
      </c>
    </row>
    <row r="55" spans="1:11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149</v>
      </c>
      <c r="H55" t="s">
        <v>12623</v>
      </c>
      <c r="I55" t="s">
        <v>12624</v>
      </c>
      <c r="J55" t="s">
        <v>12874</v>
      </c>
      <c r="K55" t="s">
        <v>12939</v>
      </c>
    </row>
    <row r="56" spans="1:11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149</v>
      </c>
      <c r="H56" t="s">
        <v>323</v>
      </c>
      <c r="I56" t="s">
        <v>328</v>
      </c>
      <c r="J56" t="s">
        <v>12875</v>
      </c>
      <c r="K56" t="s">
        <v>12948</v>
      </c>
    </row>
    <row r="57" spans="1:11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 t="s">
        <v>149</v>
      </c>
      <c r="H57" t="s">
        <v>323</v>
      </c>
      <c r="I57" t="s">
        <v>330</v>
      </c>
      <c r="J57" t="s">
        <v>12875</v>
      </c>
      <c r="K57" t="s">
        <v>12951</v>
      </c>
    </row>
    <row r="58" spans="1:11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149</v>
      </c>
      <c r="H58" t="s">
        <v>187</v>
      </c>
      <c r="I58" t="s">
        <v>204</v>
      </c>
      <c r="J58" t="s">
        <v>12877</v>
      </c>
      <c r="K58" t="s">
        <v>12964</v>
      </c>
    </row>
    <row r="59" spans="1:11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149</v>
      </c>
      <c r="H59" t="s">
        <v>12609</v>
      </c>
      <c r="I59" t="s">
        <v>253</v>
      </c>
      <c r="J59" t="s">
        <v>12880</v>
      </c>
      <c r="K59" t="s">
        <v>12996</v>
      </c>
    </row>
    <row r="60" spans="1:11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 t="s">
        <v>149</v>
      </c>
      <c r="H60" t="s">
        <v>262</v>
      </c>
      <c r="I60" t="s">
        <v>263</v>
      </c>
      <c r="J60" t="s">
        <v>12882</v>
      </c>
      <c r="K60" t="s">
        <v>13013</v>
      </c>
    </row>
    <row r="61" spans="1:11">
      <c r="A61">
        <v>0</v>
      </c>
      <c r="B61">
        <v>6</v>
      </c>
      <c r="C61">
        <v>1</v>
      </c>
      <c r="D61">
        <v>0</v>
      </c>
      <c r="E61">
        <v>0</v>
      </c>
      <c r="F61">
        <v>7</v>
      </c>
      <c r="G61" t="s">
        <v>149</v>
      </c>
      <c r="H61" t="s">
        <v>323</v>
      </c>
      <c r="I61" t="s">
        <v>332</v>
      </c>
      <c r="J61" t="s">
        <v>12875</v>
      </c>
      <c r="K61" t="s">
        <v>12953</v>
      </c>
    </row>
    <row r="62" spans="1:11">
      <c r="A62">
        <v>0</v>
      </c>
      <c r="B62">
        <v>5</v>
      </c>
      <c r="C62">
        <v>0</v>
      </c>
      <c r="D62">
        <v>2</v>
      </c>
      <c r="E62">
        <v>0</v>
      </c>
      <c r="F62">
        <v>7</v>
      </c>
      <c r="G62" t="s">
        <v>149</v>
      </c>
      <c r="H62" t="s">
        <v>12609</v>
      </c>
      <c r="I62" t="s">
        <v>12638</v>
      </c>
      <c r="J62" t="s">
        <v>12880</v>
      </c>
      <c r="K62" t="s">
        <v>12984</v>
      </c>
    </row>
    <row r="63" spans="1:11">
      <c r="A63">
        <v>0</v>
      </c>
      <c r="B63">
        <v>3</v>
      </c>
      <c r="C63">
        <v>0</v>
      </c>
      <c r="D63">
        <v>1</v>
      </c>
      <c r="E63">
        <v>3</v>
      </c>
      <c r="F63">
        <v>7</v>
      </c>
      <c r="G63" t="s">
        <v>149</v>
      </c>
      <c r="H63" t="s">
        <v>12643</v>
      </c>
      <c r="I63" t="s">
        <v>12647</v>
      </c>
      <c r="J63" t="s">
        <v>12881</v>
      </c>
      <c r="K63" t="s">
        <v>13006</v>
      </c>
    </row>
    <row r="64" spans="1:11">
      <c r="A64">
        <v>0</v>
      </c>
      <c r="B64">
        <v>1</v>
      </c>
      <c r="C64">
        <v>1</v>
      </c>
      <c r="D64">
        <v>4</v>
      </c>
      <c r="E64">
        <v>0</v>
      </c>
      <c r="F64">
        <v>6</v>
      </c>
      <c r="G64" t="s">
        <v>149</v>
      </c>
      <c r="H64" t="s">
        <v>12643</v>
      </c>
      <c r="I64" t="s">
        <v>12652</v>
      </c>
      <c r="J64" t="s">
        <v>12881</v>
      </c>
      <c r="K64" t="s">
        <v>13012</v>
      </c>
    </row>
    <row r="65" spans="1:11">
      <c r="A65">
        <v>0</v>
      </c>
      <c r="B65">
        <v>2</v>
      </c>
      <c r="C65">
        <v>2</v>
      </c>
      <c r="D65">
        <v>0</v>
      </c>
      <c r="E65">
        <v>1</v>
      </c>
      <c r="F65">
        <v>5</v>
      </c>
      <c r="G65" t="s">
        <v>149</v>
      </c>
      <c r="H65" t="s">
        <v>12609</v>
      </c>
      <c r="I65" t="s">
        <v>242</v>
      </c>
      <c r="J65" t="s">
        <v>12880</v>
      </c>
      <c r="K65" t="s">
        <v>12988</v>
      </c>
    </row>
    <row r="66" spans="1:11">
      <c r="A66">
        <v>0</v>
      </c>
      <c r="B66">
        <v>2</v>
      </c>
      <c r="C66">
        <v>0</v>
      </c>
      <c r="D66">
        <v>0</v>
      </c>
      <c r="E66">
        <v>3</v>
      </c>
      <c r="F66">
        <v>5</v>
      </c>
      <c r="G66" t="s">
        <v>149</v>
      </c>
      <c r="H66" t="s">
        <v>12643</v>
      </c>
      <c r="I66" t="s">
        <v>12648</v>
      </c>
      <c r="J66" t="s">
        <v>12881</v>
      </c>
      <c r="K66" t="s">
        <v>13007</v>
      </c>
    </row>
    <row r="67" spans="1:11">
      <c r="A67">
        <v>0</v>
      </c>
      <c r="B67">
        <v>0</v>
      </c>
      <c r="C67">
        <v>0</v>
      </c>
      <c r="D67">
        <v>0</v>
      </c>
      <c r="E67">
        <v>4</v>
      </c>
      <c r="F67">
        <v>4</v>
      </c>
      <c r="G67" t="s">
        <v>149</v>
      </c>
      <c r="H67" t="s">
        <v>323</v>
      </c>
      <c r="I67" t="s">
        <v>325</v>
      </c>
      <c r="J67" t="s">
        <v>12875</v>
      </c>
      <c r="K67" t="s">
        <v>12945</v>
      </c>
    </row>
    <row r="68" spans="1:11">
      <c r="A68">
        <v>0</v>
      </c>
      <c r="B68">
        <v>1</v>
      </c>
      <c r="C68">
        <v>0</v>
      </c>
      <c r="D68">
        <v>0</v>
      </c>
      <c r="E68">
        <v>3</v>
      </c>
      <c r="F68">
        <v>4</v>
      </c>
      <c r="G68" t="s">
        <v>149</v>
      </c>
      <c r="H68" t="s">
        <v>208</v>
      </c>
      <c r="I68" t="s">
        <v>12631</v>
      </c>
      <c r="J68" t="s">
        <v>12878</v>
      </c>
      <c r="K68" t="s">
        <v>12966</v>
      </c>
    </row>
    <row r="69" spans="1:11">
      <c r="A69">
        <v>0</v>
      </c>
      <c r="B69">
        <v>1</v>
      </c>
      <c r="C69">
        <v>1</v>
      </c>
      <c r="D69">
        <v>2</v>
      </c>
      <c r="E69">
        <v>0</v>
      </c>
      <c r="F69">
        <v>4</v>
      </c>
      <c r="G69" t="s">
        <v>149</v>
      </c>
      <c r="H69" t="s">
        <v>12609</v>
      </c>
      <c r="I69" t="s">
        <v>240</v>
      </c>
      <c r="J69" t="s">
        <v>12880</v>
      </c>
      <c r="K69" t="s">
        <v>12986</v>
      </c>
    </row>
    <row r="70" spans="1:11">
      <c r="A70">
        <v>0</v>
      </c>
      <c r="B70">
        <v>0</v>
      </c>
      <c r="C70">
        <v>4</v>
      </c>
      <c r="D70">
        <v>0</v>
      </c>
      <c r="E70">
        <v>0</v>
      </c>
      <c r="F70">
        <v>4</v>
      </c>
      <c r="G70" t="s">
        <v>149</v>
      </c>
      <c r="H70" t="s">
        <v>12609</v>
      </c>
      <c r="I70" t="s">
        <v>254</v>
      </c>
      <c r="J70" t="s">
        <v>12880</v>
      </c>
      <c r="K70" t="s">
        <v>12998</v>
      </c>
    </row>
    <row r="71" spans="1:11">
      <c r="A71">
        <v>0</v>
      </c>
      <c r="B71">
        <v>0</v>
      </c>
      <c r="C71">
        <v>2</v>
      </c>
      <c r="D71">
        <v>1</v>
      </c>
      <c r="E71">
        <v>0</v>
      </c>
      <c r="F71">
        <v>3</v>
      </c>
      <c r="G71" t="s">
        <v>149</v>
      </c>
      <c r="H71" t="s">
        <v>208</v>
      </c>
      <c r="I71" t="s">
        <v>211</v>
      </c>
      <c r="J71" t="s">
        <v>12878</v>
      </c>
      <c r="K71" t="s">
        <v>12968</v>
      </c>
    </row>
    <row r="72" spans="1:11">
      <c r="A72">
        <v>0</v>
      </c>
      <c r="B72">
        <v>3</v>
      </c>
      <c r="C72">
        <v>0</v>
      </c>
      <c r="D72">
        <v>0</v>
      </c>
      <c r="E72">
        <v>0</v>
      </c>
      <c r="F72">
        <v>3</v>
      </c>
      <c r="G72" t="s">
        <v>149</v>
      </c>
      <c r="H72" t="s">
        <v>12609</v>
      </c>
      <c r="I72" t="s">
        <v>243</v>
      </c>
      <c r="J72" t="s">
        <v>12880</v>
      </c>
      <c r="K72" t="s">
        <v>12989</v>
      </c>
    </row>
    <row r="73" spans="1:11">
      <c r="A73">
        <v>0</v>
      </c>
      <c r="B73">
        <v>2</v>
      </c>
      <c r="C73">
        <v>1</v>
      </c>
      <c r="D73">
        <v>0</v>
      </c>
      <c r="E73">
        <v>0</v>
      </c>
      <c r="F73">
        <v>3</v>
      </c>
      <c r="G73" t="s">
        <v>149</v>
      </c>
      <c r="H73" t="s">
        <v>12609</v>
      </c>
      <c r="I73" t="s">
        <v>251</v>
      </c>
      <c r="J73" t="s">
        <v>12880</v>
      </c>
      <c r="K73" t="s">
        <v>12994</v>
      </c>
    </row>
    <row r="74" spans="1:11">
      <c r="A74">
        <v>0</v>
      </c>
      <c r="B74">
        <v>0</v>
      </c>
      <c r="C74">
        <v>3</v>
      </c>
      <c r="D74">
        <v>0</v>
      </c>
      <c r="E74">
        <v>0</v>
      </c>
      <c r="F74">
        <v>3</v>
      </c>
      <c r="G74" t="s">
        <v>149</v>
      </c>
      <c r="H74" t="s">
        <v>262</v>
      </c>
      <c r="I74" t="s">
        <v>271</v>
      </c>
      <c r="J74" t="s">
        <v>12882</v>
      </c>
      <c r="K74" t="s">
        <v>13018</v>
      </c>
    </row>
    <row r="75" spans="1:11">
      <c r="A75">
        <v>0</v>
      </c>
      <c r="B75">
        <v>1</v>
      </c>
      <c r="C75">
        <v>0</v>
      </c>
      <c r="D75">
        <v>0</v>
      </c>
      <c r="E75">
        <v>2</v>
      </c>
      <c r="F75">
        <v>3</v>
      </c>
      <c r="G75" t="s">
        <v>149</v>
      </c>
      <c r="H75" t="s">
        <v>275</v>
      </c>
      <c r="I75" t="s">
        <v>12653</v>
      </c>
      <c r="J75" t="s">
        <v>12883</v>
      </c>
      <c r="K75" t="s">
        <v>13022</v>
      </c>
    </row>
    <row r="76" spans="1:11">
      <c r="A76">
        <v>0</v>
      </c>
      <c r="B76">
        <v>0</v>
      </c>
      <c r="C76">
        <v>2</v>
      </c>
      <c r="D76">
        <v>0</v>
      </c>
      <c r="E76">
        <v>0</v>
      </c>
      <c r="F76">
        <v>2</v>
      </c>
      <c r="G76" t="s">
        <v>149</v>
      </c>
      <c r="H76" t="s">
        <v>208</v>
      </c>
      <c r="I76" t="s">
        <v>12633</v>
      </c>
      <c r="J76" t="s">
        <v>12878</v>
      </c>
      <c r="K76" t="s">
        <v>12969</v>
      </c>
    </row>
    <row r="77" spans="1:11">
      <c r="A77">
        <v>0</v>
      </c>
      <c r="B77">
        <v>2</v>
      </c>
      <c r="C77">
        <v>0</v>
      </c>
      <c r="D77">
        <v>0</v>
      </c>
      <c r="E77">
        <v>0</v>
      </c>
      <c r="F77">
        <v>2</v>
      </c>
      <c r="G77" t="s">
        <v>149</v>
      </c>
      <c r="H77" t="s">
        <v>12609</v>
      </c>
      <c r="I77" t="s">
        <v>239</v>
      </c>
      <c r="J77" t="s">
        <v>12880</v>
      </c>
      <c r="K77" t="s">
        <v>12985</v>
      </c>
    </row>
    <row r="78" spans="1:11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 t="s">
        <v>149</v>
      </c>
      <c r="H78" t="s">
        <v>12623</v>
      </c>
      <c r="I78" t="s">
        <v>12626</v>
      </c>
      <c r="J78" t="s">
        <v>12874</v>
      </c>
      <c r="K78" t="s">
        <v>12943</v>
      </c>
    </row>
    <row r="79" spans="1:11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149</v>
      </c>
      <c r="H79" t="s">
        <v>323</v>
      </c>
      <c r="I79" t="s">
        <v>324</v>
      </c>
      <c r="J79" t="s">
        <v>12875</v>
      </c>
      <c r="K79" t="s">
        <v>12944</v>
      </c>
    </row>
    <row r="80" spans="1:11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149</v>
      </c>
      <c r="H80" t="s">
        <v>323</v>
      </c>
      <c r="I80" t="s">
        <v>326</v>
      </c>
      <c r="J80" t="s">
        <v>12875</v>
      </c>
      <c r="K80" t="s">
        <v>12946</v>
      </c>
    </row>
    <row r="81" spans="1:11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 t="s">
        <v>149</v>
      </c>
      <c r="H81" t="s">
        <v>323</v>
      </c>
      <c r="I81" t="s">
        <v>12627</v>
      </c>
      <c r="J81" t="s">
        <v>12875</v>
      </c>
      <c r="K81" t="s">
        <v>12950</v>
      </c>
    </row>
    <row r="82" spans="1:11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149</v>
      </c>
      <c r="H82" t="s">
        <v>323</v>
      </c>
      <c r="I82" t="s">
        <v>331</v>
      </c>
      <c r="J82" t="s">
        <v>12875</v>
      </c>
      <c r="K82" t="s">
        <v>12952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149</v>
      </c>
      <c r="H83" t="s">
        <v>187</v>
      </c>
      <c r="I83" t="s">
        <v>196</v>
      </c>
      <c r="J83" t="s">
        <v>12877</v>
      </c>
      <c r="K83" t="s">
        <v>12961</v>
      </c>
    </row>
    <row r="84" spans="1:11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149</v>
      </c>
      <c r="H84" t="s">
        <v>187</v>
      </c>
      <c r="I84" t="s">
        <v>12630</v>
      </c>
      <c r="J84" t="s">
        <v>12877</v>
      </c>
      <c r="K84" t="s">
        <v>12963</v>
      </c>
    </row>
    <row r="85" spans="1:11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149</v>
      </c>
      <c r="H85" t="s">
        <v>12609</v>
      </c>
      <c r="I85" t="s">
        <v>244</v>
      </c>
      <c r="J85" t="s">
        <v>12880</v>
      </c>
      <c r="K85" t="s">
        <v>12990</v>
      </c>
    </row>
    <row r="86" spans="1:11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 t="s">
        <v>149</v>
      </c>
      <c r="H86" t="s">
        <v>12609</v>
      </c>
      <c r="I86" t="s">
        <v>256</v>
      </c>
      <c r="J86" t="s">
        <v>12880</v>
      </c>
      <c r="K86" t="s">
        <v>12999</v>
      </c>
    </row>
    <row r="87" spans="1:11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149</v>
      </c>
      <c r="H87" t="s">
        <v>12643</v>
      </c>
      <c r="I87" t="s">
        <v>12644</v>
      </c>
      <c r="J87" t="s">
        <v>12881</v>
      </c>
      <c r="K87" t="s">
        <v>13003</v>
      </c>
    </row>
    <row r="88" spans="1:1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149</v>
      </c>
      <c r="H88" t="s">
        <v>12643</v>
      </c>
      <c r="I88" t="s">
        <v>12646</v>
      </c>
      <c r="J88" t="s">
        <v>12881</v>
      </c>
      <c r="K88" t="s">
        <v>13005</v>
      </c>
    </row>
    <row r="89" spans="1:11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 t="s">
        <v>149</v>
      </c>
      <c r="H89" t="s">
        <v>12643</v>
      </c>
      <c r="I89" t="s">
        <v>12651</v>
      </c>
      <c r="J89" t="s">
        <v>12881</v>
      </c>
      <c r="K89" t="s">
        <v>13011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 t="s">
        <v>149</v>
      </c>
      <c r="H90" t="s">
        <v>262</v>
      </c>
      <c r="I90" t="s">
        <v>272</v>
      </c>
      <c r="J90" t="s">
        <v>12882</v>
      </c>
      <c r="K90" t="s">
        <v>13019</v>
      </c>
    </row>
    <row r="91" spans="1:11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 t="s">
        <v>149</v>
      </c>
      <c r="H91" t="s">
        <v>262</v>
      </c>
      <c r="I91" t="s">
        <v>273</v>
      </c>
      <c r="J91" t="s">
        <v>12882</v>
      </c>
      <c r="K91" t="s">
        <v>13020</v>
      </c>
    </row>
    <row r="93" spans="1:11">
      <c r="A93">
        <f>SUM(A2:A91)</f>
        <v>137</v>
      </c>
      <c r="B93">
        <f t="shared" ref="B93:E93" si="0">SUM(B2:B91)</f>
        <v>110</v>
      </c>
      <c r="C93">
        <f t="shared" si="0"/>
        <v>99</v>
      </c>
      <c r="D93">
        <f t="shared" si="0"/>
        <v>60</v>
      </c>
      <c r="E93">
        <f t="shared" si="0"/>
        <v>89</v>
      </c>
    </row>
  </sheetData>
  <sortState ref="A2:K91">
    <sortCondition descending="1" ref="A2"/>
  </sortState>
  <conditionalFormatting sqref="A2:E9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C73" sqref="C73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6.6640625" bestFit="1" customWidth="1"/>
    <col min="8" max="8" width="17.33203125" bestFit="1" customWidth="1"/>
    <col min="9" max="9" width="54.5" bestFit="1" customWidth="1"/>
    <col min="10" max="10" width="33.33203125" bestFit="1" customWidth="1"/>
    <col min="11" max="11" width="79.832031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12858</v>
      </c>
      <c r="K1" s="8" t="s">
        <v>12859</v>
      </c>
    </row>
    <row r="2" spans="1:11" ht="16" thickTop="1">
      <c r="A2">
        <v>6</v>
      </c>
      <c r="B2">
        <v>2</v>
      </c>
      <c r="C2">
        <v>4</v>
      </c>
      <c r="D2">
        <v>3</v>
      </c>
      <c r="E2">
        <v>2</v>
      </c>
      <c r="F2">
        <v>17</v>
      </c>
      <c r="G2" t="s">
        <v>12654</v>
      </c>
      <c r="H2" t="s">
        <v>284</v>
      </c>
      <c r="I2" t="s">
        <v>287</v>
      </c>
      <c r="J2" t="s">
        <v>12887</v>
      </c>
      <c r="K2" t="s">
        <v>13035</v>
      </c>
    </row>
    <row r="3" spans="1:11">
      <c r="A3">
        <v>8</v>
      </c>
      <c r="B3">
        <v>1</v>
      </c>
      <c r="C3">
        <v>0</v>
      </c>
      <c r="D3">
        <v>2</v>
      </c>
      <c r="E3">
        <v>6</v>
      </c>
      <c r="F3">
        <v>17</v>
      </c>
      <c r="G3" t="s">
        <v>12654</v>
      </c>
      <c r="H3" t="s">
        <v>297</v>
      </c>
      <c r="I3" t="s">
        <v>298</v>
      </c>
      <c r="J3" t="s">
        <v>12888</v>
      </c>
      <c r="K3" t="s">
        <v>13045</v>
      </c>
    </row>
    <row r="4" spans="1:11">
      <c r="A4">
        <v>5</v>
      </c>
      <c r="B4">
        <v>1</v>
      </c>
      <c r="C4">
        <v>2</v>
      </c>
      <c r="D4">
        <v>2</v>
      </c>
      <c r="E4">
        <v>2</v>
      </c>
      <c r="F4">
        <v>12</v>
      </c>
      <c r="G4" t="s">
        <v>12654</v>
      </c>
      <c r="H4" t="s">
        <v>127</v>
      </c>
      <c r="I4" t="s">
        <v>320</v>
      </c>
      <c r="J4" t="s">
        <v>12891</v>
      </c>
      <c r="K4" t="s">
        <v>13070</v>
      </c>
    </row>
    <row r="5" spans="1:11">
      <c r="A5">
        <v>3</v>
      </c>
      <c r="B5">
        <v>2</v>
      </c>
      <c r="C5">
        <v>2</v>
      </c>
      <c r="D5">
        <v>2</v>
      </c>
      <c r="E5">
        <v>1</v>
      </c>
      <c r="F5">
        <v>10</v>
      </c>
      <c r="G5" t="s">
        <v>12654</v>
      </c>
      <c r="H5" t="s">
        <v>284</v>
      </c>
      <c r="I5" t="s">
        <v>12662</v>
      </c>
      <c r="J5" t="s">
        <v>12887</v>
      </c>
      <c r="K5" t="s">
        <v>13041</v>
      </c>
    </row>
    <row r="6" spans="1:11">
      <c r="A6">
        <v>4</v>
      </c>
      <c r="B6">
        <v>0</v>
      </c>
      <c r="C6">
        <v>1</v>
      </c>
      <c r="D6">
        <v>3</v>
      </c>
      <c r="E6">
        <v>1</v>
      </c>
      <c r="F6">
        <v>9</v>
      </c>
      <c r="G6" t="s">
        <v>12654</v>
      </c>
      <c r="H6" t="s">
        <v>284</v>
      </c>
      <c r="I6" t="s">
        <v>12660</v>
      </c>
      <c r="J6" t="s">
        <v>12887</v>
      </c>
      <c r="K6" t="s">
        <v>13036</v>
      </c>
    </row>
    <row r="7" spans="1:11">
      <c r="A7">
        <v>0</v>
      </c>
      <c r="B7">
        <v>0</v>
      </c>
      <c r="C7">
        <v>2</v>
      </c>
      <c r="D7">
        <v>5</v>
      </c>
      <c r="E7">
        <v>1</v>
      </c>
      <c r="F7">
        <v>8</v>
      </c>
      <c r="G7" t="s">
        <v>12654</v>
      </c>
      <c r="H7" t="s">
        <v>297</v>
      </c>
      <c r="I7" t="s">
        <v>299</v>
      </c>
      <c r="J7" t="s">
        <v>12888</v>
      </c>
      <c r="K7" t="s">
        <v>13046</v>
      </c>
    </row>
    <row r="8" spans="1:11">
      <c r="A8">
        <v>4</v>
      </c>
      <c r="B8">
        <v>1</v>
      </c>
      <c r="C8">
        <v>2</v>
      </c>
      <c r="D8">
        <v>0</v>
      </c>
      <c r="E8">
        <v>0</v>
      </c>
      <c r="F8">
        <v>7</v>
      </c>
      <c r="G8" t="s">
        <v>12654</v>
      </c>
      <c r="H8" t="s">
        <v>127</v>
      </c>
      <c r="I8" t="s">
        <v>318</v>
      </c>
      <c r="J8" t="s">
        <v>12891</v>
      </c>
      <c r="K8" t="s">
        <v>13067</v>
      </c>
    </row>
    <row r="9" spans="1:11">
      <c r="A9">
        <v>2</v>
      </c>
      <c r="B9">
        <v>1</v>
      </c>
      <c r="C9">
        <v>3</v>
      </c>
      <c r="D9">
        <v>0</v>
      </c>
      <c r="E9">
        <v>1</v>
      </c>
      <c r="F9">
        <v>7</v>
      </c>
      <c r="G9" t="s">
        <v>12654</v>
      </c>
      <c r="H9" t="s">
        <v>127</v>
      </c>
      <c r="I9" t="s">
        <v>12672</v>
      </c>
      <c r="J9" t="s">
        <v>12891</v>
      </c>
      <c r="K9" t="s">
        <v>13069</v>
      </c>
    </row>
    <row r="10" spans="1:11">
      <c r="A10">
        <v>2</v>
      </c>
      <c r="B10">
        <v>2</v>
      </c>
      <c r="C10">
        <v>0</v>
      </c>
      <c r="D10">
        <v>2</v>
      </c>
      <c r="E10">
        <v>0</v>
      </c>
      <c r="F10">
        <v>6</v>
      </c>
      <c r="G10" t="s">
        <v>12654</v>
      </c>
      <c r="H10" t="s">
        <v>297</v>
      </c>
      <c r="I10" t="s">
        <v>306</v>
      </c>
      <c r="J10" t="s">
        <v>12888</v>
      </c>
      <c r="K10" t="s">
        <v>13053</v>
      </c>
    </row>
    <row r="11" spans="1:11">
      <c r="A11">
        <v>2</v>
      </c>
      <c r="B11">
        <v>1</v>
      </c>
      <c r="C11">
        <v>0</v>
      </c>
      <c r="D11">
        <v>1</v>
      </c>
      <c r="E11">
        <v>1</v>
      </c>
      <c r="F11">
        <v>5</v>
      </c>
      <c r="G11" t="s">
        <v>12654</v>
      </c>
      <c r="H11" t="s">
        <v>8</v>
      </c>
      <c r="I11" t="s">
        <v>276</v>
      </c>
      <c r="J11" t="s">
        <v>12884</v>
      </c>
      <c r="K11" t="s">
        <v>13023</v>
      </c>
    </row>
    <row r="12" spans="1:11">
      <c r="A12">
        <v>2</v>
      </c>
      <c r="B12">
        <v>3</v>
      </c>
      <c r="C12">
        <v>0</v>
      </c>
      <c r="D12">
        <v>0</v>
      </c>
      <c r="E12">
        <v>0</v>
      </c>
      <c r="F12">
        <v>5</v>
      </c>
      <c r="G12" t="s">
        <v>12654</v>
      </c>
      <c r="H12" t="s">
        <v>297</v>
      </c>
      <c r="I12" t="s">
        <v>302</v>
      </c>
      <c r="J12" t="s">
        <v>12888</v>
      </c>
      <c r="K12" t="s">
        <v>13049</v>
      </c>
    </row>
    <row r="13" spans="1:11">
      <c r="A13">
        <v>0</v>
      </c>
      <c r="B13">
        <v>0</v>
      </c>
      <c r="C13">
        <v>1</v>
      </c>
      <c r="D13">
        <v>0</v>
      </c>
      <c r="E13">
        <v>4</v>
      </c>
      <c r="F13">
        <v>5</v>
      </c>
      <c r="G13" t="s">
        <v>12654</v>
      </c>
      <c r="H13" t="s">
        <v>297</v>
      </c>
      <c r="I13" t="s">
        <v>304</v>
      </c>
      <c r="J13" t="s">
        <v>12888</v>
      </c>
      <c r="K13" t="s">
        <v>13051</v>
      </c>
    </row>
    <row r="14" spans="1:11">
      <c r="A14">
        <v>4</v>
      </c>
      <c r="B14">
        <v>0</v>
      </c>
      <c r="C14">
        <v>0</v>
      </c>
      <c r="D14">
        <v>1</v>
      </c>
      <c r="E14">
        <v>0</v>
      </c>
      <c r="F14">
        <v>5</v>
      </c>
      <c r="G14" t="s">
        <v>12654</v>
      </c>
      <c r="H14" t="s">
        <v>297</v>
      </c>
      <c r="I14" t="s">
        <v>307</v>
      </c>
      <c r="J14" t="s">
        <v>12888</v>
      </c>
      <c r="K14" t="s">
        <v>13055</v>
      </c>
    </row>
    <row r="15" spans="1:11">
      <c r="A15">
        <v>2</v>
      </c>
      <c r="B15">
        <v>0</v>
      </c>
      <c r="C15">
        <v>0</v>
      </c>
      <c r="D15">
        <v>2</v>
      </c>
      <c r="E15">
        <v>0</v>
      </c>
      <c r="F15">
        <v>4</v>
      </c>
      <c r="G15" t="s">
        <v>12654</v>
      </c>
      <c r="H15" t="s">
        <v>280</v>
      </c>
      <c r="I15" t="s">
        <v>283</v>
      </c>
      <c r="J15" t="s">
        <v>12886</v>
      </c>
      <c r="K15" t="s">
        <v>13031</v>
      </c>
    </row>
    <row r="16" spans="1:11">
      <c r="A16">
        <v>2</v>
      </c>
      <c r="B16">
        <v>1</v>
      </c>
      <c r="C16">
        <v>0</v>
      </c>
      <c r="D16">
        <v>0</v>
      </c>
      <c r="E16">
        <v>1</v>
      </c>
      <c r="F16">
        <v>4</v>
      </c>
      <c r="G16" t="s">
        <v>12654</v>
      </c>
      <c r="H16" t="s">
        <v>284</v>
      </c>
      <c r="I16" t="s">
        <v>12661</v>
      </c>
      <c r="J16" t="s">
        <v>12887</v>
      </c>
      <c r="K16" t="s">
        <v>13038</v>
      </c>
    </row>
    <row r="17" spans="1:11">
      <c r="A17">
        <v>1</v>
      </c>
      <c r="B17">
        <v>1</v>
      </c>
      <c r="C17">
        <v>1</v>
      </c>
      <c r="D17">
        <v>0</v>
      </c>
      <c r="E17">
        <v>1</v>
      </c>
      <c r="F17">
        <v>4</v>
      </c>
      <c r="G17" t="s">
        <v>12654</v>
      </c>
      <c r="H17" t="s">
        <v>284</v>
      </c>
      <c r="I17" t="s">
        <v>292</v>
      </c>
      <c r="J17" t="s">
        <v>12887</v>
      </c>
      <c r="K17" t="s">
        <v>13039</v>
      </c>
    </row>
    <row r="18" spans="1:11">
      <c r="A18">
        <v>0</v>
      </c>
      <c r="B18">
        <v>0</v>
      </c>
      <c r="C18">
        <v>0</v>
      </c>
      <c r="D18">
        <v>3</v>
      </c>
      <c r="E18">
        <v>1</v>
      </c>
      <c r="F18">
        <v>4</v>
      </c>
      <c r="G18" t="s">
        <v>12654</v>
      </c>
      <c r="H18" t="s">
        <v>297</v>
      </c>
      <c r="I18" t="s">
        <v>12667</v>
      </c>
      <c r="J18" t="s">
        <v>12888</v>
      </c>
      <c r="K18" t="s">
        <v>13057</v>
      </c>
    </row>
    <row r="19" spans="1:11">
      <c r="A19">
        <v>1</v>
      </c>
      <c r="B19">
        <v>1</v>
      </c>
      <c r="C19">
        <v>0</v>
      </c>
      <c r="D19">
        <v>1</v>
      </c>
      <c r="E19">
        <v>0</v>
      </c>
      <c r="F19">
        <v>3</v>
      </c>
      <c r="G19" t="s">
        <v>12654</v>
      </c>
      <c r="H19" t="s">
        <v>8</v>
      </c>
      <c r="I19" t="s">
        <v>277</v>
      </c>
      <c r="J19" t="s">
        <v>12884</v>
      </c>
      <c r="K19" t="s">
        <v>13024</v>
      </c>
    </row>
    <row r="20" spans="1:11">
      <c r="A20">
        <v>1</v>
      </c>
      <c r="B20">
        <v>0</v>
      </c>
      <c r="C20">
        <v>1</v>
      </c>
      <c r="D20">
        <v>0</v>
      </c>
      <c r="E20">
        <v>1</v>
      </c>
      <c r="F20">
        <v>3</v>
      </c>
      <c r="G20" t="s">
        <v>12654</v>
      </c>
      <c r="H20" t="s">
        <v>280</v>
      </c>
      <c r="I20" t="s">
        <v>12657</v>
      </c>
      <c r="J20" t="s">
        <v>12886</v>
      </c>
      <c r="K20" t="s">
        <v>13028</v>
      </c>
    </row>
    <row r="21" spans="1:11">
      <c r="A21">
        <v>0</v>
      </c>
      <c r="B21">
        <v>0</v>
      </c>
      <c r="C21">
        <v>0</v>
      </c>
      <c r="D21">
        <v>2</v>
      </c>
      <c r="E21">
        <v>1</v>
      </c>
      <c r="F21">
        <v>3</v>
      </c>
      <c r="G21" t="s">
        <v>12654</v>
      </c>
      <c r="H21" t="s">
        <v>284</v>
      </c>
      <c r="I21" t="s">
        <v>296</v>
      </c>
      <c r="J21" t="s">
        <v>12887</v>
      </c>
      <c r="K21" t="s">
        <v>13042</v>
      </c>
    </row>
    <row r="22" spans="1:11">
      <c r="A22">
        <v>0</v>
      </c>
      <c r="B22">
        <v>0</v>
      </c>
      <c r="C22">
        <v>2</v>
      </c>
      <c r="D22">
        <v>0</v>
      </c>
      <c r="E22">
        <v>1</v>
      </c>
      <c r="F22">
        <v>3</v>
      </c>
      <c r="G22" t="s">
        <v>12654</v>
      </c>
      <c r="H22" t="s">
        <v>309</v>
      </c>
      <c r="I22" t="s">
        <v>310</v>
      </c>
      <c r="J22" t="s">
        <v>12889</v>
      </c>
      <c r="K22" t="s">
        <v>13059</v>
      </c>
    </row>
    <row r="23" spans="1:11">
      <c r="A23">
        <v>1</v>
      </c>
      <c r="B23">
        <v>0</v>
      </c>
      <c r="C23">
        <v>2</v>
      </c>
      <c r="D23">
        <v>0</v>
      </c>
      <c r="E23">
        <v>0</v>
      </c>
      <c r="F23">
        <v>3</v>
      </c>
      <c r="G23" t="s">
        <v>12654</v>
      </c>
      <c r="H23" t="s">
        <v>12671</v>
      </c>
      <c r="I23" t="s">
        <v>313</v>
      </c>
      <c r="J23" t="s">
        <v>12890</v>
      </c>
      <c r="K23" t="s">
        <v>13063</v>
      </c>
    </row>
    <row r="24" spans="1:11">
      <c r="A24">
        <v>0</v>
      </c>
      <c r="B24">
        <v>0</v>
      </c>
      <c r="C24">
        <v>2</v>
      </c>
      <c r="D24">
        <v>1</v>
      </c>
      <c r="E24">
        <v>0</v>
      </c>
      <c r="F24">
        <v>3</v>
      </c>
      <c r="G24" t="s">
        <v>12654</v>
      </c>
      <c r="H24" t="s">
        <v>127</v>
      </c>
      <c r="I24" t="s">
        <v>321</v>
      </c>
      <c r="J24" t="s">
        <v>12891</v>
      </c>
      <c r="K24" t="s">
        <v>13071</v>
      </c>
    </row>
    <row r="25" spans="1:11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 t="s">
        <v>12654</v>
      </c>
      <c r="H25" t="s">
        <v>8</v>
      </c>
      <c r="I25" t="s">
        <v>12655</v>
      </c>
      <c r="J25" t="s">
        <v>12884</v>
      </c>
      <c r="K25" t="s">
        <v>13025</v>
      </c>
    </row>
    <row r="26" spans="1:11">
      <c r="A26">
        <v>1</v>
      </c>
      <c r="B26">
        <v>0</v>
      </c>
      <c r="C26">
        <v>0</v>
      </c>
      <c r="D26">
        <v>1</v>
      </c>
      <c r="E26">
        <v>0</v>
      </c>
      <c r="F26">
        <v>2</v>
      </c>
      <c r="G26" t="s">
        <v>12654</v>
      </c>
      <c r="H26" t="s">
        <v>12656</v>
      </c>
      <c r="I26" t="s">
        <v>278</v>
      </c>
      <c r="J26" t="s">
        <v>12885</v>
      </c>
      <c r="K26" t="s">
        <v>13026</v>
      </c>
    </row>
    <row r="27" spans="1:11">
      <c r="A27">
        <v>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12654</v>
      </c>
      <c r="H27" t="s">
        <v>280</v>
      </c>
      <c r="I27" t="s">
        <v>12658</v>
      </c>
      <c r="J27" t="s">
        <v>12886</v>
      </c>
      <c r="K27" t="s">
        <v>13030</v>
      </c>
    </row>
    <row r="28" spans="1:11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 t="s">
        <v>12654</v>
      </c>
      <c r="H28" t="s">
        <v>284</v>
      </c>
      <c r="I28" t="s">
        <v>285</v>
      </c>
      <c r="J28" t="s">
        <v>12887</v>
      </c>
      <c r="K28" t="s">
        <v>13032</v>
      </c>
    </row>
    <row r="29" spans="1:11">
      <c r="A29">
        <v>1</v>
      </c>
      <c r="B29">
        <v>0</v>
      </c>
      <c r="C29">
        <v>0</v>
      </c>
      <c r="D29">
        <v>0</v>
      </c>
      <c r="E29">
        <v>1</v>
      </c>
      <c r="F29">
        <v>2</v>
      </c>
      <c r="G29" t="s">
        <v>12654</v>
      </c>
      <c r="H29" t="s">
        <v>284</v>
      </c>
      <c r="I29" t="s">
        <v>12659</v>
      </c>
      <c r="J29" t="s">
        <v>12887</v>
      </c>
      <c r="K29" t="s">
        <v>13034</v>
      </c>
    </row>
    <row r="30" spans="1:11">
      <c r="A30">
        <v>0</v>
      </c>
      <c r="B30">
        <v>0</v>
      </c>
      <c r="C30">
        <v>0</v>
      </c>
      <c r="D30">
        <v>2</v>
      </c>
      <c r="E30">
        <v>0</v>
      </c>
      <c r="F30">
        <v>2</v>
      </c>
      <c r="G30" t="s">
        <v>12654</v>
      </c>
      <c r="H30" t="s">
        <v>284</v>
      </c>
      <c r="I30" t="s">
        <v>294</v>
      </c>
      <c r="J30" t="s">
        <v>12887</v>
      </c>
      <c r="K30" t="s">
        <v>13040</v>
      </c>
    </row>
    <row r="31" spans="1:11">
      <c r="A31">
        <v>1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12654</v>
      </c>
      <c r="H31" t="s">
        <v>284</v>
      </c>
      <c r="I31" t="s">
        <v>12663</v>
      </c>
      <c r="J31" t="s">
        <v>12887</v>
      </c>
      <c r="K31" t="s">
        <v>13043</v>
      </c>
    </row>
    <row r="32" spans="1:11">
      <c r="A32">
        <v>0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12654</v>
      </c>
      <c r="H32" t="s">
        <v>284</v>
      </c>
      <c r="I32" t="s">
        <v>12664</v>
      </c>
      <c r="J32" t="s">
        <v>12887</v>
      </c>
      <c r="K32" t="s">
        <v>13044</v>
      </c>
    </row>
    <row r="33" spans="1:11">
      <c r="A33">
        <v>1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12654</v>
      </c>
      <c r="H33" t="s">
        <v>297</v>
      </c>
      <c r="I33" t="s">
        <v>300</v>
      </c>
      <c r="J33" t="s">
        <v>12888</v>
      </c>
      <c r="K33" t="s">
        <v>13047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2</v>
      </c>
      <c r="G34" t="s">
        <v>12654</v>
      </c>
      <c r="H34" t="s">
        <v>297</v>
      </c>
      <c r="I34" t="s">
        <v>12665</v>
      </c>
      <c r="J34" t="s">
        <v>12888</v>
      </c>
      <c r="K34" t="s">
        <v>13050</v>
      </c>
    </row>
    <row r="35" spans="1:11">
      <c r="A35">
        <v>1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12654</v>
      </c>
      <c r="H35" t="s">
        <v>297</v>
      </c>
      <c r="I35" t="s">
        <v>12666</v>
      </c>
      <c r="J35" t="s">
        <v>12888</v>
      </c>
      <c r="K35" t="s">
        <v>13054</v>
      </c>
    </row>
    <row r="36" spans="1:11">
      <c r="A36">
        <v>1</v>
      </c>
      <c r="B36">
        <v>0</v>
      </c>
      <c r="C36">
        <v>0</v>
      </c>
      <c r="D36">
        <v>0</v>
      </c>
      <c r="E36">
        <v>1</v>
      </c>
      <c r="F36">
        <v>2</v>
      </c>
      <c r="G36" t="s">
        <v>12654</v>
      </c>
      <c r="H36" t="s">
        <v>297</v>
      </c>
      <c r="I36" t="s">
        <v>12668</v>
      </c>
      <c r="J36" t="s">
        <v>12888</v>
      </c>
      <c r="K36" t="s">
        <v>13058</v>
      </c>
    </row>
    <row r="37" spans="1:11">
      <c r="A37">
        <v>0</v>
      </c>
      <c r="B37">
        <v>0</v>
      </c>
      <c r="C37">
        <v>2</v>
      </c>
      <c r="D37">
        <v>0</v>
      </c>
      <c r="E37">
        <v>0</v>
      </c>
      <c r="F37">
        <v>2</v>
      </c>
      <c r="G37" t="s">
        <v>12654</v>
      </c>
      <c r="H37" t="s">
        <v>309</v>
      </c>
      <c r="I37" t="s">
        <v>12669</v>
      </c>
      <c r="J37" t="s">
        <v>12889</v>
      </c>
      <c r="K37" t="s">
        <v>13060</v>
      </c>
    </row>
    <row r="38" spans="1:11">
      <c r="A38">
        <v>0</v>
      </c>
      <c r="B38">
        <v>0</v>
      </c>
      <c r="C38">
        <v>2</v>
      </c>
      <c r="D38">
        <v>0</v>
      </c>
      <c r="E38">
        <v>0</v>
      </c>
      <c r="F38">
        <v>2</v>
      </c>
      <c r="G38" t="s">
        <v>12654</v>
      </c>
      <c r="H38" t="s">
        <v>309</v>
      </c>
      <c r="I38" t="s">
        <v>311</v>
      </c>
      <c r="J38" t="s">
        <v>12889</v>
      </c>
      <c r="K38" t="s">
        <v>13062</v>
      </c>
    </row>
    <row r="39" spans="1:11">
      <c r="A39">
        <v>0</v>
      </c>
      <c r="B39">
        <v>0</v>
      </c>
      <c r="C39">
        <v>2</v>
      </c>
      <c r="D39">
        <v>0</v>
      </c>
      <c r="E39">
        <v>0</v>
      </c>
      <c r="F39">
        <v>2</v>
      </c>
      <c r="G39" t="s">
        <v>12654</v>
      </c>
      <c r="H39" t="s">
        <v>12671</v>
      </c>
      <c r="I39" t="s">
        <v>317</v>
      </c>
      <c r="J39" t="s">
        <v>12890</v>
      </c>
      <c r="K39" t="s">
        <v>13066</v>
      </c>
    </row>
    <row r="40" spans="1:11">
      <c r="A40">
        <v>2</v>
      </c>
      <c r="B40">
        <v>0</v>
      </c>
      <c r="C40">
        <v>0</v>
      </c>
      <c r="D40">
        <v>0</v>
      </c>
      <c r="E40">
        <v>0</v>
      </c>
      <c r="F40">
        <v>2</v>
      </c>
      <c r="G40" t="s">
        <v>12654</v>
      </c>
      <c r="H40" t="s">
        <v>127</v>
      </c>
      <c r="I40" t="s">
        <v>319</v>
      </c>
      <c r="J40" t="s">
        <v>12891</v>
      </c>
      <c r="K40" t="s">
        <v>13068</v>
      </c>
    </row>
    <row r="41" spans="1:11">
      <c r="A41">
        <v>0</v>
      </c>
      <c r="B41">
        <v>0</v>
      </c>
      <c r="C41">
        <v>0</v>
      </c>
      <c r="D41">
        <v>2</v>
      </c>
      <c r="E41">
        <v>0</v>
      </c>
      <c r="F41">
        <v>2</v>
      </c>
      <c r="G41" t="s">
        <v>12654</v>
      </c>
      <c r="H41" t="s">
        <v>12673</v>
      </c>
      <c r="I41" t="s">
        <v>322</v>
      </c>
      <c r="J41" t="s">
        <v>12892</v>
      </c>
      <c r="K41" t="s">
        <v>13072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12654</v>
      </c>
      <c r="H42" t="s">
        <v>12656</v>
      </c>
      <c r="I42" t="s">
        <v>279</v>
      </c>
      <c r="J42" t="s">
        <v>12885</v>
      </c>
      <c r="K42" t="s">
        <v>13027</v>
      </c>
    </row>
    <row r="43" spans="1:11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12654</v>
      </c>
      <c r="H43" t="s">
        <v>280</v>
      </c>
      <c r="I43" t="s">
        <v>281</v>
      </c>
      <c r="J43" t="s">
        <v>12886</v>
      </c>
      <c r="K43" t="s">
        <v>13029</v>
      </c>
    </row>
    <row r="44" spans="1:11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12654</v>
      </c>
      <c r="H44" t="s">
        <v>284</v>
      </c>
      <c r="I44" t="s">
        <v>286</v>
      </c>
      <c r="J44" t="s">
        <v>12887</v>
      </c>
      <c r="K44" t="s">
        <v>13033</v>
      </c>
    </row>
    <row r="45" spans="1:11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12654</v>
      </c>
      <c r="H45" t="s">
        <v>284</v>
      </c>
      <c r="I45" t="s">
        <v>290</v>
      </c>
      <c r="J45" t="s">
        <v>12887</v>
      </c>
      <c r="K45" t="s">
        <v>13037</v>
      </c>
    </row>
    <row r="46" spans="1:11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 t="s">
        <v>12654</v>
      </c>
      <c r="H46" t="s">
        <v>297</v>
      </c>
      <c r="I46" t="s">
        <v>301</v>
      </c>
      <c r="J46" t="s">
        <v>12888</v>
      </c>
      <c r="K46" t="s">
        <v>13048</v>
      </c>
    </row>
    <row r="47" spans="1:11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12654</v>
      </c>
      <c r="H47" t="s">
        <v>297</v>
      </c>
      <c r="I47" t="s">
        <v>305</v>
      </c>
      <c r="J47" t="s">
        <v>12888</v>
      </c>
      <c r="K47" t="s">
        <v>13052</v>
      </c>
    </row>
    <row r="48" spans="1:11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12654</v>
      </c>
      <c r="H48" t="s">
        <v>297</v>
      </c>
      <c r="I48" t="s">
        <v>308</v>
      </c>
      <c r="J48" t="s">
        <v>12888</v>
      </c>
      <c r="K48" t="s">
        <v>13056</v>
      </c>
    </row>
    <row r="49" spans="1:11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12654</v>
      </c>
      <c r="H49" t="s">
        <v>309</v>
      </c>
      <c r="I49" t="s">
        <v>12670</v>
      </c>
      <c r="J49" t="s">
        <v>12889</v>
      </c>
      <c r="K49" t="s">
        <v>13061</v>
      </c>
    </row>
    <row r="50" spans="1:11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12654</v>
      </c>
      <c r="H50" t="s">
        <v>12671</v>
      </c>
      <c r="I50" t="s">
        <v>315</v>
      </c>
      <c r="J50" t="s">
        <v>12890</v>
      </c>
      <c r="K50" t="s">
        <v>13064</v>
      </c>
    </row>
    <row r="51" spans="1:11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12654</v>
      </c>
      <c r="H51" t="s">
        <v>12671</v>
      </c>
      <c r="I51" t="s">
        <v>316</v>
      </c>
      <c r="J51" t="s">
        <v>12890</v>
      </c>
      <c r="K51" t="s">
        <v>13065</v>
      </c>
    </row>
    <row r="53" spans="1:11" ht="16" thickBot="1">
      <c r="A53" s="13">
        <f>SUM(A2:A51)</f>
        <v>65</v>
      </c>
      <c r="B53" s="13">
        <f>SUM(B2:B51)</f>
        <v>24</v>
      </c>
      <c r="C53" s="13">
        <f>SUM(C2:C51)</f>
        <v>34</v>
      </c>
      <c r="D53" s="13">
        <f>SUM(D2:D51)</f>
        <v>37</v>
      </c>
      <c r="E53" s="13">
        <f>SUM(E2:E51)</f>
        <v>31</v>
      </c>
    </row>
    <row r="54" spans="1:11" ht="16" thickTop="1"/>
  </sheetData>
  <sortState ref="A2:K51">
    <sortCondition descending="1" ref="F2"/>
  </sortState>
  <conditionalFormatting sqref="A2:E5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7"/>
  <sheetViews>
    <sheetView zoomScale="50" zoomScaleNormal="50" zoomScalePageLayoutView="50" workbookViewId="0">
      <selection activeCell="J135" sqref="J135"/>
    </sheetView>
  </sheetViews>
  <sheetFormatPr baseColWidth="10" defaultRowHeight="15" x14ac:dyDescent="0"/>
  <cols>
    <col min="1" max="1" width="18.5" bestFit="1" customWidth="1"/>
    <col min="2" max="2" width="94.5" bestFit="1" customWidth="1"/>
    <col min="3" max="3" width="19.5" bestFit="1" customWidth="1"/>
    <col min="4" max="4" width="19.5" customWidth="1"/>
    <col min="5" max="5" width="21.1640625" bestFit="1" customWidth="1"/>
    <col min="6" max="6" width="22" bestFit="1" customWidth="1"/>
    <col min="7" max="7" width="19.5" bestFit="1" customWidth="1"/>
    <col min="9" max="9" width="18.83203125" bestFit="1" customWidth="1"/>
    <col min="10" max="10" width="33.33203125" customWidth="1"/>
    <col min="11" max="11" width="19.5" bestFit="1" customWidth="1"/>
    <col min="12" max="12" width="19.5" customWidth="1"/>
    <col min="13" max="13" width="21.5" bestFit="1" customWidth="1"/>
    <col min="14" max="14" width="22" bestFit="1" customWidth="1"/>
    <col min="15" max="15" width="19.5" bestFit="1" customWidth="1"/>
    <col min="17" max="17" width="18.83203125" bestFit="1" customWidth="1"/>
    <col min="19" max="19" width="17.33203125" bestFit="1" customWidth="1"/>
    <col min="23" max="23" width="19.5" bestFit="1" customWidth="1"/>
    <col min="25" max="25" width="18.83203125" bestFit="1" customWidth="1"/>
    <col min="27" max="27" width="17.33203125" bestFit="1" customWidth="1"/>
    <col min="31" max="31" width="19.5" bestFit="1" customWidth="1"/>
    <col min="34" max="34" width="18.83203125" bestFit="1" customWidth="1"/>
    <col min="36" max="36" width="17.33203125" bestFit="1" customWidth="1"/>
    <col min="40" max="40" width="19.5" bestFit="1" customWidth="1"/>
  </cols>
  <sheetData>
    <row r="1" spans="1:40" s="4" customFormat="1" ht="20" thickBot="1">
      <c r="A1" s="4" t="s">
        <v>334</v>
      </c>
      <c r="B1" s="4" t="s">
        <v>12859</v>
      </c>
      <c r="C1" s="8" t="s">
        <v>0</v>
      </c>
      <c r="D1" s="8"/>
      <c r="E1" s="4" t="s">
        <v>12654</v>
      </c>
      <c r="F1" s="4" t="s">
        <v>7</v>
      </c>
      <c r="G1" s="4" t="s">
        <v>149</v>
      </c>
      <c r="I1" s="4" t="s">
        <v>335</v>
      </c>
      <c r="J1" s="4" t="s">
        <v>12859</v>
      </c>
      <c r="K1" s="8" t="s">
        <v>0</v>
      </c>
      <c r="L1" s="8"/>
      <c r="M1" s="4" t="s">
        <v>12654</v>
      </c>
      <c r="N1" s="4" t="s">
        <v>7</v>
      </c>
      <c r="O1" s="4" t="s">
        <v>149</v>
      </c>
      <c r="Q1" s="4" t="s">
        <v>336</v>
      </c>
      <c r="R1" s="4" t="s">
        <v>12859</v>
      </c>
      <c r="S1" s="8" t="s">
        <v>0</v>
      </c>
      <c r="T1" s="8"/>
      <c r="U1" s="4" t="s">
        <v>12654</v>
      </c>
      <c r="V1" s="4" t="s">
        <v>7</v>
      </c>
      <c r="W1" s="4" t="s">
        <v>149</v>
      </c>
      <c r="Y1" s="4" t="s">
        <v>337</v>
      </c>
      <c r="Z1" s="4" t="s">
        <v>12859</v>
      </c>
      <c r="AA1" s="8" t="s">
        <v>0</v>
      </c>
      <c r="AB1" s="8"/>
      <c r="AC1" s="4" t="s">
        <v>12654</v>
      </c>
      <c r="AD1" s="4" t="s">
        <v>7</v>
      </c>
      <c r="AE1" s="4" t="s">
        <v>149</v>
      </c>
      <c r="AH1" s="4" t="s">
        <v>338</v>
      </c>
      <c r="AI1" s="4" t="s">
        <v>12859</v>
      </c>
      <c r="AJ1" s="8" t="s">
        <v>0</v>
      </c>
      <c r="AK1" s="8"/>
      <c r="AL1" s="4" t="s">
        <v>12654</v>
      </c>
      <c r="AM1" s="4" t="s">
        <v>7</v>
      </c>
      <c r="AN1" s="4" t="s">
        <v>149</v>
      </c>
    </row>
    <row r="2" spans="1:40" ht="16" thickTop="1">
      <c r="A2">
        <v>11</v>
      </c>
      <c r="B2" t="s">
        <v>12974</v>
      </c>
      <c r="C2" t="s">
        <v>149</v>
      </c>
      <c r="E2" t="s">
        <v>13074</v>
      </c>
      <c r="F2" t="s">
        <v>13074</v>
      </c>
      <c r="G2" t="s">
        <v>13074</v>
      </c>
      <c r="I2">
        <v>8</v>
      </c>
      <c r="J2" t="s">
        <v>12918</v>
      </c>
      <c r="K2" t="s">
        <v>7</v>
      </c>
      <c r="M2" t="s">
        <v>13074</v>
      </c>
      <c r="N2" t="s">
        <v>13074</v>
      </c>
      <c r="O2" t="s">
        <v>13074</v>
      </c>
      <c r="Q2">
        <v>8</v>
      </c>
      <c r="R2" t="s">
        <v>12955</v>
      </c>
      <c r="S2" t="s">
        <v>149</v>
      </c>
      <c r="U2" t="s">
        <v>13074</v>
      </c>
      <c r="V2" t="s">
        <v>13074</v>
      </c>
      <c r="W2" t="s">
        <v>13074</v>
      </c>
      <c r="Y2">
        <v>6</v>
      </c>
      <c r="Z2" t="s">
        <v>12967</v>
      </c>
      <c r="AA2" t="s">
        <v>149</v>
      </c>
      <c r="AC2" t="s">
        <v>13074</v>
      </c>
      <c r="AD2" t="s">
        <v>13074</v>
      </c>
      <c r="AE2" t="s">
        <v>13074</v>
      </c>
      <c r="AH2">
        <v>6</v>
      </c>
      <c r="AI2" t="s">
        <v>12976</v>
      </c>
      <c r="AJ2" t="s">
        <v>149</v>
      </c>
      <c r="AL2" t="s">
        <v>13074</v>
      </c>
      <c r="AM2" t="s">
        <v>13074</v>
      </c>
      <c r="AN2" t="s">
        <v>13074</v>
      </c>
    </row>
    <row r="3" spans="1:40">
      <c r="A3">
        <v>8</v>
      </c>
      <c r="B3" t="s">
        <v>13045</v>
      </c>
      <c r="C3" t="s">
        <v>7</v>
      </c>
      <c r="E3">
        <f>COUNTIF($C$2:$C$181,$E$1)</f>
        <v>38</v>
      </c>
      <c r="F3">
        <f>COUNTIF($C$2:$C$181,$F$1)</f>
        <v>21</v>
      </c>
      <c r="G3">
        <f>COUNTIF($C$2:$C$181,$G$1)</f>
        <v>57</v>
      </c>
      <c r="I3">
        <v>8</v>
      </c>
      <c r="J3" t="s">
        <v>12919</v>
      </c>
      <c r="K3" t="s">
        <v>7</v>
      </c>
      <c r="M3">
        <f>COUNTIF($K$2:$K$181,M$1)</f>
        <v>18</v>
      </c>
      <c r="N3">
        <f>COUNTIF($K$2:$K$181,N$1)</f>
        <v>23</v>
      </c>
      <c r="O3">
        <f>COUNTIF($K$2:$K$181,O$1)</f>
        <v>47</v>
      </c>
      <c r="Q3">
        <v>6</v>
      </c>
      <c r="R3" t="s">
        <v>12962</v>
      </c>
      <c r="S3" t="s">
        <v>149</v>
      </c>
      <c r="U3">
        <f>COUNTIF($S$2:$S$181,U$1)</f>
        <v>19</v>
      </c>
      <c r="V3">
        <f>COUNTIF($S$2:$S$181,V$1)</f>
        <v>14</v>
      </c>
      <c r="W3">
        <f>COUNTIF($S$2:$S$181,W$1)</f>
        <v>43</v>
      </c>
      <c r="Y3">
        <v>5</v>
      </c>
      <c r="Z3" t="s">
        <v>13046</v>
      </c>
      <c r="AA3" t="s">
        <v>12654</v>
      </c>
      <c r="AC3">
        <f>COUNTIF($AA$2:$AA$181,AC$1)</f>
        <v>19</v>
      </c>
      <c r="AD3">
        <f>COUNTIF($AA$2:$AA$181,AD$1)</f>
        <v>20</v>
      </c>
      <c r="AE3">
        <f>COUNTIF($AA$2:$AA$181,AE$1)</f>
        <v>36</v>
      </c>
      <c r="AH3">
        <v>6</v>
      </c>
      <c r="AI3" t="s">
        <v>13045</v>
      </c>
      <c r="AJ3" t="s">
        <v>12654</v>
      </c>
      <c r="AL3">
        <f>COUNTIF($AJ$2:$AJ$181,AL$1)</f>
        <v>20</v>
      </c>
      <c r="AM3">
        <f>COUNTIF($AJ$2:$AJ$181,AM$1)</f>
        <v>18</v>
      </c>
      <c r="AN3">
        <f>COUNTIF($AJ$2:$AJ$181,AN$1)</f>
        <v>40</v>
      </c>
    </row>
    <row r="4" spans="1:40">
      <c r="A4">
        <v>7</v>
      </c>
      <c r="B4" t="s">
        <v>12965</v>
      </c>
      <c r="C4" t="s">
        <v>149</v>
      </c>
      <c r="E4" t="s">
        <v>13073</v>
      </c>
      <c r="F4" t="s">
        <v>13073</v>
      </c>
      <c r="G4" t="s">
        <v>13073</v>
      </c>
      <c r="I4">
        <v>8</v>
      </c>
      <c r="J4" t="s">
        <v>12921</v>
      </c>
      <c r="K4" t="s">
        <v>7</v>
      </c>
      <c r="M4" t="s">
        <v>13073</v>
      </c>
      <c r="N4" t="s">
        <v>13073</v>
      </c>
      <c r="O4" t="s">
        <v>13073</v>
      </c>
      <c r="Q4">
        <v>6</v>
      </c>
      <c r="R4" t="s">
        <v>12973</v>
      </c>
      <c r="S4" t="s">
        <v>149</v>
      </c>
      <c r="U4" t="s">
        <v>13073</v>
      </c>
      <c r="V4" t="s">
        <v>13073</v>
      </c>
      <c r="W4" t="s">
        <v>13073</v>
      </c>
      <c r="Y4">
        <v>4</v>
      </c>
      <c r="Z4" t="s">
        <v>12921</v>
      </c>
      <c r="AA4" t="s">
        <v>7</v>
      </c>
      <c r="AC4" t="s">
        <v>13073</v>
      </c>
      <c r="AD4" t="s">
        <v>13073</v>
      </c>
      <c r="AE4" t="s">
        <v>13073</v>
      </c>
      <c r="AH4">
        <v>5</v>
      </c>
      <c r="AI4" t="s">
        <v>12917</v>
      </c>
      <c r="AJ4" t="s">
        <v>7</v>
      </c>
      <c r="AL4" t="s">
        <v>13073</v>
      </c>
      <c r="AM4" t="s">
        <v>13073</v>
      </c>
      <c r="AN4" t="s">
        <v>13073</v>
      </c>
    </row>
    <row r="5" spans="1:40">
      <c r="A5">
        <v>6</v>
      </c>
      <c r="B5" t="s">
        <v>13035</v>
      </c>
      <c r="C5" t="s">
        <v>7</v>
      </c>
      <c r="E5">
        <v>65</v>
      </c>
      <c r="F5">
        <v>66</v>
      </c>
      <c r="G5">
        <v>137</v>
      </c>
      <c r="I5">
        <v>7</v>
      </c>
      <c r="J5" t="s">
        <v>12974</v>
      </c>
      <c r="K5" t="s">
        <v>149</v>
      </c>
      <c r="M5">
        <v>24</v>
      </c>
      <c r="N5">
        <v>70</v>
      </c>
      <c r="O5">
        <v>110</v>
      </c>
      <c r="Q5">
        <v>5</v>
      </c>
      <c r="R5" t="s">
        <v>12957</v>
      </c>
      <c r="S5" t="s">
        <v>149</v>
      </c>
      <c r="U5">
        <v>34</v>
      </c>
      <c r="V5">
        <v>21</v>
      </c>
      <c r="W5">
        <v>99</v>
      </c>
      <c r="Y5">
        <v>4</v>
      </c>
      <c r="Z5" t="s">
        <v>13012</v>
      </c>
      <c r="AA5" t="s">
        <v>149</v>
      </c>
      <c r="AC5">
        <v>37</v>
      </c>
      <c r="AD5">
        <v>33</v>
      </c>
      <c r="AE5">
        <v>60</v>
      </c>
      <c r="AH5">
        <v>5</v>
      </c>
      <c r="AI5" t="s">
        <v>12918</v>
      </c>
      <c r="AJ5" t="s">
        <v>7</v>
      </c>
      <c r="AL5">
        <v>31</v>
      </c>
      <c r="AM5">
        <v>35</v>
      </c>
      <c r="AN5">
        <v>89</v>
      </c>
    </row>
    <row r="6" spans="1:40">
      <c r="A6">
        <v>6</v>
      </c>
      <c r="B6" t="s">
        <v>12992</v>
      </c>
      <c r="C6" t="s">
        <v>149</v>
      </c>
      <c r="I6">
        <v>6</v>
      </c>
      <c r="J6" t="s">
        <v>12953</v>
      </c>
      <c r="K6" t="s">
        <v>149</v>
      </c>
      <c r="Q6">
        <v>5</v>
      </c>
      <c r="R6" t="s">
        <v>12970</v>
      </c>
      <c r="S6" t="s">
        <v>149</v>
      </c>
      <c r="Y6">
        <v>3</v>
      </c>
      <c r="Z6" t="s">
        <v>12898</v>
      </c>
      <c r="AA6" t="s">
        <v>7</v>
      </c>
      <c r="AH6">
        <v>5</v>
      </c>
      <c r="AI6" t="s">
        <v>12970</v>
      </c>
      <c r="AJ6" t="s">
        <v>149</v>
      </c>
    </row>
    <row r="7" spans="1:40">
      <c r="A7">
        <v>6</v>
      </c>
      <c r="B7" t="s">
        <v>12930</v>
      </c>
      <c r="C7" t="s">
        <v>12654</v>
      </c>
      <c r="I7">
        <v>6</v>
      </c>
      <c r="J7" t="s">
        <v>12967</v>
      </c>
      <c r="K7" t="s">
        <v>149</v>
      </c>
      <c r="Q7">
        <v>5</v>
      </c>
      <c r="R7" t="s">
        <v>13016</v>
      </c>
      <c r="S7" t="s">
        <v>149</v>
      </c>
      <c r="Y7">
        <v>3</v>
      </c>
      <c r="Z7" t="s">
        <v>12910</v>
      </c>
      <c r="AA7" t="s">
        <v>7</v>
      </c>
      <c r="AH7">
        <v>4</v>
      </c>
      <c r="AI7" t="s">
        <v>12898</v>
      </c>
      <c r="AJ7" t="s">
        <v>7</v>
      </c>
    </row>
    <row r="8" spans="1:40">
      <c r="A8">
        <v>5</v>
      </c>
      <c r="B8" t="s">
        <v>13070</v>
      </c>
      <c r="C8" t="s">
        <v>7</v>
      </c>
      <c r="I8">
        <v>6</v>
      </c>
      <c r="J8" t="s">
        <v>12976</v>
      </c>
      <c r="K8" t="s">
        <v>149</v>
      </c>
      <c r="Q8">
        <v>4</v>
      </c>
      <c r="R8" t="s">
        <v>12897</v>
      </c>
      <c r="S8" t="s">
        <v>7</v>
      </c>
      <c r="Y8">
        <v>3</v>
      </c>
      <c r="Z8" t="s">
        <v>12928</v>
      </c>
      <c r="AA8" t="s">
        <v>7</v>
      </c>
      <c r="AH8">
        <v>4</v>
      </c>
      <c r="AI8" t="s">
        <v>12916</v>
      </c>
      <c r="AJ8" t="s">
        <v>7</v>
      </c>
    </row>
    <row r="9" spans="1:40">
      <c r="A9">
        <v>5</v>
      </c>
      <c r="B9" t="s">
        <v>12997</v>
      </c>
      <c r="C9" t="s">
        <v>149</v>
      </c>
      <c r="I9">
        <v>5</v>
      </c>
      <c r="J9" t="s">
        <v>12910</v>
      </c>
      <c r="K9" t="s">
        <v>7</v>
      </c>
      <c r="Q9">
        <v>4</v>
      </c>
      <c r="R9" t="s">
        <v>12965</v>
      </c>
      <c r="S9" t="s">
        <v>149</v>
      </c>
      <c r="Y9">
        <v>3</v>
      </c>
      <c r="Z9" t="s">
        <v>12980</v>
      </c>
      <c r="AA9" t="s">
        <v>149</v>
      </c>
      <c r="AH9">
        <v>4</v>
      </c>
      <c r="AI9" t="s">
        <v>12945</v>
      </c>
      <c r="AJ9" t="s">
        <v>149</v>
      </c>
    </row>
    <row r="10" spans="1:40">
      <c r="A10">
        <v>5</v>
      </c>
      <c r="B10" t="s">
        <v>12995</v>
      </c>
      <c r="C10" t="s">
        <v>149</v>
      </c>
      <c r="I10">
        <v>5</v>
      </c>
      <c r="J10" t="s">
        <v>12917</v>
      </c>
      <c r="K10" t="s">
        <v>7</v>
      </c>
      <c r="Q10">
        <v>4</v>
      </c>
      <c r="R10" t="s">
        <v>12998</v>
      </c>
      <c r="S10" t="s">
        <v>149</v>
      </c>
      <c r="Y10">
        <v>3</v>
      </c>
      <c r="Z10" t="s">
        <v>13021</v>
      </c>
      <c r="AA10" t="s">
        <v>149</v>
      </c>
      <c r="AH10">
        <v>4</v>
      </c>
      <c r="AI10" t="s">
        <v>12974</v>
      </c>
      <c r="AJ10" t="s">
        <v>149</v>
      </c>
    </row>
    <row r="11" spans="1:40">
      <c r="A11">
        <v>5</v>
      </c>
      <c r="B11" t="s">
        <v>12954</v>
      </c>
      <c r="C11" t="s">
        <v>149</v>
      </c>
      <c r="I11">
        <v>5</v>
      </c>
      <c r="J11" t="s">
        <v>12962</v>
      </c>
      <c r="K11" t="s">
        <v>149</v>
      </c>
      <c r="Q11">
        <v>4</v>
      </c>
      <c r="R11" t="s">
        <v>13021</v>
      </c>
      <c r="S11" t="s">
        <v>149</v>
      </c>
      <c r="Y11">
        <v>3</v>
      </c>
      <c r="Z11" t="s">
        <v>13035</v>
      </c>
      <c r="AA11" t="s">
        <v>12654</v>
      </c>
      <c r="AH11">
        <v>4</v>
      </c>
      <c r="AI11" t="s">
        <v>12977</v>
      </c>
      <c r="AJ11" t="s">
        <v>149</v>
      </c>
    </row>
    <row r="12" spans="1:40">
      <c r="A12">
        <v>5</v>
      </c>
      <c r="B12" t="s">
        <v>12907</v>
      </c>
      <c r="C12" t="s">
        <v>12654</v>
      </c>
      <c r="I12">
        <v>5</v>
      </c>
      <c r="J12" t="s">
        <v>12984</v>
      </c>
      <c r="K12" t="s">
        <v>149</v>
      </c>
      <c r="Q12">
        <v>4</v>
      </c>
      <c r="R12" t="s">
        <v>13035</v>
      </c>
      <c r="S12" t="s">
        <v>12654</v>
      </c>
      <c r="Y12">
        <v>3</v>
      </c>
      <c r="Z12" t="s">
        <v>13036</v>
      </c>
      <c r="AA12" t="s">
        <v>12654</v>
      </c>
      <c r="AH12">
        <v>4</v>
      </c>
      <c r="AI12" t="s">
        <v>12997</v>
      </c>
      <c r="AJ12" t="s">
        <v>149</v>
      </c>
    </row>
    <row r="13" spans="1:40">
      <c r="A13">
        <v>5</v>
      </c>
      <c r="B13" t="s">
        <v>12899</v>
      </c>
      <c r="C13" t="s">
        <v>12654</v>
      </c>
      <c r="I13">
        <v>4</v>
      </c>
      <c r="J13" t="s">
        <v>12977</v>
      </c>
      <c r="K13" t="s">
        <v>149</v>
      </c>
      <c r="Q13">
        <v>3</v>
      </c>
      <c r="R13" t="s">
        <v>12928</v>
      </c>
      <c r="S13" t="s">
        <v>7</v>
      </c>
      <c r="Y13">
        <v>3</v>
      </c>
      <c r="Z13" t="s">
        <v>13057</v>
      </c>
      <c r="AA13" t="s">
        <v>12654</v>
      </c>
      <c r="AH13">
        <v>4</v>
      </c>
      <c r="AI13" t="s">
        <v>13008</v>
      </c>
      <c r="AJ13" t="s">
        <v>149</v>
      </c>
    </row>
    <row r="14" spans="1:40">
      <c r="A14">
        <v>4</v>
      </c>
      <c r="B14" t="s">
        <v>13067</v>
      </c>
      <c r="C14" t="s">
        <v>7</v>
      </c>
      <c r="I14">
        <v>4</v>
      </c>
      <c r="J14" t="s">
        <v>12997</v>
      </c>
      <c r="K14" t="s">
        <v>149</v>
      </c>
      <c r="Q14">
        <v>3</v>
      </c>
      <c r="R14" t="s">
        <v>12959</v>
      </c>
      <c r="S14" t="s">
        <v>149</v>
      </c>
      <c r="Y14">
        <v>2</v>
      </c>
      <c r="Z14" t="s">
        <v>12901</v>
      </c>
      <c r="AA14" t="s">
        <v>7</v>
      </c>
      <c r="AH14">
        <v>4</v>
      </c>
      <c r="AI14" t="s">
        <v>13051</v>
      </c>
      <c r="AJ14" t="s">
        <v>12654</v>
      </c>
    </row>
    <row r="15" spans="1:40">
      <c r="A15">
        <v>4</v>
      </c>
      <c r="B15" t="s">
        <v>13055</v>
      </c>
      <c r="C15" t="s">
        <v>7</v>
      </c>
      <c r="I15">
        <v>4</v>
      </c>
      <c r="J15" t="s">
        <v>13010</v>
      </c>
      <c r="K15" t="s">
        <v>149</v>
      </c>
      <c r="Q15">
        <v>3</v>
      </c>
      <c r="R15" t="s">
        <v>12967</v>
      </c>
      <c r="S15" t="s">
        <v>149</v>
      </c>
      <c r="Y15">
        <v>2</v>
      </c>
      <c r="Z15" t="s">
        <v>12917</v>
      </c>
      <c r="AA15" t="s">
        <v>7</v>
      </c>
      <c r="AH15">
        <v>3</v>
      </c>
      <c r="AI15" t="s">
        <v>12921</v>
      </c>
      <c r="AJ15" t="s">
        <v>7</v>
      </c>
    </row>
    <row r="16" spans="1:40">
      <c r="A16">
        <v>4</v>
      </c>
      <c r="B16" t="s">
        <v>13036</v>
      </c>
      <c r="C16" t="s">
        <v>7</v>
      </c>
      <c r="I16">
        <v>3</v>
      </c>
      <c r="J16" t="s">
        <v>12893</v>
      </c>
      <c r="K16" t="s">
        <v>7</v>
      </c>
      <c r="Q16">
        <v>3</v>
      </c>
      <c r="R16" t="s">
        <v>12997</v>
      </c>
      <c r="S16" t="s">
        <v>149</v>
      </c>
      <c r="Y16">
        <v>2</v>
      </c>
      <c r="Z16" t="s">
        <v>12924</v>
      </c>
      <c r="AA16" t="s">
        <v>7</v>
      </c>
      <c r="AH16">
        <v>3</v>
      </c>
      <c r="AI16" t="s">
        <v>12955</v>
      </c>
      <c r="AJ16" t="s">
        <v>149</v>
      </c>
    </row>
    <row r="17" spans="1:36">
      <c r="A17">
        <v>4</v>
      </c>
      <c r="B17" t="s">
        <v>13021</v>
      </c>
      <c r="C17" t="s">
        <v>149</v>
      </c>
      <c r="I17">
        <v>3</v>
      </c>
      <c r="J17" t="s">
        <v>12896</v>
      </c>
      <c r="K17" t="s">
        <v>7</v>
      </c>
      <c r="Q17">
        <v>3</v>
      </c>
      <c r="R17" t="s">
        <v>13015</v>
      </c>
      <c r="S17" t="s">
        <v>149</v>
      </c>
      <c r="Y17">
        <v>2</v>
      </c>
      <c r="Z17" t="s">
        <v>12931</v>
      </c>
      <c r="AA17" t="s">
        <v>7</v>
      </c>
      <c r="AH17">
        <v>3</v>
      </c>
      <c r="AI17" t="s">
        <v>12966</v>
      </c>
      <c r="AJ17" t="s">
        <v>149</v>
      </c>
    </row>
    <row r="18" spans="1:36">
      <c r="A18">
        <v>4</v>
      </c>
      <c r="B18" t="s">
        <v>13016</v>
      </c>
      <c r="C18" t="s">
        <v>149</v>
      </c>
      <c r="I18">
        <v>3</v>
      </c>
      <c r="J18" t="s">
        <v>12905</v>
      </c>
      <c r="K18" t="s">
        <v>7</v>
      </c>
      <c r="Q18">
        <v>3</v>
      </c>
      <c r="R18" t="s">
        <v>13018</v>
      </c>
      <c r="S18" t="s">
        <v>149</v>
      </c>
      <c r="Y18">
        <v>2</v>
      </c>
      <c r="Z18" t="s">
        <v>12934</v>
      </c>
      <c r="AA18" t="s">
        <v>149</v>
      </c>
      <c r="AH18">
        <v>3</v>
      </c>
      <c r="AI18" t="s">
        <v>12973</v>
      </c>
      <c r="AJ18" t="s">
        <v>149</v>
      </c>
    </row>
    <row r="19" spans="1:36">
      <c r="A19">
        <v>4</v>
      </c>
      <c r="B19" t="s">
        <v>12977</v>
      </c>
      <c r="C19" t="s">
        <v>149</v>
      </c>
      <c r="I19">
        <v>3</v>
      </c>
      <c r="J19" t="s">
        <v>12923</v>
      </c>
      <c r="K19" t="s">
        <v>7</v>
      </c>
      <c r="Q19">
        <v>3</v>
      </c>
      <c r="R19" t="s">
        <v>13069</v>
      </c>
      <c r="S19" t="s">
        <v>12654</v>
      </c>
      <c r="Y19">
        <v>2</v>
      </c>
      <c r="Z19" t="s">
        <v>12941</v>
      </c>
      <c r="AA19" t="s">
        <v>149</v>
      </c>
      <c r="AH19">
        <v>3</v>
      </c>
      <c r="AI19" t="s">
        <v>12980</v>
      </c>
      <c r="AJ19" t="s">
        <v>149</v>
      </c>
    </row>
    <row r="20" spans="1:36">
      <c r="A20">
        <v>4</v>
      </c>
      <c r="B20" t="s">
        <v>12967</v>
      </c>
      <c r="C20" t="s">
        <v>149</v>
      </c>
      <c r="I20">
        <v>3</v>
      </c>
      <c r="J20" t="s">
        <v>12925</v>
      </c>
      <c r="K20" t="s">
        <v>7</v>
      </c>
      <c r="Q20">
        <v>2</v>
      </c>
      <c r="R20" t="s">
        <v>12901</v>
      </c>
      <c r="S20" t="s">
        <v>7</v>
      </c>
      <c r="Y20">
        <v>2</v>
      </c>
      <c r="Z20" t="s">
        <v>12955</v>
      </c>
      <c r="AA20" t="s">
        <v>149</v>
      </c>
      <c r="AH20">
        <v>3</v>
      </c>
      <c r="AI20" t="s">
        <v>13006</v>
      </c>
      <c r="AJ20" t="s">
        <v>149</v>
      </c>
    </row>
    <row r="21" spans="1:36">
      <c r="A21">
        <v>4</v>
      </c>
      <c r="B21" t="s">
        <v>12956</v>
      </c>
      <c r="C21" t="s">
        <v>149</v>
      </c>
      <c r="I21">
        <v>3</v>
      </c>
      <c r="J21" t="s">
        <v>12932</v>
      </c>
      <c r="K21" t="s">
        <v>7</v>
      </c>
      <c r="Q21">
        <v>2</v>
      </c>
      <c r="R21" t="s">
        <v>12917</v>
      </c>
      <c r="S21" t="s">
        <v>7</v>
      </c>
      <c r="Y21">
        <v>2</v>
      </c>
      <c r="Z21" t="s">
        <v>12959</v>
      </c>
      <c r="AA21" t="s">
        <v>149</v>
      </c>
      <c r="AH21">
        <v>3</v>
      </c>
      <c r="AI21" t="s">
        <v>13007</v>
      </c>
      <c r="AJ21" t="s">
        <v>149</v>
      </c>
    </row>
    <row r="22" spans="1:36">
      <c r="A22">
        <v>4</v>
      </c>
      <c r="B22" t="s">
        <v>12940</v>
      </c>
      <c r="C22" t="s">
        <v>12654</v>
      </c>
      <c r="I22">
        <v>3</v>
      </c>
      <c r="J22" t="s">
        <v>12933</v>
      </c>
      <c r="K22" t="s">
        <v>149</v>
      </c>
      <c r="Q22">
        <v>2</v>
      </c>
      <c r="R22" t="s">
        <v>12956</v>
      </c>
      <c r="S22" t="s">
        <v>149</v>
      </c>
      <c r="Y22">
        <v>2</v>
      </c>
      <c r="Z22" t="s">
        <v>12970</v>
      </c>
      <c r="AA22" t="s">
        <v>149</v>
      </c>
      <c r="AH22">
        <v>3</v>
      </c>
      <c r="AI22" t="s">
        <v>13010</v>
      </c>
      <c r="AJ22" t="s">
        <v>149</v>
      </c>
    </row>
    <row r="23" spans="1:36">
      <c r="A23">
        <v>4</v>
      </c>
      <c r="B23" t="s">
        <v>12928</v>
      </c>
      <c r="C23" t="s">
        <v>12654</v>
      </c>
      <c r="I23">
        <v>3</v>
      </c>
      <c r="J23" t="s">
        <v>12972</v>
      </c>
      <c r="K23" t="s">
        <v>149</v>
      </c>
      <c r="Q23">
        <v>2</v>
      </c>
      <c r="R23" t="s">
        <v>12968</v>
      </c>
      <c r="S23" t="s">
        <v>149</v>
      </c>
      <c r="Y23">
        <v>2</v>
      </c>
      <c r="Z23" t="s">
        <v>12976</v>
      </c>
      <c r="AA23" t="s">
        <v>149</v>
      </c>
      <c r="AH23">
        <v>2</v>
      </c>
      <c r="AI23" t="s">
        <v>12910</v>
      </c>
      <c r="AJ23" t="s">
        <v>7</v>
      </c>
    </row>
    <row r="24" spans="1:36">
      <c r="A24">
        <v>4</v>
      </c>
      <c r="B24" t="s">
        <v>12924</v>
      </c>
      <c r="C24" t="s">
        <v>12654</v>
      </c>
      <c r="I24">
        <v>3</v>
      </c>
      <c r="J24" t="s">
        <v>12980</v>
      </c>
      <c r="K24" t="s">
        <v>149</v>
      </c>
      <c r="Q24">
        <v>2</v>
      </c>
      <c r="R24" t="s">
        <v>12969</v>
      </c>
      <c r="S24" t="s">
        <v>149</v>
      </c>
      <c r="Y24">
        <v>2</v>
      </c>
      <c r="Z24" t="s">
        <v>12983</v>
      </c>
      <c r="AA24" t="s">
        <v>149</v>
      </c>
      <c r="AH24">
        <v>2</v>
      </c>
      <c r="AI24" t="s">
        <v>12957</v>
      </c>
      <c r="AJ24" t="s">
        <v>149</v>
      </c>
    </row>
    <row r="25" spans="1:36">
      <c r="A25">
        <v>3</v>
      </c>
      <c r="B25" t="s">
        <v>13041</v>
      </c>
      <c r="C25" t="s">
        <v>7</v>
      </c>
      <c r="I25">
        <v>3</v>
      </c>
      <c r="J25" t="s">
        <v>12983</v>
      </c>
      <c r="K25" t="s">
        <v>149</v>
      </c>
      <c r="Q25">
        <v>2</v>
      </c>
      <c r="R25" t="s">
        <v>12974</v>
      </c>
      <c r="S25" t="s">
        <v>149</v>
      </c>
      <c r="Y25">
        <v>2</v>
      </c>
      <c r="Z25" t="s">
        <v>12984</v>
      </c>
      <c r="AA25" t="s">
        <v>149</v>
      </c>
      <c r="AH25">
        <v>2</v>
      </c>
      <c r="AI25" t="s">
        <v>12960</v>
      </c>
      <c r="AJ25" t="s">
        <v>149</v>
      </c>
    </row>
    <row r="26" spans="1:36">
      <c r="A26">
        <v>3</v>
      </c>
      <c r="B26" t="s">
        <v>13004</v>
      </c>
      <c r="C26" t="s">
        <v>149</v>
      </c>
      <c r="I26">
        <v>3</v>
      </c>
      <c r="J26" t="s">
        <v>12989</v>
      </c>
      <c r="K26" t="s">
        <v>149</v>
      </c>
      <c r="Q26">
        <v>2</v>
      </c>
      <c r="R26" t="s">
        <v>12979</v>
      </c>
      <c r="S26" t="s">
        <v>149</v>
      </c>
      <c r="Y26">
        <v>2</v>
      </c>
      <c r="Z26" t="s">
        <v>12986</v>
      </c>
      <c r="AA26" t="s">
        <v>149</v>
      </c>
      <c r="AH26">
        <v>2</v>
      </c>
      <c r="AI26" t="s">
        <v>12967</v>
      </c>
      <c r="AJ26" t="s">
        <v>149</v>
      </c>
    </row>
    <row r="27" spans="1:36">
      <c r="A27">
        <v>3</v>
      </c>
      <c r="B27" t="s">
        <v>12971</v>
      </c>
      <c r="C27" t="s">
        <v>149</v>
      </c>
      <c r="I27">
        <v>3</v>
      </c>
      <c r="J27" t="s">
        <v>12995</v>
      </c>
      <c r="K27" t="s">
        <v>149</v>
      </c>
      <c r="Q27">
        <v>2</v>
      </c>
      <c r="R27" t="s">
        <v>12988</v>
      </c>
      <c r="S27" t="s">
        <v>149</v>
      </c>
      <c r="Y27">
        <v>2</v>
      </c>
      <c r="Z27" t="s">
        <v>12992</v>
      </c>
      <c r="AA27" t="s">
        <v>149</v>
      </c>
      <c r="AH27">
        <v>2</v>
      </c>
      <c r="AI27" t="s">
        <v>12975</v>
      </c>
      <c r="AJ27" t="s">
        <v>149</v>
      </c>
    </row>
    <row r="28" spans="1:36">
      <c r="A28">
        <v>3</v>
      </c>
      <c r="B28" t="s">
        <v>12960</v>
      </c>
      <c r="C28" t="s">
        <v>149</v>
      </c>
      <c r="I28">
        <v>3</v>
      </c>
      <c r="J28" t="s">
        <v>13006</v>
      </c>
      <c r="K28" t="s">
        <v>149</v>
      </c>
      <c r="Q28">
        <v>2</v>
      </c>
      <c r="R28" t="s">
        <v>12995</v>
      </c>
      <c r="S28" t="s">
        <v>149</v>
      </c>
      <c r="Y28">
        <v>2</v>
      </c>
      <c r="Z28" t="s">
        <v>13004</v>
      </c>
      <c r="AA28" t="s">
        <v>149</v>
      </c>
      <c r="AH28">
        <v>2</v>
      </c>
      <c r="AI28" t="s">
        <v>12979</v>
      </c>
      <c r="AJ28" t="s">
        <v>149</v>
      </c>
    </row>
    <row r="29" spans="1:36">
      <c r="A29">
        <v>3</v>
      </c>
      <c r="B29" t="s">
        <v>12949</v>
      </c>
      <c r="C29" t="s">
        <v>149</v>
      </c>
      <c r="I29">
        <v>3</v>
      </c>
      <c r="J29" t="s">
        <v>13009</v>
      </c>
      <c r="K29" t="s">
        <v>149</v>
      </c>
      <c r="Q29">
        <v>2</v>
      </c>
      <c r="R29" t="s">
        <v>13008</v>
      </c>
      <c r="S29" t="s">
        <v>149</v>
      </c>
      <c r="Y29">
        <v>2</v>
      </c>
      <c r="Z29" t="s">
        <v>13015</v>
      </c>
      <c r="AA29" t="s">
        <v>149</v>
      </c>
      <c r="AH29">
        <v>2</v>
      </c>
      <c r="AI29" t="s">
        <v>12987</v>
      </c>
      <c r="AJ29" t="s">
        <v>149</v>
      </c>
    </row>
    <row r="30" spans="1:36">
      <c r="A30">
        <v>3</v>
      </c>
      <c r="B30" t="s">
        <v>12947</v>
      </c>
      <c r="C30" t="s">
        <v>149</v>
      </c>
      <c r="I30">
        <v>3</v>
      </c>
      <c r="J30" t="s">
        <v>13049</v>
      </c>
      <c r="K30" t="s">
        <v>12654</v>
      </c>
      <c r="Q30">
        <v>2</v>
      </c>
      <c r="R30" t="s">
        <v>13041</v>
      </c>
      <c r="S30" t="s">
        <v>12654</v>
      </c>
      <c r="Y30">
        <v>2</v>
      </c>
      <c r="Z30" t="s">
        <v>13031</v>
      </c>
      <c r="AA30" t="s">
        <v>12654</v>
      </c>
      <c r="AH30">
        <v>2</v>
      </c>
      <c r="AI30" t="s">
        <v>12991</v>
      </c>
      <c r="AJ30" t="s">
        <v>149</v>
      </c>
    </row>
    <row r="31" spans="1:36">
      <c r="A31">
        <v>3</v>
      </c>
      <c r="B31" t="s">
        <v>12941</v>
      </c>
      <c r="C31" t="s">
        <v>12654</v>
      </c>
      <c r="I31">
        <v>2</v>
      </c>
      <c r="J31" t="s">
        <v>12899</v>
      </c>
      <c r="K31" t="s">
        <v>7</v>
      </c>
      <c r="Q31">
        <v>2</v>
      </c>
      <c r="R31" t="s">
        <v>13046</v>
      </c>
      <c r="S31" t="s">
        <v>12654</v>
      </c>
      <c r="Y31">
        <v>2</v>
      </c>
      <c r="Z31" t="s">
        <v>13040</v>
      </c>
      <c r="AA31" t="s">
        <v>12654</v>
      </c>
      <c r="AH31">
        <v>2</v>
      </c>
      <c r="AI31" t="s">
        <v>13000</v>
      </c>
      <c r="AJ31" t="s">
        <v>149</v>
      </c>
    </row>
    <row r="32" spans="1:36">
      <c r="A32">
        <v>3</v>
      </c>
      <c r="B32" t="s">
        <v>12935</v>
      </c>
      <c r="C32" t="s">
        <v>12654</v>
      </c>
      <c r="I32">
        <v>2</v>
      </c>
      <c r="J32" t="s">
        <v>12908</v>
      </c>
      <c r="K32" t="s">
        <v>7</v>
      </c>
      <c r="Q32">
        <v>2</v>
      </c>
      <c r="R32" t="s">
        <v>13059</v>
      </c>
      <c r="S32" t="s">
        <v>12654</v>
      </c>
      <c r="Y32">
        <v>2</v>
      </c>
      <c r="Z32" t="s">
        <v>13041</v>
      </c>
      <c r="AA32" t="s">
        <v>12654</v>
      </c>
      <c r="AH32">
        <v>2</v>
      </c>
      <c r="AI32" t="s">
        <v>13015</v>
      </c>
      <c r="AJ32" t="s">
        <v>149</v>
      </c>
    </row>
    <row r="33" spans="1:36">
      <c r="A33">
        <v>3</v>
      </c>
      <c r="B33" t="s">
        <v>12936</v>
      </c>
      <c r="C33" t="s">
        <v>12654</v>
      </c>
      <c r="I33">
        <v>2</v>
      </c>
      <c r="J33" t="s">
        <v>12914</v>
      </c>
      <c r="K33" t="s">
        <v>7</v>
      </c>
      <c r="Q33">
        <v>2</v>
      </c>
      <c r="R33" t="s">
        <v>13060</v>
      </c>
      <c r="S33" t="s">
        <v>12654</v>
      </c>
      <c r="Y33">
        <v>2</v>
      </c>
      <c r="Z33" t="s">
        <v>13042</v>
      </c>
      <c r="AA33" t="s">
        <v>12654</v>
      </c>
      <c r="AH33">
        <v>2</v>
      </c>
      <c r="AI33" t="s">
        <v>13021</v>
      </c>
      <c r="AJ33" t="s">
        <v>149</v>
      </c>
    </row>
    <row r="34" spans="1:36">
      <c r="A34">
        <v>3</v>
      </c>
      <c r="B34" t="s">
        <v>12927</v>
      </c>
      <c r="C34" t="s">
        <v>12654</v>
      </c>
      <c r="I34">
        <v>2</v>
      </c>
      <c r="J34" t="s">
        <v>12915</v>
      </c>
      <c r="K34" t="s">
        <v>7</v>
      </c>
      <c r="Q34">
        <v>2</v>
      </c>
      <c r="R34" t="s">
        <v>13062</v>
      </c>
      <c r="S34" t="s">
        <v>12654</v>
      </c>
      <c r="Y34">
        <v>2</v>
      </c>
      <c r="Z34" t="s">
        <v>13045</v>
      </c>
      <c r="AA34" t="s">
        <v>12654</v>
      </c>
      <c r="AH34">
        <v>2</v>
      </c>
      <c r="AI34" t="s">
        <v>13022</v>
      </c>
      <c r="AJ34" t="s">
        <v>149</v>
      </c>
    </row>
    <row r="35" spans="1:36">
      <c r="A35">
        <v>3</v>
      </c>
      <c r="B35" t="s">
        <v>12922</v>
      </c>
      <c r="C35" t="s">
        <v>12654</v>
      </c>
      <c r="I35">
        <v>2</v>
      </c>
      <c r="J35" t="s">
        <v>12924</v>
      </c>
      <c r="K35" t="s">
        <v>7</v>
      </c>
      <c r="Q35">
        <v>2</v>
      </c>
      <c r="R35" t="s">
        <v>13063</v>
      </c>
      <c r="S35" t="s">
        <v>12654</v>
      </c>
      <c r="Y35">
        <v>2</v>
      </c>
      <c r="Z35" t="s">
        <v>13053</v>
      </c>
      <c r="AA35" t="s">
        <v>12654</v>
      </c>
      <c r="AH35">
        <v>2</v>
      </c>
      <c r="AI35" t="s">
        <v>13025</v>
      </c>
      <c r="AJ35" t="s">
        <v>12654</v>
      </c>
    </row>
    <row r="36" spans="1:36">
      <c r="A36">
        <v>3</v>
      </c>
      <c r="B36" t="s">
        <v>12918</v>
      </c>
      <c r="C36" t="s">
        <v>12654</v>
      </c>
      <c r="I36">
        <v>2</v>
      </c>
      <c r="J36" t="s">
        <v>12930</v>
      </c>
      <c r="K36" t="s">
        <v>7</v>
      </c>
      <c r="Q36">
        <v>2</v>
      </c>
      <c r="R36" t="s">
        <v>13066</v>
      </c>
      <c r="S36" t="s">
        <v>12654</v>
      </c>
      <c r="Y36">
        <v>2</v>
      </c>
      <c r="Z36" t="s">
        <v>13070</v>
      </c>
      <c r="AA36" t="s">
        <v>12654</v>
      </c>
      <c r="AH36">
        <v>2</v>
      </c>
      <c r="AI36" t="s">
        <v>13035</v>
      </c>
      <c r="AJ36" t="s">
        <v>12654</v>
      </c>
    </row>
    <row r="37" spans="1:36">
      <c r="A37">
        <v>3</v>
      </c>
      <c r="B37" t="s">
        <v>12911</v>
      </c>
      <c r="C37" t="s">
        <v>12654</v>
      </c>
      <c r="I37">
        <v>2</v>
      </c>
      <c r="J37" t="s">
        <v>12971</v>
      </c>
      <c r="K37" t="s">
        <v>149</v>
      </c>
      <c r="Q37">
        <v>2</v>
      </c>
      <c r="R37" t="s">
        <v>13067</v>
      </c>
      <c r="S37" t="s">
        <v>12654</v>
      </c>
      <c r="Y37">
        <v>2</v>
      </c>
      <c r="Z37" t="s">
        <v>13072</v>
      </c>
      <c r="AA37" t="s">
        <v>12654</v>
      </c>
      <c r="AH37">
        <v>2</v>
      </c>
      <c r="AI37" t="s">
        <v>13070</v>
      </c>
      <c r="AJ37" t="s">
        <v>12654</v>
      </c>
    </row>
    <row r="38" spans="1:36">
      <c r="A38">
        <v>3</v>
      </c>
      <c r="B38" t="s">
        <v>12898</v>
      </c>
      <c r="C38" t="s">
        <v>12654</v>
      </c>
      <c r="I38">
        <v>2</v>
      </c>
      <c r="J38" t="s">
        <v>12985</v>
      </c>
      <c r="K38" t="s">
        <v>149</v>
      </c>
      <c r="Q38">
        <v>2</v>
      </c>
      <c r="R38" t="s">
        <v>13070</v>
      </c>
      <c r="S38" t="s">
        <v>12654</v>
      </c>
      <c r="Y38">
        <v>1</v>
      </c>
      <c r="Z38" t="s">
        <v>12893</v>
      </c>
      <c r="AA38" t="s">
        <v>7</v>
      </c>
      <c r="AH38">
        <v>1</v>
      </c>
      <c r="AI38" t="s">
        <v>12894</v>
      </c>
      <c r="AJ38" t="s">
        <v>7</v>
      </c>
    </row>
    <row r="39" spans="1:36">
      <c r="A39">
        <v>3</v>
      </c>
      <c r="B39" t="s">
        <v>12903</v>
      </c>
      <c r="C39" t="s">
        <v>12654</v>
      </c>
      <c r="I39">
        <v>2</v>
      </c>
      <c r="J39" t="s">
        <v>12987</v>
      </c>
      <c r="K39" t="s">
        <v>149</v>
      </c>
      <c r="Q39">
        <v>2</v>
      </c>
      <c r="R39" t="s">
        <v>13071</v>
      </c>
      <c r="S39" t="s">
        <v>12654</v>
      </c>
      <c r="Y39">
        <v>1</v>
      </c>
      <c r="Z39" t="s">
        <v>12899</v>
      </c>
      <c r="AA39" t="s">
        <v>7</v>
      </c>
      <c r="AH39">
        <v>1</v>
      </c>
      <c r="AI39" t="s">
        <v>12896</v>
      </c>
      <c r="AJ39" t="s">
        <v>7</v>
      </c>
    </row>
    <row r="40" spans="1:36">
      <c r="A40">
        <v>3</v>
      </c>
      <c r="B40" t="s">
        <v>12895</v>
      </c>
      <c r="C40" t="s">
        <v>12654</v>
      </c>
      <c r="I40">
        <v>2</v>
      </c>
      <c r="J40" t="s">
        <v>12988</v>
      </c>
      <c r="K40" t="s">
        <v>149</v>
      </c>
      <c r="Q40">
        <v>1</v>
      </c>
      <c r="R40" t="s">
        <v>12898</v>
      </c>
      <c r="S40" t="s">
        <v>7</v>
      </c>
      <c r="Y40">
        <v>1</v>
      </c>
      <c r="Z40" t="s">
        <v>12900</v>
      </c>
      <c r="AA40" t="s">
        <v>7</v>
      </c>
      <c r="AH40">
        <v>1</v>
      </c>
      <c r="AI40" t="s">
        <v>12908</v>
      </c>
      <c r="AJ40" t="s">
        <v>7</v>
      </c>
    </row>
    <row r="41" spans="1:36">
      <c r="A41">
        <v>2</v>
      </c>
      <c r="B41" t="s">
        <v>13069</v>
      </c>
      <c r="C41" t="s">
        <v>7</v>
      </c>
      <c r="I41">
        <v>2</v>
      </c>
      <c r="J41" t="s">
        <v>12992</v>
      </c>
      <c r="K41" t="s">
        <v>149</v>
      </c>
      <c r="Q41">
        <v>1</v>
      </c>
      <c r="R41" t="s">
        <v>12899</v>
      </c>
      <c r="S41" t="s">
        <v>7</v>
      </c>
      <c r="Y41">
        <v>1</v>
      </c>
      <c r="Z41" t="s">
        <v>12902</v>
      </c>
      <c r="AA41" t="s">
        <v>7</v>
      </c>
      <c r="AH41">
        <v>1</v>
      </c>
      <c r="AI41" t="s">
        <v>12912</v>
      </c>
      <c r="AJ41" t="s">
        <v>7</v>
      </c>
    </row>
    <row r="42" spans="1:36">
      <c r="A42">
        <v>2</v>
      </c>
      <c r="B42" t="s">
        <v>13068</v>
      </c>
      <c r="C42" t="s">
        <v>7</v>
      </c>
      <c r="I42">
        <v>2</v>
      </c>
      <c r="J42" t="s">
        <v>12994</v>
      </c>
      <c r="K42" t="s">
        <v>149</v>
      </c>
      <c r="Q42">
        <v>1</v>
      </c>
      <c r="R42" t="s">
        <v>12900</v>
      </c>
      <c r="S42" t="s">
        <v>7</v>
      </c>
      <c r="Y42">
        <v>1</v>
      </c>
      <c r="Z42" t="s">
        <v>12906</v>
      </c>
      <c r="AA42" t="s">
        <v>7</v>
      </c>
      <c r="AH42">
        <v>1</v>
      </c>
      <c r="AI42" t="s">
        <v>12913</v>
      </c>
      <c r="AJ42" t="s">
        <v>7</v>
      </c>
    </row>
    <row r="43" spans="1:36">
      <c r="A43">
        <v>2</v>
      </c>
      <c r="B43" t="s">
        <v>13053</v>
      </c>
      <c r="C43" t="s">
        <v>7</v>
      </c>
      <c r="I43">
        <v>2</v>
      </c>
      <c r="J43" t="s">
        <v>13004</v>
      </c>
      <c r="K43" t="s">
        <v>149</v>
      </c>
      <c r="Q43">
        <v>1</v>
      </c>
      <c r="R43" t="s">
        <v>12902</v>
      </c>
      <c r="S43" t="s">
        <v>7</v>
      </c>
      <c r="Y43">
        <v>1</v>
      </c>
      <c r="Z43" t="s">
        <v>12914</v>
      </c>
      <c r="AA43" t="s">
        <v>7</v>
      </c>
      <c r="AH43">
        <v>1</v>
      </c>
      <c r="AI43" t="s">
        <v>12915</v>
      </c>
      <c r="AJ43" t="s">
        <v>7</v>
      </c>
    </row>
    <row r="44" spans="1:36">
      <c r="A44">
        <v>2</v>
      </c>
      <c r="B44" t="s">
        <v>13050</v>
      </c>
      <c r="C44" t="s">
        <v>7</v>
      </c>
      <c r="I44">
        <v>2</v>
      </c>
      <c r="J44" t="s">
        <v>13007</v>
      </c>
      <c r="K44" t="s">
        <v>149</v>
      </c>
      <c r="Q44">
        <v>1</v>
      </c>
      <c r="R44" t="s">
        <v>12910</v>
      </c>
      <c r="S44" t="s">
        <v>7</v>
      </c>
      <c r="Y44">
        <v>1</v>
      </c>
      <c r="Z44" t="s">
        <v>12918</v>
      </c>
      <c r="AA44" t="s">
        <v>7</v>
      </c>
      <c r="AH44">
        <v>1</v>
      </c>
      <c r="AI44" t="s">
        <v>12919</v>
      </c>
      <c r="AJ44" t="s">
        <v>7</v>
      </c>
    </row>
    <row r="45" spans="1:36">
      <c r="A45">
        <v>2</v>
      </c>
      <c r="B45" t="s">
        <v>13049</v>
      </c>
      <c r="C45" t="s">
        <v>7</v>
      </c>
      <c r="I45">
        <v>2</v>
      </c>
      <c r="J45" t="s">
        <v>13008</v>
      </c>
      <c r="K45" t="s">
        <v>149</v>
      </c>
      <c r="Q45">
        <v>1</v>
      </c>
      <c r="R45" t="s">
        <v>12911</v>
      </c>
      <c r="S45" t="s">
        <v>7</v>
      </c>
      <c r="Y45">
        <v>1</v>
      </c>
      <c r="Z45" t="s">
        <v>12920</v>
      </c>
      <c r="AA45" t="s">
        <v>7</v>
      </c>
      <c r="AH45">
        <v>1</v>
      </c>
      <c r="AI45" t="s">
        <v>12924</v>
      </c>
      <c r="AJ45" t="s">
        <v>7</v>
      </c>
    </row>
    <row r="46" spans="1:36">
      <c r="A46">
        <v>2</v>
      </c>
      <c r="B46" t="s">
        <v>13038</v>
      </c>
      <c r="C46" t="s">
        <v>7</v>
      </c>
      <c r="I46">
        <v>2</v>
      </c>
      <c r="J46" t="s">
        <v>13032</v>
      </c>
      <c r="K46" t="s">
        <v>12654</v>
      </c>
      <c r="Q46">
        <v>1</v>
      </c>
      <c r="R46" t="s">
        <v>12918</v>
      </c>
      <c r="S46" t="s">
        <v>7</v>
      </c>
      <c r="Y46">
        <v>1</v>
      </c>
      <c r="Z46" t="s">
        <v>12923</v>
      </c>
      <c r="AA46" t="s">
        <v>7</v>
      </c>
      <c r="AH46">
        <v>1</v>
      </c>
      <c r="AI46" t="s">
        <v>12926</v>
      </c>
      <c r="AJ46" t="s">
        <v>7</v>
      </c>
    </row>
    <row r="47" spans="1:36">
      <c r="A47">
        <v>2</v>
      </c>
      <c r="B47" t="s">
        <v>13031</v>
      </c>
      <c r="C47" t="s">
        <v>149</v>
      </c>
      <c r="I47">
        <v>2</v>
      </c>
      <c r="J47" t="s">
        <v>13035</v>
      </c>
      <c r="K47" t="s">
        <v>12654</v>
      </c>
      <c r="Q47">
        <v>1</v>
      </c>
      <c r="R47" t="s">
        <v>12921</v>
      </c>
      <c r="S47" t="s">
        <v>7</v>
      </c>
      <c r="Y47">
        <v>1</v>
      </c>
      <c r="Z47" t="s">
        <v>12925</v>
      </c>
      <c r="AA47" t="s">
        <v>7</v>
      </c>
      <c r="AH47">
        <v>1</v>
      </c>
      <c r="AI47" t="s">
        <v>12928</v>
      </c>
      <c r="AJ47" t="s">
        <v>7</v>
      </c>
    </row>
    <row r="48" spans="1:36">
      <c r="A48">
        <v>2</v>
      </c>
      <c r="B48" t="s">
        <v>13030</v>
      </c>
      <c r="C48" t="s">
        <v>149</v>
      </c>
      <c r="I48">
        <v>2</v>
      </c>
      <c r="J48" t="s">
        <v>13041</v>
      </c>
      <c r="K48" t="s">
        <v>12654</v>
      </c>
      <c r="Q48">
        <v>1</v>
      </c>
      <c r="R48" t="s">
        <v>12924</v>
      </c>
      <c r="S48" t="s">
        <v>7</v>
      </c>
      <c r="Y48">
        <v>1</v>
      </c>
      <c r="Z48" t="s">
        <v>12926</v>
      </c>
      <c r="AA48" t="s">
        <v>7</v>
      </c>
      <c r="AH48">
        <v>1</v>
      </c>
      <c r="AI48" t="s">
        <v>12929</v>
      </c>
      <c r="AJ48" t="s">
        <v>7</v>
      </c>
    </row>
    <row r="49" spans="1:36">
      <c r="A49">
        <v>2</v>
      </c>
      <c r="B49" t="s">
        <v>13023</v>
      </c>
      <c r="C49" t="s">
        <v>149</v>
      </c>
      <c r="I49">
        <v>2</v>
      </c>
      <c r="J49" t="s">
        <v>13053</v>
      </c>
      <c r="K49" t="s">
        <v>12654</v>
      </c>
      <c r="Q49">
        <v>1</v>
      </c>
      <c r="R49" t="s">
        <v>12930</v>
      </c>
      <c r="S49" t="s">
        <v>7</v>
      </c>
      <c r="Y49">
        <v>1</v>
      </c>
      <c r="Z49" t="s">
        <v>12929</v>
      </c>
      <c r="AA49" t="s">
        <v>7</v>
      </c>
      <c r="AH49">
        <v>1</v>
      </c>
      <c r="AI49" t="s">
        <v>12930</v>
      </c>
      <c r="AJ49" t="s">
        <v>7</v>
      </c>
    </row>
    <row r="50" spans="1:36">
      <c r="A50">
        <v>2</v>
      </c>
      <c r="B50" t="s">
        <v>13017</v>
      </c>
      <c r="C50" t="s">
        <v>149</v>
      </c>
      <c r="I50">
        <v>1</v>
      </c>
      <c r="J50" t="s">
        <v>12898</v>
      </c>
      <c r="K50" t="s">
        <v>7</v>
      </c>
      <c r="Q50">
        <v>1</v>
      </c>
      <c r="R50" t="s">
        <v>12933</v>
      </c>
      <c r="S50" t="s">
        <v>149</v>
      </c>
      <c r="Y50">
        <v>1</v>
      </c>
      <c r="Z50" t="s">
        <v>12933</v>
      </c>
      <c r="AA50" t="s">
        <v>149</v>
      </c>
      <c r="AH50">
        <v>1</v>
      </c>
      <c r="AI50" t="s">
        <v>12937</v>
      </c>
      <c r="AJ50" t="s">
        <v>149</v>
      </c>
    </row>
    <row r="51" spans="1:36">
      <c r="A51">
        <v>2</v>
      </c>
      <c r="B51" t="s">
        <v>13015</v>
      </c>
      <c r="C51" t="s">
        <v>149</v>
      </c>
      <c r="I51">
        <v>1</v>
      </c>
      <c r="J51" t="s">
        <v>12901</v>
      </c>
      <c r="K51" t="s">
        <v>7</v>
      </c>
      <c r="Q51">
        <v>1</v>
      </c>
      <c r="R51" t="s">
        <v>12938</v>
      </c>
      <c r="S51" t="s">
        <v>149</v>
      </c>
      <c r="Y51">
        <v>1</v>
      </c>
      <c r="Z51" t="s">
        <v>12937</v>
      </c>
      <c r="AA51" t="s">
        <v>149</v>
      </c>
      <c r="AH51">
        <v>1</v>
      </c>
      <c r="AI51" t="s">
        <v>12958</v>
      </c>
      <c r="AJ51" t="s">
        <v>149</v>
      </c>
    </row>
    <row r="52" spans="1:36">
      <c r="A52">
        <v>2</v>
      </c>
      <c r="B52" t="s">
        <v>12980</v>
      </c>
      <c r="C52" t="s">
        <v>149</v>
      </c>
      <c r="I52">
        <v>1</v>
      </c>
      <c r="J52" t="s">
        <v>12903</v>
      </c>
      <c r="K52" t="s">
        <v>7</v>
      </c>
      <c r="Q52">
        <v>1</v>
      </c>
      <c r="R52" t="s">
        <v>12952</v>
      </c>
      <c r="S52" t="s">
        <v>149</v>
      </c>
      <c r="Y52">
        <v>1</v>
      </c>
      <c r="Z52" t="s">
        <v>12940</v>
      </c>
      <c r="AA52" t="s">
        <v>149</v>
      </c>
      <c r="AH52">
        <v>1</v>
      </c>
      <c r="AI52" t="s">
        <v>12971</v>
      </c>
      <c r="AJ52" t="s">
        <v>149</v>
      </c>
    </row>
    <row r="53" spans="1:36">
      <c r="A53">
        <v>2</v>
      </c>
      <c r="B53" t="s">
        <v>12979</v>
      </c>
      <c r="C53" t="s">
        <v>149</v>
      </c>
      <c r="I53">
        <v>1</v>
      </c>
      <c r="J53" t="s">
        <v>12904</v>
      </c>
      <c r="K53" t="s">
        <v>7</v>
      </c>
      <c r="Q53">
        <v>1</v>
      </c>
      <c r="R53" t="s">
        <v>12953</v>
      </c>
      <c r="S53" t="s">
        <v>149</v>
      </c>
      <c r="Y53">
        <v>1</v>
      </c>
      <c r="Z53" t="s">
        <v>12942</v>
      </c>
      <c r="AA53" t="s">
        <v>149</v>
      </c>
      <c r="AH53">
        <v>1</v>
      </c>
      <c r="AI53" t="s">
        <v>12978</v>
      </c>
      <c r="AJ53" t="s">
        <v>149</v>
      </c>
    </row>
    <row r="54" spans="1:36">
      <c r="A54">
        <v>2</v>
      </c>
      <c r="B54" t="s">
        <v>13010</v>
      </c>
      <c r="C54" t="s">
        <v>149</v>
      </c>
      <c r="I54">
        <v>1</v>
      </c>
      <c r="J54" t="s">
        <v>12911</v>
      </c>
      <c r="K54" t="s">
        <v>7</v>
      </c>
      <c r="Q54">
        <v>1</v>
      </c>
      <c r="R54" t="s">
        <v>12961</v>
      </c>
      <c r="S54" t="s">
        <v>149</v>
      </c>
      <c r="Y54">
        <v>1</v>
      </c>
      <c r="Z54" t="s">
        <v>12943</v>
      </c>
      <c r="AA54" t="s">
        <v>149</v>
      </c>
      <c r="AH54">
        <v>1</v>
      </c>
      <c r="AI54" t="s">
        <v>12983</v>
      </c>
      <c r="AJ54" t="s">
        <v>149</v>
      </c>
    </row>
    <row r="55" spans="1:36">
      <c r="A55">
        <v>2</v>
      </c>
      <c r="B55" t="s">
        <v>13008</v>
      </c>
      <c r="C55" t="s">
        <v>149</v>
      </c>
      <c r="I55">
        <v>1</v>
      </c>
      <c r="J55" t="s">
        <v>12916</v>
      </c>
      <c r="K55" t="s">
        <v>7</v>
      </c>
      <c r="Q55">
        <v>1</v>
      </c>
      <c r="R55" t="s">
        <v>12971</v>
      </c>
      <c r="S55" t="s">
        <v>149</v>
      </c>
      <c r="Y55">
        <v>1</v>
      </c>
      <c r="Z55" t="s">
        <v>12946</v>
      </c>
      <c r="AA55" t="s">
        <v>149</v>
      </c>
      <c r="AH55">
        <v>1</v>
      </c>
      <c r="AI55" t="s">
        <v>12988</v>
      </c>
      <c r="AJ55" t="s">
        <v>149</v>
      </c>
    </row>
    <row r="56" spans="1:36">
      <c r="A56">
        <v>2</v>
      </c>
      <c r="B56" t="s">
        <v>12976</v>
      </c>
      <c r="C56" t="s">
        <v>149</v>
      </c>
      <c r="I56">
        <v>1</v>
      </c>
      <c r="J56" t="s">
        <v>12934</v>
      </c>
      <c r="K56" t="s">
        <v>149</v>
      </c>
      <c r="Q56">
        <v>1</v>
      </c>
      <c r="R56" t="s">
        <v>12977</v>
      </c>
      <c r="S56" t="s">
        <v>149</v>
      </c>
      <c r="Y56">
        <v>1</v>
      </c>
      <c r="Z56" t="s">
        <v>12954</v>
      </c>
      <c r="AA56" t="s">
        <v>149</v>
      </c>
      <c r="AH56">
        <v>1</v>
      </c>
      <c r="AI56" t="s">
        <v>12992</v>
      </c>
      <c r="AJ56" t="s">
        <v>149</v>
      </c>
    </row>
    <row r="57" spans="1:36">
      <c r="A57">
        <v>2</v>
      </c>
      <c r="B57" t="s">
        <v>12973</v>
      </c>
      <c r="C57" t="s">
        <v>149</v>
      </c>
      <c r="I57">
        <v>1</v>
      </c>
      <c r="J57" t="s">
        <v>12944</v>
      </c>
      <c r="K57" t="s">
        <v>149</v>
      </c>
      <c r="Q57">
        <v>1</v>
      </c>
      <c r="R57" t="s">
        <v>12980</v>
      </c>
      <c r="S57" t="s">
        <v>149</v>
      </c>
      <c r="Y57">
        <v>1</v>
      </c>
      <c r="Z57" t="s">
        <v>12962</v>
      </c>
      <c r="AA57" t="s">
        <v>149</v>
      </c>
      <c r="AH57">
        <v>1</v>
      </c>
      <c r="AI57" t="s">
        <v>12995</v>
      </c>
      <c r="AJ57" t="s">
        <v>149</v>
      </c>
    </row>
    <row r="58" spans="1:36">
      <c r="A58">
        <v>2</v>
      </c>
      <c r="B58" t="s">
        <v>12970</v>
      </c>
      <c r="C58" t="s">
        <v>149</v>
      </c>
      <c r="I58">
        <v>1</v>
      </c>
      <c r="J58" t="s">
        <v>12950</v>
      </c>
      <c r="K58" t="s">
        <v>149</v>
      </c>
      <c r="Q58">
        <v>1</v>
      </c>
      <c r="R58" t="s">
        <v>12982</v>
      </c>
      <c r="S58" t="s">
        <v>149</v>
      </c>
      <c r="Y58">
        <v>1</v>
      </c>
      <c r="Z58" t="s">
        <v>12968</v>
      </c>
      <c r="AA58" t="s">
        <v>149</v>
      </c>
      <c r="AH58">
        <v>1</v>
      </c>
      <c r="AI58" t="s">
        <v>13002</v>
      </c>
      <c r="AJ58" t="s">
        <v>149</v>
      </c>
    </row>
    <row r="59" spans="1:36">
      <c r="A59">
        <v>2</v>
      </c>
      <c r="B59" t="s">
        <v>12955</v>
      </c>
      <c r="C59" t="s">
        <v>149</v>
      </c>
      <c r="I59">
        <v>1</v>
      </c>
      <c r="J59" t="s">
        <v>12956</v>
      </c>
      <c r="K59" t="s">
        <v>149</v>
      </c>
      <c r="Q59">
        <v>1</v>
      </c>
      <c r="R59" t="s">
        <v>12983</v>
      </c>
      <c r="S59" t="s">
        <v>149</v>
      </c>
      <c r="Y59">
        <v>1</v>
      </c>
      <c r="Z59" t="s">
        <v>12971</v>
      </c>
      <c r="AA59" t="s">
        <v>149</v>
      </c>
      <c r="AH59">
        <v>1</v>
      </c>
      <c r="AI59" t="s">
        <v>13004</v>
      </c>
      <c r="AJ59" t="s">
        <v>149</v>
      </c>
    </row>
    <row r="60" spans="1:36">
      <c r="A60">
        <v>2</v>
      </c>
      <c r="B60" t="s">
        <v>12934</v>
      </c>
      <c r="C60" t="s">
        <v>12654</v>
      </c>
      <c r="I60">
        <v>1</v>
      </c>
      <c r="J60" t="s">
        <v>12957</v>
      </c>
      <c r="K60" t="s">
        <v>149</v>
      </c>
      <c r="Q60">
        <v>1</v>
      </c>
      <c r="R60" t="s">
        <v>12986</v>
      </c>
      <c r="S60" t="s">
        <v>149</v>
      </c>
      <c r="Y60">
        <v>1</v>
      </c>
      <c r="Z60" t="s">
        <v>12972</v>
      </c>
      <c r="AA60" t="s">
        <v>149</v>
      </c>
      <c r="AH60">
        <v>1</v>
      </c>
      <c r="AI60" t="s">
        <v>13005</v>
      </c>
      <c r="AJ60" t="s">
        <v>149</v>
      </c>
    </row>
    <row r="61" spans="1:36">
      <c r="A61">
        <v>2</v>
      </c>
      <c r="B61" t="s">
        <v>12932</v>
      </c>
      <c r="C61" t="s">
        <v>12654</v>
      </c>
      <c r="I61">
        <v>1</v>
      </c>
      <c r="J61" t="s">
        <v>12963</v>
      </c>
      <c r="K61" t="s">
        <v>149</v>
      </c>
      <c r="Q61">
        <v>1</v>
      </c>
      <c r="R61" t="s">
        <v>12990</v>
      </c>
      <c r="S61" t="s">
        <v>149</v>
      </c>
      <c r="Y61">
        <v>1</v>
      </c>
      <c r="Z61" t="s">
        <v>12974</v>
      </c>
      <c r="AA61" t="s">
        <v>149</v>
      </c>
      <c r="AH61">
        <v>1</v>
      </c>
      <c r="AI61" t="s">
        <v>13009</v>
      </c>
      <c r="AJ61" t="s">
        <v>149</v>
      </c>
    </row>
    <row r="62" spans="1:36">
      <c r="A62">
        <v>2</v>
      </c>
      <c r="B62" t="s">
        <v>12917</v>
      </c>
      <c r="C62" t="s">
        <v>12654</v>
      </c>
      <c r="I62">
        <v>1</v>
      </c>
      <c r="J62" t="s">
        <v>12966</v>
      </c>
      <c r="K62" t="s">
        <v>149</v>
      </c>
      <c r="Q62">
        <v>1</v>
      </c>
      <c r="R62" t="s">
        <v>12992</v>
      </c>
      <c r="S62" t="s">
        <v>149</v>
      </c>
      <c r="Y62">
        <v>1</v>
      </c>
      <c r="Z62" t="s">
        <v>12977</v>
      </c>
      <c r="AA62" t="s">
        <v>149</v>
      </c>
      <c r="AH62">
        <v>1</v>
      </c>
      <c r="AI62" t="s">
        <v>13014</v>
      </c>
      <c r="AJ62" t="s">
        <v>149</v>
      </c>
    </row>
    <row r="63" spans="1:36">
      <c r="A63">
        <v>2</v>
      </c>
      <c r="B63" t="s">
        <v>12915</v>
      </c>
      <c r="C63" t="s">
        <v>12654</v>
      </c>
      <c r="I63">
        <v>1</v>
      </c>
      <c r="J63" t="s">
        <v>12973</v>
      </c>
      <c r="K63" t="s">
        <v>149</v>
      </c>
      <c r="Q63">
        <v>1</v>
      </c>
      <c r="R63" t="s">
        <v>12993</v>
      </c>
      <c r="S63" t="s">
        <v>149</v>
      </c>
      <c r="Y63">
        <v>1</v>
      </c>
      <c r="Z63" t="s">
        <v>12979</v>
      </c>
      <c r="AA63" t="s">
        <v>149</v>
      </c>
      <c r="AH63">
        <v>1</v>
      </c>
      <c r="AI63" t="s">
        <v>13016</v>
      </c>
      <c r="AJ63" t="s">
        <v>149</v>
      </c>
    </row>
    <row r="64" spans="1:36">
      <c r="A64">
        <v>2</v>
      </c>
      <c r="B64" t="s">
        <v>12910</v>
      </c>
      <c r="C64" t="s">
        <v>12654</v>
      </c>
      <c r="I64">
        <v>1</v>
      </c>
      <c r="J64" t="s">
        <v>12975</v>
      </c>
      <c r="K64" t="s">
        <v>149</v>
      </c>
      <c r="Q64">
        <v>1</v>
      </c>
      <c r="R64" t="s">
        <v>12994</v>
      </c>
      <c r="S64" t="s">
        <v>149</v>
      </c>
      <c r="Y64">
        <v>1</v>
      </c>
      <c r="Z64" t="s">
        <v>12981</v>
      </c>
      <c r="AA64" t="s">
        <v>149</v>
      </c>
      <c r="AH64">
        <v>1</v>
      </c>
      <c r="AI64" t="s">
        <v>13019</v>
      </c>
      <c r="AJ64" t="s">
        <v>149</v>
      </c>
    </row>
    <row r="65" spans="1:36">
      <c r="A65">
        <v>2</v>
      </c>
      <c r="B65" t="s">
        <v>12904</v>
      </c>
      <c r="C65" t="s">
        <v>12654</v>
      </c>
      <c r="I65">
        <v>1</v>
      </c>
      <c r="J65" t="s">
        <v>12978</v>
      </c>
      <c r="K65" t="s">
        <v>149</v>
      </c>
      <c r="Q65">
        <v>1</v>
      </c>
      <c r="R65" t="s">
        <v>13000</v>
      </c>
      <c r="S65" t="s">
        <v>149</v>
      </c>
      <c r="Y65">
        <v>1</v>
      </c>
      <c r="Z65" t="s">
        <v>12999</v>
      </c>
      <c r="AA65" t="s">
        <v>149</v>
      </c>
      <c r="AH65">
        <v>1</v>
      </c>
      <c r="AI65" t="s">
        <v>13023</v>
      </c>
      <c r="AJ65" t="s">
        <v>12654</v>
      </c>
    </row>
    <row r="66" spans="1:36">
      <c r="A66">
        <v>1</v>
      </c>
      <c r="B66" t="s">
        <v>13063</v>
      </c>
      <c r="C66" t="s">
        <v>7</v>
      </c>
      <c r="I66">
        <v>1</v>
      </c>
      <c r="J66" t="s">
        <v>12981</v>
      </c>
      <c r="K66" t="s">
        <v>149</v>
      </c>
      <c r="Q66">
        <v>1</v>
      </c>
      <c r="R66" t="s">
        <v>13003</v>
      </c>
      <c r="S66" t="s">
        <v>149</v>
      </c>
      <c r="Y66">
        <v>1</v>
      </c>
      <c r="Z66" t="s">
        <v>13000</v>
      </c>
      <c r="AA66" t="s">
        <v>149</v>
      </c>
      <c r="AH66">
        <v>1</v>
      </c>
      <c r="AI66" t="s">
        <v>13028</v>
      </c>
      <c r="AJ66" t="s">
        <v>12654</v>
      </c>
    </row>
    <row r="67" spans="1:36">
      <c r="A67">
        <v>1</v>
      </c>
      <c r="B67" t="s">
        <v>13056</v>
      </c>
      <c r="C67" t="s">
        <v>7</v>
      </c>
      <c r="I67">
        <v>1</v>
      </c>
      <c r="J67" t="s">
        <v>12982</v>
      </c>
      <c r="K67" t="s">
        <v>149</v>
      </c>
      <c r="Q67">
        <v>1</v>
      </c>
      <c r="R67" t="s">
        <v>13012</v>
      </c>
      <c r="S67" t="s">
        <v>149</v>
      </c>
      <c r="Y67">
        <v>1</v>
      </c>
      <c r="Z67" t="s">
        <v>13006</v>
      </c>
      <c r="AA67" t="s">
        <v>149</v>
      </c>
      <c r="AH67">
        <v>1</v>
      </c>
      <c r="AI67" t="s">
        <v>13034</v>
      </c>
      <c r="AJ67" t="s">
        <v>12654</v>
      </c>
    </row>
    <row r="68" spans="1:36">
      <c r="A68">
        <v>1</v>
      </c>
      <c r="B68" t="s">
        <v>13058</v>
      </c>
      <c r="C68" t="s">
        <v>7</v>
      </c>
      <c r="I68">
        <v>1</v>
      </c>
      <c r="J68" t="s">
        <v>12986</v>
      </c>
      <c r="K68" t="s">
        <v>149</v>
      </c>
      <c r="Q68">
        <v>1</v>
      </c>
      <c r="R68" t="s">
        <v>13014</v>
      </c>
      <c r="S68" t="s">
        <v>149</v>
      </c>
      <c r="Y68">
        <v>1</v>
      </c>
      <c r="Z68" t="s">
        <v>13009</v>
      </c>
      <c r="AA68" t="s">
        <v>149</v>
      </c>
      <c r="AH68">
        <v>1</v>
      </c>
      <c r="AI68" t="s">
        <v>13036</v>
      </c>
      <c r="AJ68" t="s">
        <v>12654</v>
      </c>
    </row>
    <row r="69" spans="1:36">
      <c r="A69">
        <v>1</v>
      </c>
      <c r="B69" t="s">
        <v>13054</v>
      </c>
      <c r="C69" t="s">
        <v>7</v>
      </c>
      <c r="I69">
        <v>1</v>
      </c>
      <c r="J69" t="s">
        <v>13001</v>
      </c>
      <c r="K69" t="s">
        <v>149</v>
      </c>
      <c r="Q69">
        <v>1</v>
      </c>
      <c r="R69" t="s">
        <v>13017</v>
      </c>
      <c r="S69" t="s">
        <v>149</v>
      </c>
      <c r="Y69">
        <v>1</v>
      </c>
      <c r="Z69" t="s">
        <v>13010</v>
      </c>
      <c r="AA69" t="s">
        <v>149</v>
      </c>
      <c r="AH69">
        <v>1</v>
      </c>
      <c r="AI69" t="s">
        <v>13038</v>
      </c>
      <c r="AJ69" t="s">
        <v>12654</v>
      </c>
    </row>
    <row r="70" spans="1:36">
      <c r="A70">
        <v>1</v>
      </c>
      <c r="B70" t="s">
        <v>13047</v>
      </c>
      <c r="C70" t="s">
        <v>7</v>
      </c>
      <c r="I70">
        <v>1</v>
      </c>
      <c r="J70" t="s">
        <v>13002</v>
      </c>
      <c r="K70" t="s">
        <v>149</v>
      </c>
      <c r="Q70">
        <v>1</v>
      </c>
      <c r="R70" t="s">
        <v>13020</v>
      </c>
      <c r="S70" t="s">
        <v>149</v>
      </c>
      <c r="Y70">
        <v>1</v>
      </c>
      <c r="Z70" t="s">
        <v>13023</v>
      </c>
      <c r="AA70" t="s">
        <v>12654</v>
      </c>
      <c r="AH70">
        <v>1</v>
      </c>
      <c r="AI70" t="s">
        <v>13039</v>
      </c>
      <c r="AJ70" t="s">
        <v>12654</v>
      </c>
    </row>
    <row r="71" spans="1:36">
      <c r="A71">
        <v>1</v>
      </c>
      <c r="B71" t="s">
        <v>13043</v>
      </c>
      <c r="C71" t="s">
        <v>7</v>
      </c>
      <c r="I71">
        <v>1</v>
      </c>
      <c r="J71" t="s">
        <v>13011</v>
      </c>
      <c r="K71" t="s">
        <v>149</v>
      </c>
      <c r="Q71">
        <v>1</v>
      </c>
      <c r="R71" t="s">
        <v>13028</v>
      </c>
      <c r="S71" t="s">
        <v>12654</v>
      </c>
      <c r="Y71">
        <v>1</v>
      </c>
      <c r="Z71" t="s">
        <v>13024</v>
      </c>
      <c r="AA71" t="s">
        <v>12654</v>
      </c>
      <c r="AH71">
        <v>1</v>
      </c>
      <c r="AI71" t="s">
        <v>13041</v>
      </c>
      <c r="AJ71" t="s">
        <v>12654</v>
      </c>
    </row>
    <row r="72" spans="1:36">
      <c r="A72">
        <v>1</v>
      </c>
      <c r="B72" t="s">
        <v>13039</v>
      </c>
      <c r="C72" t="s">
        <v>7</v>
      </c>
      <c r="I72">
        <v>1</v>
      </c>
      <c r="J72" t="s">
        <v>13012</v>
      </c>
      <c r="K72" t="s">
        <v>149</v>
      </c>
      <c r="Q72">
        <v>1</v>
      </c>
      <c r="R72" t="s">
        <v>13033</v>
      </c>
      <c r="S72" t="s">
        <v>12654</v>
      </c>
      <c r="Y72">
        <v>1</v>
      </c>
      <c r="Z72" t="s">
        <v>13026</v>
      </c>
      <c r="AA72" t="s">
        <v>12654</v>
      </c>
      <c r="AH72">
        <v>1</v>
      </c>
      <c r="AI72" t="s">
        <v>13042</v>
      </c>
      <c r="AJ72" t="s">
        <v>12654</v>
      </c>
    </row>
    <row r="73" spans="1:36">
      <c r="A73">
        <v>1</v>
      </c>
      <c r="B73" t="s">
        <v>13034</v>
      </c>
      <c r="C73" t="s">
        <v>7</v>
      </c>
      <c r="I73">
        <v>1</v>
      </c>
      <c r="J73" t="s">
        <v>13015</v>
      </c>
      <c r="K73" t="s">
        <v>149</v>
      </c>
      <c r="Q73">
        <v>1</v>
      </c>
      <c r="R73" t="s">
        <v>13036</v>
      </c>
      <c r="S73" t="s">
        <v>12654</v>
      </c>
      <c r="Y73">
        <v>1</v>
      </c>
      <c r="Z73" t="s">
        <v>13055</v>
      </c>
      <c r="AA73" t="s">
        <v>12654</v>
      </c>
      <c r="AH73">
        <v>1</v>
      </c>
      <c r="AI73" t="s">
        <v>13044</v>
      </c>
      <c r="AJ73" t="s">
        <v>12654</v>
      </c>
    </row>
    <row r="74" spans="1:36">
      <c r="A74">
        <v>1</v>
      </c>
      <c r="B74" t="s">
        <v>13029</v>
      </c>
      <c r="C74" t="s">
        <v>149</v>
      </c>
      <c r="I74">
        <v>1</v>
      </c>
      <c r="J74" t="s">
        <v>13016</v>
      </c>
      <c r="K74" t="s">
        <v>149</v>
      </c>
      <c r="Q74">
        <v>1</v>
      </c>
      <c r="R74" t="s">
        <v>13037</v>
      </c>
      <c r="S74" t="s">
        <v>12654</v>
      </c>
      <c r="Y74">
        <v>1</v>
      </c>
      <c r="Z74" t="s">
        <v>13064</v>
      </c>
      <c r="AA74" t="s">
        <v>12654</v>
      </c>
      <c r="AH74">
        <v>1</v>
      </c>
      <c r="AI74" t="s">
        <v>13046</v>
      </c>
      <c r="AJ74" t="s">
        <v>12654</v>
      </c>
    </row>
    <row r="75" spans="1:36">
      <c r="A75">
        <v>1</v>
      </c>
      <c r="B75" t="s">
        <v>13028</v>
      </c>
      <c r="C75" t="s">
        <v>149</v>
      </c>
      <c r="I75">
        <v>1</v>
      </c>
      <c r="J75" t="s">
        <v>13021</v>
      </c>
      <c r="K75" t="s">
        <v>149</v>
      </c>
      <c r="Q75">
        <v>1</v>
      </c>
      <c r="R75" t="s">
        <v>13039</v>
      </c>
      <c r="S75" t="s">
        <v>12654</v>
      </c>
      <c r="Y75">
        <v>1</v>
      </c>
      <c r="Z75" t="s">
        <v>13065</v>
      </c>
      <c r="AA75" t="s">
        <v>12654</v>
      </c>
      <c r="AH75">
        <v>1</v>
      </c>
      <c r="AI75" t="s">
        <v>13048</v>
      </c>
      <c r="AJ75" t="s">
        <v>12654</v>
      </c>
    </row>
    <row r="76" spans="1:36">
      <c r="A76">
        <v>1</v>
      </c>
      <c r="B76" t="s">
        <v>13027</v>
      </c>
      <c r="C76" t="s">
        <v>149</v>
      </c>
      <c r="I76">
        <v>1</v>
      </c>
      <c r="J76" t="s">
        <v>13022</v>
      </c>
      <c r="K76" t="s">
        <v>149</v>
      </c>
      <c r="Q76">
        <v>1</v>
      </c>
      <c r="R76" t="s">
        <v>13051</v>
      </c>
      <c r="S76" t="s">
        <v>12654</v>
      </c>
      <c r="Y76">
        <v>1</v>
      </c>
      <c r="Z76" t="s">
        <v>13071</v>
      </c>
      <c r="AA76" t="s">
        <v>12654</v>
      </c>
      <c r="AH76">
        <v>1</v>
      </c>
      <c r="AI76" t="s">
        <v>13057</v>
      </c>
      <c r="AJ76" t="s">
        <v>12654</v>
      </c>
    </row>
    <row r="77" spans="1:36">
      <c r="A77">
        <v>1</v>
      </c>
      <c r="B77" t="s">
        <v>13026</v>
      </c>
      <c r="C77" t="s">
        <v>149</v>
      </c>
      <c r="I77">
        <v>1</v>
      </c>
      <c r="J77" t="s">
        <v>13023</v>
      </c>
      <c r="K77" t="s">
        <v>12654</v>
      </c>
      <c r="Q77">
        <v>1</v>
      </c>
      <c r="R77" t="s">
        <v>13061</v>
      </c>
      <c r="S77" t="s">
        <v>12654</v>
      </c>
      <c r="AH77">
        <v>1</v>
      </c>
      <c r="AI77" t="s">
        <v>13058</v>
      </c>
      <c r="AJ77" t="s">
        <v>12654</v>
      </c>
    </row>
    <row r="78" spans="1:36">
      <c r="A78">
        <v>1</v>
      </c>
      <c r="B78" t="s">
        <v>13024</v>
      </c>
      <c r="C78" t="s">
        <v>149</v>
      </c>
      <c r="I78">
        <v>1</v>
      </c>
      <c r="J78" t="s">
        <v>13024</v>
      </c>
      <c r="K78" t="s">
        <v>12654</v>
      </c>
      <c r="AH78">
        <v>1</v>
      </c>
      <c r="AI78" t="s">
        <v>13059</v>
      </c>
      <c r="AJ78" t="s">
        <v>12654</v>
      </c>
    </row>
    <row r="79" spans="1:36">
      <c r="A79">
        <v>1</v>
      </c>
      <c r="B79" t="s">
        <v>13014</v>
      </c>
      <c r="C79" t="s">
        <v>149</v>
      </c>
      <c r="I79">
        <v>1</v>
      </c>
      <c r="J79" t="s">
        <v>13038</v>
      </c>
      <c r="K79" t="s">
        <v>12654</v>
      </c>
      <c r="AH79">
        <v>1</v>
      </c>
      <c r="AI79" t="s">
        <v>13069</v>
      </c>
      <c r="AJ79" t="s">
        <v>12654</v>
      </c>
    </row>
    <row r="80" spans="1:36">
      <c r="A80">
        <v>1</v>
      </c>
      <c r="B80" t="s">
        <v>13013</v>
      </c>
      <c r="C80" t="s">
        <v>149</v>
      </c>
      <c r="I80">
        <v>1</v>
      </c>
      <c r="J80" t="s">
        <v>13039</v>
      </c>
      <c r="K80" t="s">
        <v>12654</v>
      </c>
    </row>
    <row r="81" spans="1:11">
      <c r="A81">
        <v>1</v>
      </c>
      <c r="B81" t="s">
        <v>13002</v>
      </c>
      <c r="C81" t="s">
        <v>149</v>
      </c>
      <c r="I81">
        <v>1</v>
      </c>
      <c r="J81" t="s">
        <v>13043</v>
      </c>
      <c r="K81" t="s">
        <v>12654</v>
      </c>
    </row>
    <row r="82" spans="1:11">
      <c r="A82">
        <v>1</v>
      </c>
      <c r="B82" t="s">
        <v>13001</v>
      </c>
      <c r="C82" t="s">
        <v>149</v>
      </c>
      <c r="I82">
        <v>1</v>
      </c>
      <c r="J82" t="s">
        <v>13044</v>
      </c>
      <c r="K82" t="s">
        <v>12654</v>
      </c>
    </row>
    <row r="83" spans="1:11">
      <c r="A83">
        <v>1</v>
      </c>
      <c r="B83" t="s">
        <v>13000</v>
      </c>
      <c r="C83" t="s">
        <v>149</v>
      </c>
      <c r="I83">
        <v>1</v>
      </c>
      <c r="J83" t="s">
        <v>13045</v>
      </c>
      <c r="K83" t="s">
        <v>12654</v>
      </c>
    </row>
    <row r="84" spans="1:11">
      <c r="A84">
        <v>1</v>
      </c>
      <c r="B84" t="s">
        <v>12996</v>
      </c>
      <c r="C84" t="s">
        <v>149</v>
      </c>
      <c r="I84">
        <v>1</v>
      </c>
      <c r="J84" t="s">
        <v>13047</v>
      </c>
      <c r="K84" t="s">
        <v>12654</v>
      </c>
    </row>
    <row r="85" spans="1:11">
      <c r="A85">
        <v>1</v>
      </c>
      <c r="B85" t="s">
        <v>12993</v>
      </c>
      <c r="C85" t="s">
        <v>149</v>
      </c>
      <c r="I85">
        <v>1</v>
      </c>
      <c r="J85" t="s">
        <v>13052</v>
      </c>
      <c r="K85" t="s">
        <v>12654</v>
      </c>
    </row>
    <row r="86" spans="1:11">
      <c r="A86">
        <v>1</v>
      </c>
      <c r="B86" t="s">
        <v>12991</v>
      </c>
      <c r="C86" t="s">
        <v>149</v>
      </c>
      <c r="I86">
        <v>1</v>
      </c>
      <c r="J86" t="s">
        <v>13054</v>
      </c>
      <c r="K86" t="s">
        <v>12654</v>
      </c>
    </row>
    <row r="87" spans="1:11">
      <c r="A87">
        <v>1</v>
      </c>
      <c r="B87" t="s">
        <v>12987</v>
      </c>
      <c r="C87" t="s">
        <v>149</v>
      </c>
      <c r="I87">
        <v>1</v>
      </c>
      <c r="J87" t="s">
        <v>13067</v>
      </c>
      <c r="K87" t="s">
        <v>12654</v>
      </c>
    </row>
    <row r="88" spans="1:11">
      <c r="A88">
        <v>1</v>
      </c>
      <c r="B88" t="s">
        <v>12983</v>
      </c>
      <c r="C88" t="s">
        <v>149</v>
      </c>
      <c r="I88">
        <v>1</v>
      </c>
      <c r="J88" t="s">
        <v>13069</v>
      </c>
      <c r="K88" t="s">
        <v>12654</v>
      </c>
    </row>
    <row r="89" spans="1:11">
      <c r="A89">
        <v>1</v>
      </c>
      <c r="B89" t="s">
        <v>12982</v>
      </c>
      <c r="C89" t="s">
        <v>149</v>
      </c>
      <c r="I89">
        <v>1</v>
      </c>
      <c r="J89" t="s">
        <v>13070</v>
      </c>
      <c r="K89" t="s">
        <v>12654</v>
      </c>
    </row>
    <row r="90" spans="1:11">
      <c r="A90">
        <v>1</v>
      </c>
      <c r="B90" t="s">
        <v>12981</v>
      </c>
      <c r="C90" t="s">
        <v>149</v>
      </c>
    </row>
    <row r="91" spans="1:11">
      <c r="A91">
        <v>1</v>
      </c>
      <c r="B91" t="s">
        <v>12978</v>
      </c>
      <c r="C91" t="s">
        <v>149</v>
      </c>
    </row>
    <row r="92" spans="1:11">
      <c r="A92">
        <v>1</v>
      </c>
      <c r="B92" t="s">
        <v>13009</v>
      </c>
      <c r="C92" t="s">
        <v>149</v>
      </c>
    </row>
    <row r="93" spans="1:11">
      <c r="A93">
        <v>1</v>
      </c>
      <c r="B93" t="s">
        <v>12975</v>
      </c>
      <c r="C93" t="s">
        <v>149</v>
      </c>
    </row>
    <row r="94" spans="1:11">
      <c r="A94">
        <v>1</v>
      </c>
      <c r="B94" t="s">
        <v>12972</v>
      </c>
      <c r="C94" t="s">
        <v>149</v>
      </c>
    </row>
    <row r="95" spans="1:11">
      <c r="A95">
        <v>1</v>
      </c>
      <c r="B95" t="s">
        <v>12964</v>
      </c>
      <c r="C95" t="s">
        <v>149</v>
      </c>
    </row>
    <row r="96" spans="1:11">
      <c r="A96">
        <v>1</v>
      </c>
      <c r="B96" t="s">
        <v>12962</v>
      </c>
      <c r="C96" t="s">
        <v>149</v>
      </c>
    </row>
    <row r="97" spans="1:3">
      <c r="A97">
        <v>1</v>
      </c>
      <c r="B97" t="s">
        <v>12959</v>
      </c>
      <c r="C97" t="s">
        <v>149</v>
      </c>
    </row>
    <row r="98" spans="1:3">
      <c r="A98">
        <v>1</v>
      </c>
      <c r="B98" t="s">
        <v>12958</v>
      </c>
      <c r="C98" t="s">
        <v>149</v>
      </c>
    </row>
    <row r="99" spans="1:3">
      <c r="A99">
        <v>1</v>
      </c>
      <c r="B99" t="s">
        <v>12957</v>
      </c>
      <c r="C99" t="s">
        <v>149</v>
      </c>
    </row>
    <row r="100" spans="1:3">
      <c r="A100">
        <v>1</v>
      </c>
      <c r="B100" t="s">
        <v>12951</v>
      </c>
      <c r="C100" t="s">
        <v>149</v>
      </c>
    </row>
    <row r="101" spans="1:3">
      <c r="A101">
        <v>1</v>
      </c>
      <c r="B101" t="s">
        <v>12948</v>
      </c>
      <c r="C101" t="s">
        <v>149</v>
      </c>
    </row>
    <row r="102" spans="1:3">
      <c r="A102">
        <v>1</v>
      </c>
      <c r="B102" t="s">
        <v>12942</v>
      </c>
      <c r="C102" t="s">
        <v>12654</v>
      </c>
    </row>
    <row r="103" spans="1:3">
      <c r="A103">
        <v>1</v>
      </c>
      <c r="B103" t="s">
        <v>12939</v>
      </c>
      <c r="C103" t="s">
        <v>12654</v>
      </c>
    </row>
    <row r="104" spans="1:3">
      <c r="A104">
        <v>1</v>
      </c>
      <c r="B104" t="s">
        <v>12938</v>
      </c>
      <c r="C104" t="s">
        <v>12654</v>
      </c>
    </row>
    <row r="105" spans="1:3">
      <c r="A105">
        <v>1</v>
      </c>
      <c r="B105" t="s">
        <v>12937</v>
      </c>
      <c r="C105" t="s">
        <v>12654</v>
      </c>
    </row>
    <row r="106" spans="1:3">
      <c r="A106">
        <v>1</v>
      </c>
      <c r="B106" t="s">
        <v>12933</v>
      </c>
      <c r="C106" t="s">
        <v>12654</v>
      </c>
    </row>
    <row r="107" spans="1:3">
      <c r="A107">
        <v>1</v>
      </c>
      <c r="B107" t="s">
        <v>12929</v>
      </c>
      <c r="C107" t="s">
        <v>12654</v>
      </c>
    </row>
    <row r="108" spans="1:3">
      <c r="A108">
        <v>1</v>
      </c>
      <c r="B108" t="s">
        <v>12926</v>
      </c>
      <c r="C108" t="s">
        <v>12654</v>
      </c>
    </row>
    <row r="109" spans="1:3">
      <c r="A109">
        <v>1</v>
      </c>
      <c r="B109" t="s">
        <v>12921</v>
      </c>
      <c r="C109" t="s">
        <v>12654</v>
      </c>
    </row>
    <row r="110" spans="1:3">
      <c r="A110">
        <v>1</v>
      </c>
      <c r="B110" t="s">
        <v>12920</v>
      </c>
      <c r="C110" t="s">
        <v>12654</v>
      </c>
    </row>
    <row r="111" spans="1:3">
      <c r="A111">
        <v>1</v>
      </c>
      <c r="B111" t="s">
        <v>12919</v>
      </c>
      <c r="C111" t="s">
        <v>12654</v>
      </c>
    </row>
    <row r="112" spans="1:3">
      <c r="A112">
        <v>1</v>
      </c>
      <c r="B112" t="s">
        <v>12916</v>
      </c>
      <c r="C112" t="s">
        <v>12654</v>
      </c>
    </row>
    <row r="113" spans="1:3">
      <c r="A113">
        <v>1</v>
      </c>
      <c r="B113" t="s">
        <v>12909</v>
      </c>
      <c r="C113" t="s">
        <v>12654</v>
      </c>
    </row>
    <row r="114" spans="1:3">
      <c r="A114">
        <v>1</v>
      </c>
      <c r="B114" t="s">
        <v>12908</v>
      </c>
      <c r="C114" t="s">
        <v>12654</v>
      </c>
    </row>
    <row r="115" spans="1:3">
      <c r="A115">
        <v>1</v>
      </c>
      <c r="B115" t="s">
        <v>12906</v>
      </c>
      <c r="C115" t="s">
        <v>12654</v>
      </c>
    </row>
    <row r="116" spans="1:3">
      <c r="A116">
        <v>1</v>
      </c>
      <c r="B116" t="s">
        <v>12901</v>
      </c>
      <c r="C116" t="s">
        <v>12654</v>
      </c>
    </row>
    <row r="117" spans="1:3">
      <c r="A117">
        <v>1</v>
      </c>
      <c r="B117" t="s">
        <v>12893</v>
      </c>
      <c r="C117" t="s">
        <v>12654</v>
      </c>
    </row>
  </sheetData>
  <sortState ref="AH2:AJ181">
    <sortCondition descending="1" ref="AH2"/>
  </sortState>
  <conditionalFormatting sqref="A1:A1048576">
    <cfRule type="colorScale" priority="5">
      <colorScale>
        <cfvo type="min"/>
        <cfvo type="max"/>
        <color theme="0"/>
        <color theme="3"/>
      </colorScale>
    </cfRule>
  </conditionalFormatting>
  <conditionalFormatting sqref="I1:I1048576">
    <cfRule type="colorScale" priority="4">
      <colorScale>
        <cfvo type="min"/>
        <cfvo type="max"/>
        <color theme="0"/>
        <color theme="3"/>
      </colorScale>
    </cfRule>
  </conditionalFormatting>
  <conditionalFormatting sqref="Q1:Q1048576">
    <cfRule type="colorScale" priority="3">
      <colorScale>
        <cfvo type="min"/>
        <cfvo type="max"/>
        <color theme="0"/>
        <color theme="3"/>
      </colorScale>
    </cfRule>
  </conditionalFormatting>
  <conditionalFormatting sqref="Y1:Y1048576">
    <cfRule type="colorScale" priority="2">
      <colorScale>
        <cfvo type="min"/>
        <cfvo type="max"/>
        <color theme="0"/>
        <color theme="3"/>
      </colorScale>
    </cfRule>
  </conditionalFormatting>
  <conditionalFormatting sqref="AH1:AH1048576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zoomScale="75" zoomScaleNormal="75" zoomScalePageLayoutView="75" workbookViewId="0">
      <selection activeCell="E2" sqref="E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Y1" sqref="Y1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  <col min="26" max="26" width="17" bestFit="1" customWidth="1"/>
    <col min="27" max="27" width="23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V2&amp;"-"&amp;W2&amp;"-"&amp;X2</f>
        <v>Tekniikka-Teknologioiden omaksunta-Teknologioiden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  <c r="Y3" t="str">
        <f t="shared" ref="Y3:Y66" si="0">V3&amp;"-"&amp;W3&amp;"-"&amp;X3</f>
        <v>Tekniikka-Teknologiasovellus-Datan alustapalvelu/järjestelmä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  <c r="Y4" t="str">
        <f t="shared" si="0"/>
        <v>Maataloustuotanto-Tietojenkäsittely-Päätöksentekon avustaminen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  <c r="Y5" t="str">
        <f t="shared" si="0"/>
        <v>Maataloustuotanto-Tuotantojärjestelmät-Järjestelmäintegraatio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  <c r="Y6" t="str">
        <f t="shared" si="0"/>
        <v>Toimintaympäristö-Maatalous-Maatalouden toiminnan yleiskuva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  <c r="Y7" t="str">
        <f t="shared" si="0"/>
        <v>Toimintaympäristö-Muutos-Digitalisaatio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  <c r="Y8" t="str">
        <f t="shared" si="0"/>
        <v>Maataloustuotanto-Tehostaminen-Viljelyprosessien (tuotanto-) optimointi/automatisointi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  <c r="Y9" t="str">
        <f t="shared" si="0"/>
        <v>Tekniikka-Teknologioiden omaksunta-Yleinen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  <c r="Y10" t="str">
        <f t="shared" si="0"/>
        <v>Tekniikka-Tietojenkäsittely-Tiedon tuottama lisäarvo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  <c r="Y11" t="str">
        <f t="shared" si="0"/>
        <v>Tekniikka-Standardi-ISOBUS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  <c r="Y12" t="str">
        <f t="shared" si="0"/>
        <v>Tekniikka-Teknologiasovellus-Telemetria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  <c r="Y13" t="str">
        <f t="shared" si="0"/>
        <v>Tekniikka-Tietojenkäsittely-Analytiikka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  <c r="Y14" t="str">
        <f t="shared" si="0"/>
        <v>Tekniikka-Tietoliikenne-Yhteydet/Verkot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  <c r="Y15" t="str">
        <f t="shared" si="0"/>
        <v>Maataloustuotanto-Talous-Kannattavuus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  <c r="Y16" t="str">
        <f t="shared" si="0"/>
        <v>Tekniikka-Teknologia-Sensoriteknologia</v>
      </c>
    </row>
    <row r="17" spans="1:25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  <c r="Y17" t="str">
        <f t="shared" si="0"/>
        <v>Maataloustuotanto-Laitteet-Integraatio laitteiden yhteensopivuus</v>
      </c>
    </row>
    <row r="18" spans="1:25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  <c r="Y18" t="str">
        <f t="shared" si="0"/>
        <v>Tekniikka-Teknologioiden omaksunta-Laajuus</v>
      </c>
    </row>
    <row r="19" spans="1:25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  <c r="Y19" t="str">
        <f t="shared" si="0"/>
        <v>Tekniikka-Tietojenkäsittely-Datan integraatio</v>
      </c>
    </row>
    <row r="20" spans="1:25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  <c r="Y20" t="str">
        <f t="shared" si="0"/>
        <v>Tekniikka-Tietojenkäsittely-Pilvipalvelut</v>
      </c>
    </row>
    <row r="21" spans="1:25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  <c r="Y21" t="str">
        <f t="shared" si="0"/>
        <v>Toimintaympäristö-Tuotantoketju-Tuotantoketjun data</v>
      </c>
    </row>
    <row r="22" spans="1:25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  <c r="Y22" t="str">
        <f t="shared" si="0"/>
        <v>Maataloustuotanto-Tuotantotapatieto-Tuotantotapatieto yleensä</v>
      </c>
    </row>
    <row r="23" spans="1:25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  <c r="Y23" t="str">
        <f t="shared" si="0"/>
        <v>Tekniikka-Teknologia-Teollisuusautomaatio</v>
      </c>
    </row>
    <row r="24" spans="1:25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  <c r="Y24" t="str">
        <f t="shared" si="0"/>
        <v>Tekniikka-Tietojenkäsittely-Sensoridata ja Digitaalinen mitattu tieto</v>
      </c>
    </row>
    <row r="25" spans="1:25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  <c r="Y25" t="str">
        <f t="shared" si="0"/>
        <v>Tekniikka-Tietoliikenne-Langaton</v>
      </c>
    </row>
    <row r="26" spans="1:25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  <c r="Y26" t="str">
        <f t="shared" si="0"/>
        <v>Maataloustuotanto-Tietojenkäsittely-Viljelysuositukset</v>
      </c>
    </row>
    <row r="27" spans="1:25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  <c r="Y27" t="str">
        <f t="shared" si="0"/>
        <v>Maataloustuotanto-Tuotantopanokset-Lannoitus Ravinteet Syötteet</v>
      </c>
    </row>
    <row r="28" spans="1:25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  <c r="Y28" t="str">
        <f t="shared" si="0"/>
        <v>Maataloustuotanto-Tuotantotavat-Täsmäviljely</v>
      </c>
    </row>
    <row r="29" spans="1:25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  <c r="Y29" t="str">
        <f t="shared" si="0"/>
        <v>Tekniikka-Tietojärjestelmät-Maatilanhallintajärjestelmä FMIS Kokonaisvaltainen</v>
      </c>
    </row>
    <row r="30" spans="1:25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  <c r="Y30" t="str">
        <f t="shared" si="0"/>
        <v>Tekniikka-Tietojärjestelmät-Tulevaisuuden tietojärjestelmät</v>
      </c>
    </row>
    <row r="31" spans="1:25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  <c r="Y31" t="str">
        <f t="shared" si="0"/>
        <v>Tekniikka-Tietoliikenne-Haasteet</v>
      </c>
    </row>
    <row r="32" spans="1:25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  <c r="Y32" t="str">
        <f t="shared" si="0"/>
        <v>Toimintaympäristö-Maatalous-Suomalaisen viljely-ympäristön erityispiirteet</v>
      </c>
    </row>
    <row r="33" spans="1:25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  <c r="Y33" t="str">
        <f t="shared" si="0"/>
        <v>Maataloustuotanto-Laitteet-Laitteiston ROI</v>
      </c>
    </row>
    <row r="34" spans="1:25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  <c r="Y34" t="str">
        <f t="shared" si="0"/>
        <v>Tekniikka-Teknologia-Aidot IoT-järjestelmät laitteet</v>
      </c>
    </row>
    <row r="35" spans="1:25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  <c r="Y35" t="str">
        <f t="shared" si="0"/>
        <v>Toimintaympäristö-Maatalous-Maatalouden toimintaympäristön hajanaisuus Pirstaleinen kenttä</v>
      </c>
    </row>
    <row r="36" spans="1:25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  <c r="Y36" t="str">
        <f t="shared" si="0"/>
        <v>Tekniikka-Teknologioiden omaksunta-Asteittain</v>
      </c>
    </row>
    <row r="37" spans="1:25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  <c r="Y37" t="str">
        <f t="shared" si="0"/>
        <v>Tekniikka-Tietojenkäsittely-Datan siirreltävyys</v>
      </c>
    </row>
    <row r="38" spans="1:25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  <c r="Y38" t="str">
        <f t="shared" si="0"/>
        <v>Tekniikka-Tietojärjestelmät-Käyttäjäystävällisyys-käytettävyys</v>
      </c>
    </row>
    <row r="39" spans="1:25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  <c r="Y39" t="str">
        <f t="shared" si="0"/>
        <v>Toimintaympäristö-Muutos-Digitalisaatio Riskit</v>
      </c>
    </row>
    <row r="40" spans="1:25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  <c r="Y40" t="str">
        <f t="shared" si="0"/>
        <v>Tekniikka-Ratkaisu/tuote-Yara N-sensor</v>
      </c>
    </row>
    <row r="41" spans="1:25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  <c r="Y41" t="str">
        <f t="shared" si="0"/>
        <v>Tekniikka-Standardi-Muut</v>
      </c>
    </row>
    <row r="42" spans="1:25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  <c r="Y42" t="str">
        <f t="shared" si="0"/>
        <v>Tekniikka-Tietojenkäsittely-Analytiikkapalvelut</v>
      </c>
    </row>
    <row r="43" spans="1:25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  <c r="Y43" t="str">
        <f t="shared" si="0"/>
        <v>Tekniikka-Tietojenkäsittely-Ihminen datan tulkitsijana/päätöksentekijänä</v>
      </c>
    </row>
    <row r="44" spans="1:25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  <c r="Y44" t="str">
        <f t="shared" si="0"/>
        <v>Tekniikka-Tietojärjestelmät-Käyttöliittymät</v>
      </c>
    </row>
    <row r="45" spans="1:25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  <c r="Y45" t="str">
        <f t="shared" si="0"/>
        <v>Toimintaympäristö-Tuotantoketju-Liiketoiminnan ekosysteemi</v>
      </c>
    </row>
    <row r="46" spans="1:25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  <c r="Y46" t="str">
        <f t="shared" si="0"/>
        <v>Toimintaympäristö-Tuotantoketju-Tuotantoketju yleensä</v>
      </c>
    </row>
    <row r="47" spans="1:25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  <c r="Y47" t="str">
        <f t="shared" si="0"/>
        <v>Maataloustuotanto-Laitteet-UA-laitteet</v>
      </c>
    </row>
    <row r="48" spans="1:25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  <c r="Y48" t="str">
        <f t="shared" si="0"/>
        <v>Maataloustuotanto-Tehostaminen-Työn helpottaminen</v>
      </c>
    </row>
    <row r="49" spans="1:25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  <c r="Y49" t="str">
        <f t="shared" si="0"/>
        <v>Tekniikka-Alustaratkaisut-Datan julkaisu ja jakaminen</v>
      </c>
    </row>
    <row r="50" spans="1:25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  <c r="Y50" t="str">
        <f t="shared" si="0"/>
        <v>Tekniikka-Standardi-Avoimet</v>
      </c>
    </row>
    <row r="51" spans="1:25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  <c r="Y51" t="str">
        <f t="shared" si="0"/>
        <v>Tekniikka-Teknologia-Elinkaaret (maatalouskone/tiedostoformaatti/automatiikka/ohjelmisto/IoT-laite/IoT-palvelu)</v>
      </c>
    </row>
    <row r="52" spans="1:25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  <c r="Y52" t="str">
        <f t="shared" si="0"/>
        <v>Tekniikka-Tietojärjestelmät-Rajapinnat</v>
      </c>
    </row>
    <row r="53" spans="1:25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  <c r="Y53" t="str">
        <f t="shared" si="0"/>
        <v>Tekniikka-Tietojärjestelmät-Viljelysuunnittelujärjestelmä/ohjelmisto</v>
      </c>
    </row>
    <row r="54" spans="1:25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  <c r="Y54" t="str">
        <f t="shared" si="0"/>
        <v>Toimintaympäristö-Muutos-Tilakoon kasvu</v>
      </c>
    </row>
    <row r="55" spans="1:25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  <c r="Y55" t="str">
        <f t="shared" si="0"/>
        <v>Maataloustuotanto-Data-Datan merkitys ja merkityksen ymmärrys</v>
      </c>
    </row>
    <row r="56" spans="1:25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  <c r="Y56" t="str">
        <f t="shared" si="0"/>
        <v>Maataloustuotanto-Sato-Laatuerien tunnistaminen</v>
      </c>
    </row>
    <row r="57" spans="1:25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  <c r="Y57" t="str">
        <f t="shared" si="0"/>
        <v>Maataloustuotanto-Talous-Perustellut investoinnit</v>
      </c>
    </row>
    <row r="58" spans="1:25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  <c r="Y58" t="str">
        <f t="shared" si="0"/>
        <v>Maataloustuotanto-Tehostaminen-Resurssien käyttö panokset lannoitteet jne.</v>
      </c>
    </row>
    <row r="59" spans="1:25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  <c r="Y59" t="str">
        <f t="shared" si="0"/>
        <v>Maataloustuotanto-Työ-Urakointi</v>
      </c>
    </row>
    <row r="60" spans="1:25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  <c r="Y60" t="str">
        <f t="shared" si="0"/>
        <v>Tekniikka-Alustaratkaisut-Tiedon vaihdanta</v>
      </c>
    </row>
    <row r="61" spans="1:25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  <c r="Y61" t="str">
        <f t="shared" si="0"/>
        <v>Tekniikka-Laitejärjestelmät-Full-liner-tuote/järjestelmä</v>
      </c>
    </row>
    <row r="62" spans="1:25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  <c r="Y62" t="str">
        <f t="shared" si="0"/>
        <v>Tekniikka-Laitejärjestelmät-Kasvihuoneautomaatio</v>
      </c>
    </row>
    <row r="63" spans="1:25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  <c r="Y63" t="str">
        <f t="shared" si="0"/>
        <v>Tekniikka-Teknologia-Keinoäly</v>
      </c>
    </row>
    <row r="64" spans="1:25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  <c r="Y64" t="str">
        <f t="shared" si="0"/>
        <v>Tekniikka-Teknologioiden omaksunta-Kynnys</v>
      </c>
    </row>
    <row r="65" spans="1:25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  <c r="Y65" t="str">
        <f t="shared" si="0"/>
        <v>Tekniikka-Tietojenkäsittely-Koneoppiminen</v>
      </c>
    </row>
    <row r="66" spans="1:25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  <c r="Y66" t="str">
        <f t="shared" si="0"/>
        <v>Tekniikka-Tietojenkäsittely-Kuvantamisdata</v>
      </c>
    </row>
    <row r="67" spans="1:25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  <c r="Y67" t="str">
        <f t="shared" ref="Y67:Y130" si="1">V67&amp;"-"&amp;W67&amp;"-"&amp;X67</f>
        <v>Tekniikka-Tietojenkäsittely-Tietoturva yleensä</v>
      </c>
    </row>
    <row r="68" spans="1:25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  <c r="Y68" t="str">
        <f t="shared" si="1"/>
        <v>Tekniikka-Tietojärjestelmät-Maatilanhallintajärjestelmä FMIS</v>
      </c>
    </row>
    <row r="69" spans="1:25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  <c r="Y69" t="str">
        <f t="shared" si="1"/>
        <v>Toimintaympäristö-Data-Datan omistajuus</v>
      </c>
    </row>
    <row r="70" spans="1:25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  <c r="Y70" t="str">
        <f t="shared" si="1"/>
        <v>Toimintaympäristö-Muutos-Olosuhteiden vaihtelut/Ilmastonmuutos tilannehallinta</v>
      </c>
    </row>
    <row r="71" spans="1:25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  <c r="Y71" t="str">
        <f t="shared" si="1"/>
        <v>Toimintaympäristö-Muutos-Teknologia-aalto Digitalisaatio Murroskohta</v>
      </c>
    </row>
    <row r="72" spans="1:25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  <c r="Y72" t="str">
        <f t="shared" si="1"/>
        <v>Toimintaympäristö-Muutos-Uudet liiketoimintamallit</v>
      </c>
    </row>
    <row r="73" spans="1:25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  <c r="Y73" t="str">
        <f t="shared" si="1"/>
        <v>Maataloustuotanto-Data-Tuotannon historiatiedot</v>
      </c>
    </row>
    <row r="74" spans="1:25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  <c r="Y74" t="str">
        <f t="shared" si="1"/>
        <v>Maataloustuotanto-Laitteet-Hintojen halpeneminen</v>
      </c>
    </row>
    <row r="75" spans="1:25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  <c r="Y75" t="str">
        <f t="shared" si="1"/>
        <v>Maataloustuotanto-Laitteet-Ã„lykkäät Operatiivinen laitteiden älykkyys</v>
      </c>
    </row>
    <row r="76" spans="1:25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  <c r="Y76" t="str">
        <f t="shared" si="1"/>
        <v>Maataloustuotanto-Sato-Sadonlisä</v>
      </c>
    </row>
    <row r="77" spans="1:25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  <c r="Y77" t="str">
        <f t="shared" si="1"/>
        <v>Maataloustuotanto-Tuotantopanokset-Lannoitepanokset</v>
      </c>
    </row>
    <row r="78" spans="1:25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  <c r="Y78" t="str">
        <f t="shared" si="1"/>
        <v>Maataloustuotanto-Tuotantopanokset-Tuotantopanokset yleensä</v>
      </c>
    </row>
    <row r="79" spans="1:25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  <c r="Y79" t="str">
        <f t="shared" si="1"/>
        <v>Tekniikka-Ratkaisu/tuote-Agrirouter</v>
      </c>
    </row>
    <row r="80" spans="1:25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  <c r="Y80" t="str">
        <f t="shared" si="1"/>
        <v>Tekniikka-Teknologiasovellus-Autonomiset traktorit ja muut työkoneet</v>
      </c>
    </row>
    <row r="81" spans="1:25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  <c r="Y81" t="str">
        <f t="shared" si="1"/>
        <v>Tekniikka-Teknologioiden omaksunta-Viljelijöiden uusien teknologoiden ymmärrys-asiantuntemus-taidot</v>
      </c>
    </row>
    <row r="82" spans="1:25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  <c r="Y82" t="str">
        <f t="shared" si="1"/>
        <v>Tekniikka-Tietojenkäsittely-Karttatiedot Ortomosaiikkikartta</v>
      </c>
    </row>
    <row r="83" spans="1:25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  <c r="Y83" t="str">
        <f t="shared" si="1"/>
        <v>Tekniikka-Tietojenkäsittely-Tiedostoformaatit</v>
      </c>
    </row>
    <row r="84" spans="1:25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  <c r="Y84" t="str">
        <f t="shared" si="1"/>
        <v>Toimintaympäristö-Laitevalmistaja-Yhteen valmistajaan lukittuminen</v>
      </c>
    </row>
    <row r="85" spans="1:25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  <c r="Y85" t="str">
        <f t="shared" si="1"/>
        <v>Toimintaympäristö-Maatalous-Maatilojen yksilöllisyys</v>
      </c>
    </row>
    <row r="86" spans="1:25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  <c r="Y86" t="str">
        <f t="shared" si="1"/>
        <v>Toimintaympäristö-Maatalous-Ruokaturvan parantaminen</v>
      </c>
    </row>
    <row r="87" spans="1:25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  <c r="Y87" t="str">
        <f t="shared" si="1"/>
        <v>Toimintaympäristö-Muutos-Viljelijän työnkuva</v>
      </c>
    </row>
    <row r="88" spans="1:25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  <c r="Y88" t="str">
        <f t="shared" si="1"/>
        <v>Maataloustuotanto-Data-Dataperustainen laatuhinnoittelu</v>
      </c>
    </row>
    <row r="89" spans="1:25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  <c r="Y89" t="str">
        <f t="shared" si="1"/>
        <v>Maataloustuotanto-Maatila-Liiketoimintamainen toiminta</v>
      </c>
    </row>
    <row r="90" spans="1:25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  <c r="Y90" t="str">
        <f t="shared" si="1"/>
        <v>Maataloustuotanto-Sato-Ennusteet Arviot</v>
      </c>
    </row>
    <row r="91" spans="1:25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  <c r="Y91" t="str">
        <f t="shared" si="1"/>
        <v>Maataloustuotanto-Tehostaminen-Maatilan toiminnassa yleisesti</v>
      </c>
    </row>
    <row r="92" spans="1:25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  <c r="Y92" t="str">
        <f t="shared" si="1"/>
        <v>Maataloustuotanto-Tuotantoketju-Tuotantoketjun Verkostoitumisalusta myyntiin ja ostoihin</v>
      </c>
    </row>
    <row r="93" spans="1:25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  <c r="Y93" t="str">
        <f t="shared" si="1"/>
        <v>Maataloustuotanto-Tuotantotapatieto-Kuluttajien ymmärryshaaste</v>
      </c>
    </row>
    <row r="94" spans="1:25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  <c r="Y94" t="str">
        <f t="shared" si="1"/>
        <v>Maataloustuotanto-Tuotantotapatieto-Lisäarvo maatalouden tuotteelle</v>
      </c>
    </row>
    <row r="95" spans="1:25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  <c r="Y95" t="str">
        <f t="shared" si="1"/>
        <v>Maataloustuotanto-Tuotantotavat-Smart Farming</v>
      </c>
    </row>
    <row r="96" spans="1:25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  <c r="Y96" t="str">
        <f t="shared" si="1"/>
        <v>Tekniikka-Alustaratkaisut-Viljelijöiden Verkostoitumisalusta myyntiin ja ostoihin</v>
      </c>
    </row>
    <row r="97" spans="1:25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  <c r="Y97" t="str">
        <f t="shared" si="1"/>
        <v>Tekniikka-Alustaratkaisut-Viljelijöiden ja kuluttajien yhteydet</v>
      </c>
    </row>
    <row r="98" spans="1:25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  <c r="Y98" t="str">
        <f t="shared" si="1"/>
        <v>Tekniikka-Alustaratkaisut-Viljelijöiden sosiaalinen verkostoituminen</v>
      </c>
    </row>
    <row r="99" spans="1:25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  <c r="Y99" t="str">
        <f t="shared" si="1"/>
        <v>Tekniikka-Ratkaisu/tuote-Farmersbusinessnetwork.com</v>
      </c>
    </row>
    <row r="100" spans="1:25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  <c r="Y100" t="str">
        <f t="shared" si="1"/>
        <v>Tekniikka-Ratkaisu/tuote-Farmobile.com</v>
      </c>
    </row>
    <row r="101" spans="1:25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  <c r="Y101" t="str">
        <f t="shared" si="1"/>
        <v>Tekniikka-Teknologiasovellus-Sensoriverkot</v>
      </c>
    </row>
    <row r="102" spans="1:25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  <c r="Y102" t="str">
        <f t="shared" si="1"/>
        <v>Tekniikka-Tietojenkäsittely-Analytiikka Viljelijän Maatilan oma räätälöity</v>
      </c>
    </row>
    <row r="103" spans="1:25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  <c r="Y103" t="str">
        <f t="shared" si="1"/>
        <v>Tekniikka-Tietojenkäsittely-Datan laatu ja laatuhaasteet</v>
      </c>
    </row>
    <row r="104" spans="1:25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  <c r="Y104" t="str">
        <f t="shared" si="1"/>
        <v>Tekniikka-Tietojenkäsittely-Datan osto ja myynti</v>
      </c>
    </row>
    <row r="105" spans="1:25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  <c r="Y105" t="str">
        <f t="shared" si="1"/>
        <v>Tekniikka-Tietojenkäsittely-Mallinnus</v>
      </c>
    </row>
    <row r="106" spans="1:25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  <c r="Y106" t="str">
        <f t="shared" si="1"/>
        <v>Tekniikka-Tietojenkäsittely-Paikkatieto</v>
      </c>
    </row>
    <row r="107" spans="1:25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  <c r="Y107" t="str">
        <f t="shared" si="1"/>
        <v>Tekniikka-Tietojenkäsittely-Satelliitti (data/kuvaus)</v>
      </c>
    </row>
    <row r="108" spans="1:25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  <c r="Y108" t="str">
        <f t="shared" si="1"/>
        <v>Tekniikka-Tietojenkäsittely-Valmistajien datan keräys</v>
      </c>
    </row>
    <row r="109" spans="1:25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  <c r="Y109" t="str">
        <f t="shared" si="1"/>
        <v>Tekniikka-Tietoliikenne-5G-verkko</v>
      </c>
    </row>
    <row r="110" spans="1:25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  <c r="Y110" t="str">
        <f t="shared" si="1"/>
        <v>Tekniikka-Tietoliikenne-Matkapuhelinverkot</v>
      </c>
    </row>
    <row r="111" spans="1:25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  <c r="Y111" t="str">
        <f t="shared" si="1"/>
        <v>Tekniikka-Tietoliikenne-SMS-viestit</v>
      </c>
    </row>
    <row r="112" spans="1:25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  <c r="Y112" t="str">
        <f t="shared" si="1"/>
        <v>Tekniikka-Tuotekehitys-Asiakaslähtöinen tuotekehitys</v>
      </c>
    </row>
    <row r="113" spans="1:25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  <c r="Y113" t="str">
        <f t="shared" si="1"/>
        <v>Toimintaympäristö-Data-Datan/tiedon saatavuus</v>
      </c>
    </row>
    <row r="114" spans="1:25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  <c r="Y114" t="str">
        <f t="shared" si="1"/>
        <v>Toimintaympäristö-Laitevalmistaja-Laitevalmistajien yhteistyö</v>
      </c>
    </row>
    <row r="115" spans="1:25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  <c r="Y115" t="str">
        <f t="shared" si="1"/>
        <v>Toimintaympäristö-Maatalous-Teknologioiden Tuotteiden siiloutuneisuus hajanaisuus</v>
      </c>
    </row>
    <row r="116" spans="1:25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  <c r="Y116" t="str">
        <f t="shared" si="1"/>
        <v>Toimintaympäristö-Ohjelmistotuotanto-Kolmannen osapuolen ohjelmistokehitys</v>
      </c>
    </row>
    <row r="117" spans="1:25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  <c r="Y117" t="str">
        <f t="shared" si="1"/>
        <v>Toimintaympäristö-Säädökset-EU-maataloustuki</v>
      </c>
    </row>
    <row r="118" spans="1:25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  <c r="Y118" t="str">
        <f t="shared" si="1"/>
        <v>Toimintaympäristö-Tuotantoketju-Tuotantoketjun valvonta</v>
      </c>
    </row>
    <row r="119" spans="1:25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  <c r="Y119" t="str">
        <f t="shared" si="1"/>
        <v>Maataloustuotanto-Laitteet-Toimintavarmuus</v>
      </c>
    </row>
    <row r="120" spans="1:25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  <c r="Y120" t="str">
        <f t="shared" si="1"/>
        <v>Maataloustuotanto-Laitteet-Vaatimukset maataloudessa</v>
      </c>
    </row>
    <row r="121" spans="1:25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  <c r="Y121" t="str">
        <f t="shared" si="1"/>
        <v>Maataloustuotanto-Sato-Erillinen arvoerä</v>
      </c>
    </row>
    <row r="122" spans="1:25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  <c r="Y122" t="str">
        <f t="shared" si="1"/>
        <v>Maataloustuotanto-Tuotantojärjestelmät-Automaattinen/automatisoitu viljelyyn vaikuttaminen</v>
      </c>
    </row>
    <row r="123" spans="1:25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  <c r="Y123" t="str">
        <f t="shared" si="1"/>
        <v>Maataloustuotanto-Tuotantotavat-Urbaaniviljely</v>
      </c>
    </row>
    <row r="124" spans="1:25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  <c r="Y124" t="str">
        <f t="shared" si="1"/>
        <v>Tekniikka-Laitejärjestelmät-Automaattiset huoltokutsut ja huollon yhteys laitteisiin verkon yli</v>
      </c>
    </row>
    <row r="125" spans="1:25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  <c r="Y125" t="str">
        <f t="shared" si="1"/>
        <v>Tekniikka-Laitejärjestelmät-Kasvitehtaat Monikerrosviljely</v>
      </c>
    </row>
    <row r="126" spans="1:25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  <c r="Y126" t="str">
        <f t="shared" si="1"/>
        <v>Tekniikka-Teknologia-Automaattiohjaus</v>
      </c>
    </row>
    <row r="127" spans="1:25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  <c r="Y127" t="str">
        <f t="shared" si="1"/>
        <v>Tekniikka-Teknologiasovellus-Sääasemat</v>
      </c>
    </row>
    <row r="128" spans="1:25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  <c r="Y128" t="str">
        <f t="shared" si="1"/>
        <v>Tekniikka-Tietojenkäsittely-Karttatiedostot</v>
      </c>
    </row>
    <row r="129" spans="1:25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  <c r="Y129" t="str">
        <f t="shared" si="1"/>
        <v>Tekniikka-Tietojenkäsittely-Sadon tunnistetieto (Ruoan identiteetti)</v>
      </c>
    </row>
    <row r="130" spans="1:25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  <c r="Y130" t="str">
        <f t="shared" si="1"/>
        <v>Tekniikka-Tietojenkäsittely-Työtiedostot</v>
      </c>
    </row>
    <row r="131" spans="1:25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  <c r="Y131" t="str">
        <f t="shared" ref="Y131:Y181" si="2">V131&amp;"-"&amp;W131&amp;"-"&amp;X131</f>
        <v>Toimintaympäristö-Data-Dataperustainen poliittinen päätöksenteko</v>
      </c>
    </row>
    <row r="132" spans="1:25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  <c r="Y132" t="str">
        <f t="shared" si="2"/>
        <v>Toimintaympäristö-Järjestö-AEF</v>
      </c>
    </row>
    <row r="133" spans="1:25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  <c r="Y133" t="str">
        <f t="shared" si="2"/>
        <v>Toimintaympäristö-Laitevalmistaja-Yhden valmistajan suljettu ympäristö/Walled garden</v>
      </c>
    </row>
    <row r="134" spans="1:25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  <c r="Y134" t="str">
        <f t="shared" si="2"/>
        <v>Toimintaympäristö-Maatalous-Erilaiset ratkaisut tilakoon mukaan</v>
      </c>
    </row>
    <row r="135" spans="1:25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  <c r="Y135" t="str">
        <f t="shared" si="2"/>
        <v>Toimintaympäristö-Maatalous-Käyttötarpeiden suuri kirjo</v>
      </c>
    </row>
    <row r="136" spans="1:25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  <c r="Y136" t="str">
        <f t="shared" si="2"/>
        <v>Toimintaympäristö-Maatalous-Sovelluskirjo</v>
      </c>
    </row>
    <row r="137" spans="1:25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  <c r="Y137" t="str">
        <f t="shared" si="2"/>
        <v>Toimintaympäristö-Maatalous-Tutkimuksen/kehityksen pitkä aikajänne</v>
      </c>
    </row>
    <row r="138" spans="1:25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  <c r="Y138" t="str">
        <f t="shared" si="2"/>
        <v>Toimintaympäristö-Maatalous-Viljelijä-laitevalmistaja yhteistyö partneri</v>
      </c>
    </row>
    <row r="139" spans="1:25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  <c r="Y139" t="str">
        <f t="shared" si="2"/>
        <v>Toimintaympäristö-Muutos-Ilmastonmuutoksen uhat</v>
      </c>
    </row>
    <row r="140" spans="1:25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  <c r="Y140" t="str">
        <f t="shared" si="2"/>
        <v>Toimintaympäristö-Muutos-Siirtymä datan käyttöön</v>
      </c>
    </row>
    <row r="141" spans="1:25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  <c r="Y141" t="str">
        <f t="shared" si="2"/>
        <v>Toimintaympäristö-Muutos-Tilamäärän väheneminen</v>
      </c>
    </row>
    <row r="142" spans="1:25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  <c r="Y142" t="str">
        <f t="shared" si="2"/>
        <v>Toimintaympäristö-Muutos-Väestönkasvu</v>
      </c>
    </row>
    <row r="143" spans="1:25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  <c r="Y143" t="str">
        <f t="shared" si="2"/>
        <v>Toimintaympäristö-Ohjelmistotuotanto-Ohjelmistojen tekijänoikeudet</v>
      </c>
    </row>
    <row r="144" spans="1:25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  <c r="Y144" t="str">
        <f t="shared" si="2"/>
        <v>Toimintaympäristö-Ohjelmistotuotanto-Ohjelmistotuotannon ala</v>
      </c>
    </row>
    <row r="145" spans="1:25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  <c r="Y145" t="str">
        <f t="shared" si="2"/>
        <v>Toimintaympäristö-Säädökset-Tuotevastuu</v>
      </c>
    </row>
    <row r="146" spans="1:25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  <c r="Y146" t="str">
        <f t="shared" si="2"/>
        <v>Toimintaympäristö-Tuotantoketju-Toimijoiden verkostomainen toiminta</v>
      </c>
    </row>
    <row r="147" spans="1:25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  <c r="Y147" t="str">
        <f t="shared" si="2"/>
        <v>Toimintaympäristö-Yhtiö-Agrineuvos</v>
      </c>
    </row>
    <row r="148" spans="1:25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  <c r="Y148" t="str">
        <f t="shared" si="2"/>
        <v>Maataloustuotanto-Data-Datan oikea-aikainen esitys käyttäjälle</v>
      </c>
    </row>
    <row r="149" spans="1:25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  <c r="Y149" t="str">
        <f t="shared" si="2"/>
        <v>Maataloustuotanto-Talous-Investointien laskentaan ei ole tietoa</v>
      </c>
    </row>
    <row r="150" spans="1:25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  <c r="Y150" t="str">
        <f t="shared" si="2"/>
        <v>Maataloustuotanto-Tehostaminen-Koneiden käyttö</v>
      </c>
    </row>
    <row r="151" spans="1:25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  <c r="Y151" t="str">
        <f t="shared" si="2"/>
        <v>Maataloustuotanto-Tehostaminen-Logistiikka</v>
      </c>
    </row>
    <row r="152" spans="1:25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  <c r="Y152" t="str">
        <f t="shared" si="2"/>
        <v>Tekniikka-Laitejärjestelmät-Etätuki</v>
      </c>
    </row>
    <row r="153" spans="1:25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  <c r="Y153" t="str">
        <f t="shared" si="2"/>
        <v>Tekniikka-Laitejärjestelmät-Konttiviljelmät</v>
      </c>
    </row>
    <row r="154" spans="1:25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  <c r="Y154" t="str">
        <f t="shared" si="2"/>
        <v>Tekniikka-Ratkaisu/tuote-365FarmNet</v>
      </c>
    </row>
    <row r="155" spans="1:25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  <c r="Y155" t="str">
        <f t="shared" si="2"/>
        <v>Tekniikka-Ratkaisu/tuote-Agrismart (Agrineuvos)</v>
      </c>
    </row>
    <row r="156" spans="1:25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  <c r="Y156" t="str">
        <f t="shared" si="2"/>
        <v>Tekniikka-Ratkaisu/tuote-Farmidiili</v>
      </c>
    </row>
    <row r="157" spans="1:25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  <c r="Y157" t="str">
        <f t="shared" si="2"/>
        <v>Tekniikka-Ratkaisu/tuote-MyYara -viljelijäportaaliohjelmisto</v>
      </c>
    </row>
    <row r="158" spans="1:25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  <c r="Y158" t="str">
        <f t="shared" si="2"/>
        <v>Tekniikka-Ratkaisu/tuote-VTT Owela</v>
      </c>
    </row>
    <row r="159" spans="1:25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  <c r="Y159" t="str">
        <f t="shared" si="2"/>
        <v>Tekniikka-Ratkaisu/tuote-Valtra Smart</v>
      </c>
    </row>
    <row r="160" spans="1:25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  <c r="Y160" t="str">
        <f t="shared" si="2"/>
        <v>Tekniikka-Teknologia-Prototyypit</v>
      </c>
    </row>
    <row r="161" spans="1:25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  <c r="Y161" t="str">
        <f t="shared" si="2"/>
        <v>Tekniikka-Teknologia-Siirrettävät muistivälineet</v>
      </c>
    </row>
    <row r="162" spans="1:25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  <c r="Y162" t="str">
        <f t="shared" si="2"/>
        <v>Tekniikka-Teknologia-Teollinen Ethernet</v>
      </c>
    </row>
    <row r="163" spans="1:25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  <c r="Y163" t="str">
        <f t="shared" si="2"/>
        <v>Tekniikka-Tietojenkäsittely-Metadata</v>
      </c>
    </row>
    <row r="164" spans="1:25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  <c r="Y164" t="str">
        <f t="shared" si="2"/>
        <v>Tekniikka-Tietojenkäsittely-Systeemiautomaatio</v>
      </c>
    </row>
    <row r="165" spans="1:25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  <c r="Y165" t="str">
        <f t="shared" si="2"/>
        <v>Tekniikka-Tietojenkäsittely-Tietoturva haittaohjelmat</v>
      </c>
    </row>
    <row r="166" spans="1:25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  <c r="Y166" t="str">
        <f t="shared" si="2"/>
        <v>Tekniikka-Tietojärjestelmät-Avoin lähdekoodi</v>
      </c>
    </row>
    <row r="167" spans="1:25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  <c r="Y167" t="str">
        <f t="shared" si="2"/>
        <v>Tekniikka-Tietojärjestelmät-Käyttöliittymä Viljelijän oma räätälöity</v>
      </c>
    </row>
    <row r="168" spans="1:25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  <c r="Y168" t="str">
        <f t="shared" si="2"/>
        <v>Tekniikka-Tietojärjestelmät-Viljelysuositusjärjestelmä</v>
      </c>
    </row>
    <row r="169" spans="1:25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  <c r="Y169" t="str">
        <f t="shared" si="2"/>
        <v>Tekniikka-Tietoliikenne-3G-verkko</v>
      </c>
    </row>
    <row r="170" spans="1:25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  <c r="Y170" t="str">
        <f t="shared" si="2"/>
        <v>Tekniikka-Tietoliikenne-Satelliitti</v>
      </c>
    </row>
    <row r="171" spans="1:25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  <c r="Y171" t="str">
        <f t="shared" si="2"/>
        <v>Tekniikka-Tietoliikenne-Valokuituverkot</v>
      </c>
    </row>
    <row r="172" spans="1:25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  <c r="Y172" t="str">
        <f t="shared" si="2"/>
        <v>Toimintaympäristö-Järjestö-OADA OpenAG Data Alliance</v>
      </c>
    </row>
    <row r="173" spans="1:25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  <c r="Y173" t="str">
        <f t="shared" si="2"/>
        <v>Toimintaympäristö-Laitevalmistaja-Yhden valmistajan kokonaisratkaisu</v>
      </c>
    </row>
    <row r="174" spans="1:25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  <c r="Y174" t="str">
        <f t="shared" si="2"/>
        <v>Toimintaympäristö-Maatalous-Kasvukausi</v>
      </c>
    </row>
    <row r="175" spans="1:25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  <c r="Y175" t="str">
        <f t="shared" si="2"/>
        <v>Toimintaympäristö-Maatalous-Maatalouskoneiden automatiikan kehitys/historia</v>
      </c>
    </row>
    <row r="176" spans="1:25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  <c r="Y176" t="str">
        <f t="shared" si="2"/>
        <v>Toimintaympäristö-Muutos-Mobiilisovellukset</v>
      </c>
    </row>
    <row r="177" spans="1:25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  <c r="Y177" t="str">
        <f t="shared" si="2"/>
        <v>Toimintaympäristö-Muutos-Teknologiaharppaus (leap frog)</v>
      </c>
    </row>
    <row r="178" spans="1:25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  <c r="Y178" t="str">
        <f t="shared" si="2"/>
        <v>Toimintaympäristö-Muutos-Verkostoituminen ja kokemustiedon jako</v>
      </c>
    </row>
    <row r="179" spans="1:25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  <c r="Y179" t="str">
        <f t="shared" si="2"/>
        <v>Toimintaympäristö-Ohjelmistotuotanto-Ohjelmistopäivitykset</v>
      </c>
    </row>
    <row r="180" spans="1:25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  <c r="Y180" t="str">
        <f t="shared" si="2"/>
        <v>Toimintaympäristö-Säädökset-Luomusertifikaatti</v>
      </c>
    </row>
    <row r="181" spans="1:25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  <c r="Y181" t="str">
        <f t="shared" si="2"/>
        <v>Toimintaympäristö-Säädökset-Sertifikaatit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104" sqref="C10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12676</v>
      </c>
      <c r="B2" t="s">
        <v>12678</v>
      </c>
      <c r="C2" t="s">
        <v>12685</v>
      </c>
      <c r="D2" t="s">
        <v>12677</v>
      </c>
      <c r="E2" t="s">
        <v>12683</v>
      </c>
      <c r="F2" t="s">
        <v>12676</v>
      </c>
    </row>
    <row r="3" spans="1:6">
      <c r="A3" t="s">
        <v>12681</v>
      </c>
      <c r="B3" t="s">
        <v>12700</v>
      </c>
      <c r="C3" t="s">
        <v>12690</v>
      </c>
      <c r="D3" t="s">
        <v>12713</v>
      </c>
      <c r="E3" t="s">
        <v>12681</v>
      </c>
      <c r="F3" t="s">
        <v>12677</v>
      </c>
    </row>
    <row r="4" spans="1:6">
      <c r="A4" t="s">
        <v>12697</v>
      </c>
      <c r="B4" t="s">
        <v>12679</v>
      </c>
      <c r="C4" t="s">
        <v>12692</v>
      </c>
      <c r="D4" t="s">
        <v>12679</v>
      </c>
      <c r="E4" t="s">
        <v>12682</v>
      </c>
      <c r="F4" t="s">
        <v>12678</v>
      </c>
    </row>
    <row r="5" spans="1:6">
      <c r="A5" t="s">
        <v>12702</v>
      </c>
      <c r="B5" t="s">
        <v>12676</v>
      </c>
      <c r="C5" t="s">
        <v>12708</v>
      </c>
      <c r="D5" t="s">
        <v>12727</v>
      </c>
      <c r="E5" t="s">
        <v>12678</v>
      </c>
      <c r="F5" t="s">
        <v>12679</v>
      </c>
    </row>
    <row r="6" spans="1:6">
      <c r="A6" t="s">
        <v>12694</v>
      </c>
      <c r="B6" t="s">
        <v>12714</v>
      </c>
      <c r="C6" t="s">
        <v>12686</v>
      </c>
      <c r="D6" t="s">
        <v>12691</v>
      </c>
      <c r="E6" t="s">
        <v>12686</v>
      </c>
      <c r="F6" t="s">
        <v>12680</v>
      </c>
    </row>
    <row r="7" spans="1:6">
      <c r="A7" t="s">
        <v>12680</v>
      </c>
      <c r="B7" t="s">
        <v>12677</v>
      </c>
      <c r="C7" t="s">
        <v>12699</v>
      </c>
      <c r="D7" t="s">
        <v>12689</v>
      </c>
      <c r="E7" t="s">
        <v>12691</v>
      </c>
      <c r="F7" t="s">
        <v>12681</v>
      </c>
    </row>
    <row r="8" spans="1:6">
      <c r="A8" t="s">
        <v>12707</v>
      </c>
      <c r="B8" t="s">
        <v>12683</v>
      </c>
      <c r="C8" t="s">
        <v>12748</v>
      </c>
      <c r="D8" t="s">
        <v>12696</v>
      </c>
      <c r="E8" t="s">
        <v>12722</v>
      </c>
      <c r="F8" t="s">
        <v>12682</v>
      </c>
    </row>
    <row r="9" spans="1:6">
      <c r="A9" t="s">
        <v>12730</v>
      </c>
      <c r="B9" t="s">
        <v>12689</v>
      </c>
      <c r="C9" t="s">
        <v>12697</v>
      </c>
      <c r="D9" t="s">
        <v>12693</v>
      </c>
      <c r="E9" t="s">
        <v>12753</v>
      </c>
      <c r="F9" t="s">
        <v>12683</v>
      </c>
    </row>
    <row r="10" spans="1:6">
      <c r="A10" t="s">
        <v>12724</v>
      </c>
      <c r="B10" t="s">
        <v>12682</v>
      </c>
      <c r="C10" t="s">
        <v>12757</v>
      </c>
      <c r="D10" t="s">
        <v>12688</v>
      </c>
      <c r="E10" t="s">
        <v>12676</v>
      </c>
      <c r="F10" t="s">
        <v>12684</v>
      </c>
    </row>
    <row r="11" spans="1:6">
      <c r="A11" t="s">
        <v>12698</v>
      </c>
      <c r="B11" t="s">
        <v>12690</v>
      </c>
      <c r="C11" t="s">
        <v>12688</v>
      </c>
      <c r="D11" t="s">
        <v>12680</v>
      </c>
      <c r="E11" t="s">
        <v>12687</v>
      </c>
      <c r="F11" t="s">
        <v>12685</v>
      </c>
    </row>
    <row r="12" spans="1:6">
      <c r="A12" t="s">
        <v>12684</v>
      </c>
      <c r="B12" t="s">
        <v>12717</v>
      </c>
      <c r="C12" t="s">
        <v>12680</v>
      </c>
      <c r="D12" t="s">
        <v>12709</v>
      </c>
      <c r="E12" t="s">
        <v>12684</v>
      </c>
      <c r="F12" t="s">
        <v>12686</v>
      </c>
    </row>
    <row r="13" spans="1:6">
      <c r="A13" t="s">
        <v>12695</v>
      </c>
      <c r="B13" t="s">
        <v>12687</v>
      </c>
      <c r="C13" t="s">
        <v>12696</v>
      </c>
      <c r="D13" t="s">
        <v>12761</v>
      </c>
      <c r="E13" t="s">
        <v>12703</v>
      </c>
      <c r="F13" t="s">
        <v>12687</v>
      </c>
    </row>
    <row r="14" spans="1:6">
      <c r="A14" t="s">
        <v>12701</v>
      </c>
      <c r="B14" t="s">
        <v>12684</v>
      </c>
      <c r="C14" t="s">
        <v>12725</v>
      </c>
      <c r="D14" t="s">
        <v>12721</v>
      </c>
      <c r="E14" t="s">
        <v>12745</v>
      </c>
      <c r="F14" t="s">
        <v>12688</v>
      </c>
    </row>
    <row r="15" spans="1:6">
      <c r="A15" t="s">
        <v>12696</v>
      </c>
      <c r="B15" t="s">
        <v>12704</v>
      </c>
      <c r="C15" t="s">
        <v>12677</v>
      </c>
      <c r="D15" t="s">
        <v>12682</v>
      </c>
      <c r="E15" t="s">
        <v>12679</v>
      </c>
      <c r="F15" t="s">
        <v>12689</v>
      </c>
    </row>
    <row r="16" spans="1:6">
      <c r="A16" t="s">
        <v>12735</v>
      </c>
      <c r="B16" t="s">
        <v>12729</v>
      </c>
      <c r="C16" t="s">
        <v>12684</v>
      </c>
      <c r="D16" t="s">
        <v>12701</v>
      </c>
      <c r="E16" t="s">
        <v>12685</v>
      </c>
      <c r="F16" t="s">
        <v>12690</v>
      </c>
    </row>
    <row r="17" spans="1:6">
      <c r="A17" t="s">
        <v>12715</v>
      </c>
      <c r="B17" t="s">
        <v>12747</v>
      </c>
      <c r="C17" t="s">
        <v>12705</v>
      </c>
      <c r="D17" t="s">
        <v>12797</v>
      </c>
      <c r="E17" t="s">
        <v>12754</v>
      </c>
      <c r="F17" t="s">
        <v>12691</v>
      </c>
    </row>
    <row r="18" spans="1:6">
      <c r="A18" t="s">
        <v>12677</v>
      </c>
      <c r="B18" t="s">
        <v>12764</v>
      </c>
      <c r="C18" t="s">
        <v>12785</v>
      </c>
      <c r="D18" t="s">
        <v>12734</v>
      </c>
      <c r="E18" t="s">
        <v>12692</v>
      </c>
      <c r="F18" t="s">
        <v>12692</v>
      </c>
    </row>
    <row r="19" spans="1:6">
      <c r="A19" t="s">
        <v>12687</v>
      </c>
      <c r="B19" t="s">
        <v>12751</v>
      </c>
      <c r="C19" t="s">
        <v>12720</v>
      </c>
      <c r="D19" t="s">
        <v>12736</v>
      </c>
      <c r="E19" t="s">
        <v>12693</v>
      </c>
      <c r="F19" t="s">
        <v>12693</v>
      </c>
    </row>
    <row r="20" spans="1:6">
      <c r="A20" t="s">
        <v>12699</v>
      </c>
      <c r="B20" t="s">
        <v>12752</v>
      </c>
      <c r="C20" t="s">
        <v>12721</v>
      </c>
      <c r="D20" t="s">
        <v>12685</v>
      </c>
      <c r="E20" t="s">
        <v>12718</v>
      </c>
      <c r="F20" t="s">
        <v>12694</v>
      </c>
    </row>
    <row r="21" spans="1:6">
      <c r="A21" t="s">
        <v>12688</v>
      </c>
      <c r="B21" t="s">
        <v>12733</v>
      </c>
      <c r="C21" t="s">
        <v>12682</v>
      </c>
      <c r="D21" t="s">
        <v>12725</v>
      </c>
      <c r="E21" t="s">
        <v>12742</v>
      </c>
      <c r="F21" t="s">
        <v>12695</v>
      </c>
    </row>
    <row r="22" spans="1:6">
      <c r="A22" t="s">
        <v>12709</v>
      </c>
      <c r="B22" t="s">
        <v>12723</v>
      </c>
      <c r="C22" t="s">
        <v>12715</v>
      </c>
      <c r="D22" t="s">
        <v>12686</v>
      </c>
      <c r="E22" t="s">
        <v>12704</v>
      </c>
      <c r="F22" t="s">
        <v>12696</v>
      </c>
    </row>
    <row r="23" spans="1:6">
      <c r="A23" t="s">
        <v>12746</v>
      </c>
      <c r="B23" t="s">
        <v>12738</v>
      </c>
      <c r="C23" t="s">
        <v>12775</v>
      </c>
      <c r="D23" t="s">
        <v>12683</v>
      </c>
      <c r="E23" t="s">
        <v>12689</v>
      </c>
      <c r="F23" t="s">
        <v>12697</v>
      </c>
    </row>
    <row r="24" spans="1:6">
      <c r="A24" t="s">
        <v>12719</v>
      </c>
      <c r="B24" t="s">
        <v>12693</v>
      </c>
      <c r="C24" t="s">
        <v>12801</v>
      </c>
      <c r="D24" t="s">
        <v>12711</v>
      </c>
      <c r="E24" t="s">
        <v>12708</v>
      </c>
      <c r="F24" t="s">
        <v>12698</v>
      </c>
    </row>
    <row r="25" spans="1:6">
      <c r="A25" t="s">
        <v>12762</v>
      </c>
      <c r="B25" t="s">
        <v>12711</v>
      </c>
      <c r="C25" t="s">
        <v>12676</v>
      </c>
      <c r="D25" t="s">
        <v>12717</v>
      </c>
      <c r="E25" t="s">
        <v>12737</v>
      </c>
      <c r="F25" t="s">
        <v>12699</v>
      </c>
    </row>
    <row r="26" spans="1:6">
      <c r="A26" t="s">
        <v>12691</v>
      </c>
      <c r="B26" t="s">
        <v>12779</v>
      </c>
      <c r="C26" t="s">
        <v>12716</v>
      </c>
      <c r="D26" t="s">
        <v>12756</v>
      </c>
      <c r="E26" t="s">
        <v>12677</v>
      </c>
      <c r="F26" t="s">
        <v>12700</v>
      </c>
    </row>
    <row r="27" spans="1:6">
      <c r="A27" t="s">
        <v>12749</v>
      </c>
      <c r="B27" t="s">
        <v>12698</v>
      </c>
      <c r="C27" t="s">
        <v>12740</v>
      </c>
      <c r="D27" t="s">
        <v>12694</v>
      </c>
      <c r="E27" t="s">
        <v>12755</v>
      </c>
      <c r="F27" t="s">
        <v>12701</v>
      </c>
    </row>
    <row r="28" spans="1:6">
      <c r="A28" t="s">
        <v>12731</v>
      </c>
      <c r="B28" t="s">
        <v>12718</v>
      </c>
      <c r="C28" t="s">
        <v>12698</v>
      </c>
      <c r="D28" t="s">
        <v>12712</v>
      </c>
      <c r="E28" t="s">
        <v>12716</v>
      </c>
      <c r="F28" t="s">
        <v>12702</v>
      </c>
    </row>
    <row r="29" spans="1:6">
      <c r="A29" t="s">
        <v>12678</v>
      </c>
      <c r="B29" t="s">
        <v>12726</v>
      </c>
      <c r="C29" t="s">
        <v>12703</v>
      </c>
      <c r="D29" t="s">
        <v>12705</v>
      </c>
      <c r="E29" t="s">
        <v>12739</v>
      </c>
      <c r="F29" t="s">
        <v>12703</v>
      </c>
    </row>
    <row r="30" spans="1:6">
      <c r="A30" t="s">
        <v>12766</v>
      </c>
      <c r="B30" t="s">
        <v>12744</v>
      </c>
      <c r="C30" t="s">
        <v>12706</v>
      </c>
      <c r="D30" t="s">
        <v>12758</v>
      </c>
      <c r="E30" t="s">
        <v>12780</v>
      </c>
      <c r="F30" t="s">
        <v>12704</v>
      </c>
    </row>
    <row r="31" spans="1:6">
      <c r="A31" t="s">
        <v>12768</v>
      </c>
      <c r="B31" t="s">
        <v>12707</v>
      </c>
      <c r="C31" t="s">
        <v>12713</v>
      </c>
      <c r="D31" t="s">
        <v>12810</v>
      </c>
      <c r="E31" t="s">
        <v>12741</v>
      </c>
      <c r="F31" t="s">
        <v>12705</v>
      </c>
    </row>
    <row r="32" spans="1:6">
      <c r="A32" t="s">
        <v>12770</v>
      </c>
      <c r="B32" t="s">
        <v>12750</v>
      </c>
      <c r="C32" t="s">
        <v>12790</v>
      </c>
      <c r="D32" t="s">
        <v>12706</v>
      </c>
      <c r="E32" t="s">
        <v>12705</v>
      </c>
      <c r="F32" t="s">
        <v>12706</v>
      </c>
    </row>
    <row r="33" spans="1:6">
      <c r="A33" t="s">
        <v>12771</v>
      </c>
      <c r="B33" t="s">
        <v>12765</v>
      </c>
      <c r="C33" t="s">
        <v>12817</v>
      </c>
      <c r="D33" t="s">
        <v>12789</v>
      </c>
      <c r="E33" t="s">
        <v>12688</v>
      </c>
      <c r="F33" t="s">
        <v>12707</v>
      </c>
    </row>
    <row r="34" spans="1:6">
      <c r="A34" t="s">
        <v>12736</v>
      </c>
      <c r="B34" t="s">
        <v>12732</v>
      </c>
      <c r="C34" t="s">
        <v>12818</v>
      </c>
      <c r="D34" t="s">
        <v>12681</v>
      </c>
      <c r="E34" t="s">
        <v>12786</v>
      </c>
      <c r="F34" t="s">
        <v>12708</v>
      </c>
    </row>
    <row r="35" spans="1:6">
      <c r="A35" t="s">
        <v>12773</v>
      </c>
      <c r="B35" t="s">
        <v>12701</v>
      </c>
      <c r="C35" t="s">
        <v>12791</v>
      </c>
      <c r="D35" t="s">
        <v>12728</v>
      </c>
      <c r="E35" t="s">
        <v>12805</v>
      </c>
      <c r="F35" t="s">
        <v>12709</v>
      </c>
    </row>
    <row r="36" spans="1:6">
      <c r="A36" t="s">
        <v>12774</v>
      </c>
      <c r="B36" t="s">
        <v>12702</v>
      </c>
      <c r="C36" t="s">
        <v>12819</v>
      </c>
      <c r="D36" t="s">
        <v>12695</v>
      </c>
      <c r="E36" t="s">
        <v>12680</v>
      </c>
      <c r="F36" t="s">
        <v>12710</v>
      </c>
    </row>
    <row r="37" spans="1:6">
      <c r="A37" t="s">
        <v>12737</v>
      </c>
      <c r="B37" t="s">
        <v>12710</v>
      </c>
      <c r="C37" t="s">
        <v>12719</v>
      </c>
      <c r="D37" t="s">
        <v>12821</v>
      </c>
      <c r="E37" t="s">
        <v>12695</v>
      </c>
      <c r="F37" t="s">
        <v>12711</v>
      </c>
    </row>
    <row r="38" spans="1:6">
      <c r="A38" t="s">
        <v>12710</v>
      </c>
      <c r="B38" t="s">
        <v>12802</v>
      </c>
      <c r="C38" t="s">
        <v>12695</v>
      </c>
      <c r="D38" t="s">
        <v>12729</v>
      </c>
      <c r="E38" t="s">
        <v>12822</v>
      </c>
      <c r="F38" t="s">
        <v>12712</v>
      </c>
    </row>
    <row r="39" spans="1:6">
      <c r="A39" t="s">
        <v>12712</v>
      </c>
      <c r="B39" t="s">
        <v>12739</v>
      </c>
      <c r="C39" t="s">
        <v>12792</v>
      </c>
      <c r="D39" t="s">
        <v>12707</v>
      </c>
      <c r="E39" t="s">
        <v>12747</v>
      </c>
      <c r="F39" t="s">
        <v>12713</v>
      </c>
    </row>
    <row r="40" spans="1:6">
      <c r="A40" t="s">
        <v>12706</v>
      </c>
      <c r="B40" t="s">
        <v>12740</v>
      </c>
      <c r="C40" t="s">
        <v>12691</v>
      </c>
      <c r="D40" t="s">
        <v>12793</v>
      </c>
      <c r="E40" t="s">
        <v>12750</v>
      </c>
      <c r="F40" t="s">
        <v>12714</v>
      </c>
    </row>
    <row r="41" spans="1:6">
      <c r="A41" t="s">
        <v>12763</v>
      </c>
      <c r="B41" t="s">
        <v>12694</v>
      </c>
      <c r="C41" t="s">
        <v>12707</v>
      </c>
      <c r="D41" t="s">
        <v>12794</v>
      </c>
      <c r="E41" t="s">
        <v>12824</v>
      </c>
      <c r="F41" t="s">
        <v>12715</v>
      </c>
    </row>
    <row r="42" spans="1:6">
      <c r="A42" t="s">
        <v>12689</v>
      </c>
      <c r="B42" t="s">
        <v>12781</v>
      </c>
      <c r="C42" t="s">
        <v>12793</v>
      </c>
      <c r="D42" t="s">
        <v>12795</v>
      </c>
      <c r="E42" t="s">
        <v>12825</v>
      </c>
      <c r="F42" t="s">
        <v>12716</v>
      </c>
    </row>
    <row r="43" spans="1:6">
      <c r="A43" t="s">
        <v>12732</v>
      </c>
      <c r="B43" t="s">
        <v>12712</v>
      </c>
      <c r="C43" t="s">
        <v>12794</v>
      </c>
      <c r="D43" t="s">
        <v>12765</v>
      </c>
      <c r="E43" t="s">
        <v>12732</v>
      </c>
      <c r="F43" t="s">
        <v>12717</v>
      </c>
    </row>
    <row r="44" spans="1:6">
      <c r="A44" t="s">
        <v>12682</v>
      </c>
      <c r="B44" t="s">
        <v>12742</v>
      </c>
      <c r="C44" t="s">
        <v>12689</v>
      </c>
      <c r="D44" t="s">
        <v>12678</v>
      </c>
      <c r="E44" t="s">
        <v>12700</v>
      </c>
      <c r="F44" t="s">
        <v>12718</v>
      </c>
    </row>
    <row r="45" spans="1:6">
      <c r="A45" t="s">
        <v>12733</v>
      </c>
      <c r="B45" t="s">
        <v>12703</v>
      </c>
      <c r="C45" t="s">
        <v>12731</v>
      </c>
      <c r="D45" t="s">
        <v>12796</v>
      </c>
      <c r="E45" t="s">
        <v>12701</v>
      </c>
      <c r="F45" t="s">
        <v>12719</v>
      </c>
    </row>
    <row r="46" spans="1:6">
      <c r="A46" t="s">
        <v>12734</v>
      </c>
      <c r="B46" t="s">
        <v>12808</v>
      </c>
      <c r="C46" t="s">
        <v>12678</v>
      </c>
      <c r="D46" t="s">
        <v>12751</v>
      </c>
      <c r="E46" t="s">
        <v>12767</v>
      </c>
      <c r="F46" t="s">
        <v>12720</v>
      </c>
    </row>
    <row r="47" spans="1:6">
      <c r="A47" t="s">
        <v>12685</v>
      </c>
      <c r="B47" t="s">
        <v>12680</v>
      </c>
      <c r="C47" t="s">
        <v>12679</v>
      </c>
      <c r="D47" t="s">
        <v>12752</v>
      </c>
      <c r="E47" t="s">
        <v>12696</v>
      </c>
      <c r="F47" t="s">
        <v>12721</v>
      </c>
    </row>
    <row r="48" spans="1:6">
      <c r="A48" t="s">
        <v>12686</v>
      </c>
      <c r="B48" t="s">
        <v>12706</v>
      </c>
      <c r="C48" t="s">
        <v>12701</v>
      </c>
      <c r="D48" t="s">
        <v>12767</v>
      </c>
      <c r="E48" t="s">
        <v>12769</v>
      </c>
      <c r="F48" t="s">
        <v>12722</v>
      </c>
    </row>
    <row r="49" spans="1:6">
      <c r="A49" t="s">
        <v>12692</v>
      </c>
      <c r="B49" t="s">
        <v>12728</v>
      </c>
      <c r="C49" t="s">
        <v>12702</v>
      </c>
      <c r="D49" t="s">
        <v>12769</v>
      </c>
      <c r="E49" t="s">
        <v>12702</v>
      </c>
      <c r="F49" t="s">
        <v>12723</v>
      </c>
    </row>
    <row r="50" spans="1:6">
      <c r="A50" t="s">
        <v>12683</v>
      </c>
      <c r="B50" t="s">
        <v>12691</v>
      </c>
      <c r="C50" t="s">
        <v>12723</v>
      </c>
      <c r="D50" t="s">
        <v>12723</v>
      </c>
      <c r="E50" t="s">
        <v>12772</v>
      </c>
      <c r="F50" t="s">
        <v>12724</v>
      </c>
    </row>
    <row r="51" spans="1:6">
      <c r="A51" t="s">
        <v>12716</v>
      </c>
      <c r="B51" t="s">
        <v>12721</v>
      </c>
      <c r="C51" t="s">
        <v>12798</v>
      </c>
      <c r="D51" t="s">
        <v>12772</v>
      </c>
      <c r="E51" t="s">
        <v>12800</v>
      </c>
      <c r="F51" t="s">
        <v>12725</v>
      </c>
    </row>
    <row r="52" spans="1:6">
      <c r="A52" t="s">
        <v>12693</v>
      </c>
      <c r="B52" t="s">
        <v>12749</v>
      </c>
      <c r="C52" t="s">
        <v>12833</v>
      </c>
      <c r="D52" t="s">
        <v>12735</v>
      </c>
      <c r="E52" t="s">
        <v>12710</v>
      </c>
      <c r="F52" t="s">
        <v>12726</v>
      </c>
    </row>
    <row r="53" spans="1:6">
      <c r="A53" t="s">
        <v>12703</v>
      </c>
      <c r="B53" t="s">
        <v>12763</v>
      </c>
      <c r="C53" t="s">
        <v>12714</v>
      </c>
      <c r="D53" t="s">
        <v>12799</v>
      </c>
      <c r="E53" t="s">
        <v>12776</v>
      </c>
      <c r="F53" t="s">
        <v>12727</v>
      </c>
    </row>
    <row r="54" spans="1:6">
      <c r="A54" t="s">
        <v>12704</v>
      </c>
      <c r="B54" t="s">
        <v>12731</v>
      </c>
      <c r="C54" t="s">
        <v>12834</v>
      </c>
      <c r="D54" t="s">
        <v>12827</v>
      </c>
      <c r="E54" t="s">
        <v>12711</v>
      </c>
      <c r="F54" t="s">
        <v>12728</v>
      </c>
    </row>
    <row r="55" spans="1:6">
      <c r="A55" t="s">
        <v>12705</v>
      </c>
      <c r="B55" t="s">
        <v>12722</v>
      </c>
      <c r="C55" t="s">
        <v>12710</v>
      </c>
      <c r="D55" t="s">
        <v>12829</v>
      </c>
      <c r="E55" t="s">
        <v>12740</v>
      </c>
      <c r="F55" t="s">
        <v>12729</v>
      </c>
    </row>
    <row r="56" spans="1:6">
      <c r="A56" t="s">
        <v>12784</v>
      </c>
      <c r="B56" t="s">
        <v>12734</v>
      </c>
      <c r="C56" t="s">
        <v>12687</v>
      </c>
      <c r="D56" t="s">
        <v>12724</v>
      </c>
      <c r="E56" t="s">
        <v>12694</v>
      </c>
      <c r="F56" t="s">
        <v>12730</v>
      </c>
    </row>
    <row r="57" spans="1:6">
      <c r="A57" t="s">
        <v>12743</v>
      </c>
      <c r="B57" t="s">
        <v>12828</v>
      </c>
      <c r="C57" t="s">
        <v>12693</v>
      </c>
      <c r="D57" t="s">
        <v>12690</v>
      </c>
      <c r="E57" t="s">
        <v>12698</v>
      </c>
      <c r="F57" t="s">
        <v>12731</v>
      </c>
    </row>
    <row r="58" spans="1:6">
      <c r="A58" t="s">
        <v>12807</v>
      </c>
      <c r="B58" t="s">
        <v>12831</v>
      </c>
      <c r="C58" t="s">
        <v>12778</v>
      </c>
      <c r="D58" t="s">
        <v>12775</v>
      </c>
      <c r="E58" t="s">
        <v>12782</v>
      </c>
      <c r="F58" t="s">
        <v>12732</v>
      </c>
    </row>
    <row r="59" spans="1:6">
      <c r="A59" t="s">
        <v>12758</v>
      </c>
      <c r="B59" t="s">
        <v>12715</v>
      </c>
      <c r="C59" t="s">
        <v>12711</v>
      </c>
      <c r="D59" t="s">
        <v>12710</v>
      </c>
      <c r="E59" t="s">
        <v>12712</v>
      </c>
      <c r="F59" t="s">
        <v>12733</v>
      </c>
    </row>
    <row r="60" spans="1:6">
      <c r="A60" t="s">
        <v>12759</v>
      </c>
      <c r="B60" t="s">
        <v>12708</v>
      </c>
      <c r="C60" t="s">
        <v>12756</v>
      </c>
      <c r="D60" t="s">
        <v>12738</v>
      </c>
      <c r="E60" t="s">
        <v>12841</v>
      </c>
      <c r="F60" t="s">
        <v>12734</v>
      </c>
    </row>
    <row r="61" spans="1:6">
      <c r="A61" t="s">
        <v>12744</v>
      </c>
      <c r="B61" t="s">
        <v>12835</v>
      </c>
      <c r="C61" t="s">
        <v>12837</v>
      </c>
      <c r="D61" t="s">
        <v>12676</v>
      </c>
      <c r="E61" t="s">
        <v>12726</v>
      </c>
      <c r="F61" t="s">
        <v>12735</v>
      </c>
    </row>
    <row r="62" spans="1:6">
      <c r="A62" t="s">
        <v>12814</v>
      </c>
      <c r="B62" t="s">
        <v>12754</v>
      </c>
      <c r="C62" t="s">
        <v>12694</v>
      </c>
      <c r="D62" t="s">
        <v>12687</v>
      </c>
      <c r="E62" t="s">
        <v>12783</v>
      </c>
      <c r="F62" t="s">
        <v>12736</v>
      </c>
    </row>
    <row r="63" spans="1:6">
      <c r="A63" t="s">
        <v>12728</v>
      </c>
      <c r="B63" t="s">
        <v>12692</v>
      </c>
      <c r="C63" t="s">
        <v>12803</v>
      </c>
      <c r="D63" t="s">
        <v>12716</v>
      </c>
      <c r="E63" t="s">
        <v>12699</v>
      </c>
      <c r="F63" t="s">
        <v>12737</v>
      </c>
    </row>
    <row r="64" spans="1:6">
      <c r="A64" t="s">
        <v>12820</v>
      </c>
      <c r="B64" t="s">
        <v>12755</v>
      </c>
      <c r="C64" t="s">
        <v>12781</v>
      </c>
      <c r="D64" t="s">
        <v>12777</v>
      </c>
      <c r="E64" t="s">
        <v>12844</v>
      </c>
      <c r="F64" t="s">
        <v>12738</v>
      </c>
    </row>
    <row r="65" spans="1:6">
      <c r="A65" t="s">
        <v>12720</v>
      </c>
      <c r="B65" t="s">
        <v>12776</v>
      </c>
      <c r="C65" t="s">
        <v>12741</v>
      </c>
      <c r="D65" t="s">
        <v>12839</v>
      </c>
      <c r="E65" t="s">
        <v>12743</v>
      </c>
      <c r="F65" t="s">
        <v>12739</v>
      </c>
    </row>
    <row r="66" spans="1:6">
      <c r="A66" t="s">
        <v>12729</v>
      </c>
      <c r="B66" t="s">
        <v>12777</v>
      </c>
      <c r="C66" t="s">
        <v>12840</v>
      </c>
      <c r="D66" t="s">
        <v>12741</v>
      </c>
      <c r="E66" t="s">
        <v>12788</v>
      </c>
      <c r="F66" t="s">
        <v>12740</v>
      </c>
    </row>
    <row r="67" spans="1:6">
      <c r="A67" t="s">
        <v>12721</v>
      </c>
      <c r="B67" t="s">
        <v>12778</v>
      </c>
      <c r="C67" t="s">
        <v>12727</v>
      </c>
      <c r="D67" t="s">
        <v>12718</v>
      </c>
      <c r="E67" t="s">
        <v>12809</v>
      </c>
      <c r="F67" t="s">
        <v>12741</v>
      </c>
    </row>
    <row r="68" spans="1:6">
      <c r="A68" t="s">
        <v>12795</v>
      </c>
      <c r="B68" t="s">
        <v>12756</v>
      </c>
      <c r="C68" t="s">
        <v>12783</v>
      </c>
      <c r="D68" t="s">
        <v>12726</v>
      </c>
      <c r="E68" t="s">
        <v>12709</v>
      </c>
      <c r="F68" t="s">
        <v>12742</v>
      </c>
    </row>
    <row r="69" spans="1:6">
      <c r="A69" t="s">
        <v>12750</v>
      </c>
      <c r="B69" t="s">
        <v>12804</v>
      </c>
      <c r="C69" t="s">
        <v>12784</v>
      </c>
      <c r="D69" t="s">
        <v>12704</v>
      </c>
      <c r="E69" t="s">
        <v>12759</v>
      </c>
      <c r="F69" t="s">
        <v>12743</v>
      </c>
    </row>
    <row r="70" spans="1:6">
      <c r="A70" t="s">
        <v>12823</v>
      </c>
      <c r="B70" t="s">
        <v>12782</v>
      </c>
      <c r="C70" t="s">
        <v>12845</v>
      </c>
      <c r="D70" t="s">
        <v>12743</v>
      </c>
      <c r="E70" t="s">
        <v>12760</v>
      </c>
      <c r="F70" t="s">
        <v>12744</v>
      </c>
    </row>
    <row r="71" spans="1:6">
      <c r="A71" t="s">
        <v>12722</v>
      </c>
      <c r="B71" t="s">
        <v>12842</v>
      </c>
      <c r="C71" t="s">
        <v>12788</v>
      </c>
      <c r="D71" t="s">
        <v>12787</v>
      </c>
      <c r="E71" t="s">
        <v>12706</v>
      </c>
      <c r="F71" t="s">
        <v>12745</v>
      </c>
    </row>
    <row r="72" spans="1:6">
      <c r="A72" t="s">
        <v>12700</v>
      </c>
      <c r="B72" t="s">
        <v>12727</v>
      </c>
      <c r="C72" t="s">
        <v>12848</v>
      </c>
      <c r="D72" t="s">
        <v>12806</v>
      </c>
      <c r="E72" t="s">
        <v>12789</v>
      </c>
      <c r="F72" t="s">
        <v>12746</v>
      </c>
    </row>
    <row r="73" spans="1:6">
      <c r="A73" t="s">
        <v>12796</v>
      </c>
      <c r="B73" t="s">
        <v>12705</v>
      </c>
      <c r="C73" t="s">
        <v>12709</v>
      </c>
      <c r="D73" t="s">
        <v>12746</v>
      </c>
      <c r="E73" t="s">
        <v>12812</v>
      </c>
      <c r="F73" t="s">
        <v>12747</v>
      </c>
    </row>
    <row r="74" spans="1:6">
      <c r="A74" t="s">
        <v>12679</v>
      </c>
      <c r="B74" t="s">
        <v>12699</v>
      </c>
      <c r="C74" t="s">
        <v>12849</v>
      </c>
      <c r="D74" t="s">
        <v>12854</v>
      </c>
      <c r="E74" t="s">
        <v>12713</v>
      </c>
      <c r="F74" t="s">
        <v>12748</v>
      </c>
    </row>
    <row r="75" spans="1:6">
      <c r="A75" t="s">
        <v>12767</v>
      </c>
      <c r="B75" t="s">
        <v>12688</v>
      </c>
      <c r="C75" t="s">
        <v>12760</v>
      </c>
      <c r="D75" t="s">
        <v>12855</v>
      </c>
      <c r="E75" t="s">
        <v>12850</v>
      </c>
      <c r="F75" t="s">
        <v>12749</v>
      </c>
    </row>
    <row r="76" spans="1:6">
      <c r="A76" t="s">
        <v>12769</v>
      </c>
      <c r="B76" t="s">
        <v>12786</v>
      </c>
      <c r="C76" t="s">
        <v>12745</v>
      </c>
      <c r="D76" t="s">
        <v>12792</v>
      </c>
      <c r="E76" t="s">
        <v>12761</v>
      </c>
      <c r="F76" t="s">
        <v>12750</v>
      </c>
    </row>
    <row r="77" spans="1:6">
      <c r="A77" t="s">
        <v>12723</v>
      </c>
      <c r="B77" t="s">
        <v>12743</v>
      </c>
      <c r="C77" t="s">
        <v>12853</v>
      </c>
      <c r="D77" t="s">
        <v>12822</v>
      </c>
      <c r="E77" t="s">
        <v>12816</v>
      </c>
      <c r="F77" t="s">
        <v>12751</v>
      </c>
    </row>
    <row r="78" spans="1:6">
      <c r="A78" t="s">
        <v>12772</v>
      </c>
      <c r="B78" t="s">
        <v>12787</v>
      </c>
      <c r="C78" t="s">
        <v>12729</v>
      </c>
      <c r="D78" t="s">
        <v>12762</v>
      </c>
      <c r="E78" t="s">
        <v>12790</v>
      </c>
      <c r="F78" t="s">
        <v>12752</v>
      </c>
    </row>
    <row r="79" spans="1:6">
      <c r="A79" t="s">
        <v>12798</v>
      </c>
      <c r="B79" t="s">
        <v>12759</v>
      </c>
      <c r="C79" t="s">
        <v>12822</v>
      </c>
      <c r="D79" t="s">
        <v>12747</v>
      </c>
      <c r="E79" t="s">
        <v>12720</v>
      </c>
      <c r="F79" t="s">
        <v>12753</v>
      </c>
    </row>
    <row r="80" spans="1:6">
      <c r="A80" t="s">
        <v>12826</v>
      </c>
      <c r="B80" t="s">
        <v>12760</v>
      </c>
      <c r="C80" t="s">
        <v>12762</v>
      </c>
      <c r="D80" t="s">
        <v>12748</v>
      </c>
      <c r="E80" t="s">
        <v>12729</v>
      </c>
      <c r="F80" t="s">
        <v>12754</v>
      </c>
    </row>
    <row r="81" spans="1:6">
      <c r="A81" t="s">
        <v>12799</v>
      </c>
      <c r="B81" t="s">
        <v>12811</v>
      </c>
      <c r="C81" t="s">
        <v>12747</v>
      </c>
      <c r="D81" t="s">
        <v>12749</v>
      </c>
      <c r="E81" t="s">
        <v>12762</v>
      </c>
      <c r="F81" t="s">
        <v>12755</v>
      </c>
    </row>
    <row r="82" spans="1:6">
      <c r="A82" t="s">
        <v>12830</v>
      </c>
      <c r="B82" t="s">
        <v>12812</v>
      </c>
      <c r="C82" t="s">
        <v>12749</v>
      </c>
      <c r="D82" t="s">
        <v>12763</v>
      </c>
      <c r="E82" t="s">
        <v>12748</v>
      </c>
      <c r="F82" t="s">
        <v>12756</v>
      </c>
    </row>
    <row r="83" spans="1:6">
      <c r="A83" t="s">
        <v>12832</v>
      </c>
      <c r="B83" t="s">
        <v>12681</v>
      </c>
      <c r="C83" t="s">
        <v>12763</v>
      </c>
      <c r="D83" t="s">
        <v>12764</v>
      </c>
      <c r="E83" t="s">
        <v>12707</v>
      </c>
      <c r="F83" t="s">
        <v>12757</v>
      </c>
    </row>
    <row r="84" spans="1:6">
      <c r="A84" t="s">
        <v>12708</v>
      </c>
      <c r="B84" t="s">
        <v>12813</v>
      </c>
      <c r="C84" t="s">
        <v>12764</v>
      </c>
      <c r="D84" t="s">
        <v>12730</v>
      </c>
      <c r="E84" t="s">
        <v>12793</v>
      </c>
      <c r="F84" t="s">
        <v>12758</v>
      </c>
    </row>
    <row r="85" spans="1:6">
      <c r="A85" t="s">
        <v>12800</v>
      </c>
      <c r="B85" t="s">
        <v>12851</v>
      </c>
      <c r="C85" t="s">
        <v>12795</v>
      </c>
      <c r="D85" t="s">
        <v>12750</v>
      </c>
      <c r="E85" t="s">
        <v>12721</v>
      </c>
      <c r="F85" t="s">
        <v>12759</v>
      </c>
    </row>
    <row r="86" spans="1:6">
      <c r="A86" t="s">
        <v>12725</v>
      </c>
      <c r="B86" t="s">
        <v>12815</v>
      </c>
      <c r="C86" t="s">
        <v>12730</v>
      </c>
      <c r="D86" t="s">
        <v>12823</v>
      </c>
      <c r="E86" t="s">
        <v>12794</v>
      </c>
      <c r="F86" t="s">
        <v>12760</v>
      </c>
    </row>
    <row r="87" spans="1:6">
      <c r="A87" t="s">
        <v>12690</v>
      </c>
      <c r="B87" t="s">
        <v>12719</v>
      </c>
      <c r="C87" t="s">
        <v>12750</v>
      </c>
      <c r="D87" t="s">
        <v>12731</v>
      </c>
      <c r="E87" t="s">
        <v>12749</v>
      </c>
      <c r="F87" t="s">
        <v>12761</v>
      </c>
    </row>
    <row r="88" spans="1:6">
      <c r="A88" t="s">
        <v>12836</v>
      </c>
      <c r="B88" t="s">
        <v>12720</v>
      </c>
      <c r="C88" t="s">
        <v>12823</v>
      </c>
      <c r="D88" t="s">
        <v>12824</v>
      </c>
      <c r="E88" t="s">
        <v>12763</v>
      </c>
      <c r="F88" t="s">
        <v>12762</v>
      </c>
    </row>
    <row r="89" spans="1:6">
      <c r="A89" t="s">
        <v>12738</v>
      </c>
      <c r="B89" t="s">
        <v>12695</v>
      </c>
      <c r="C89" t="s">
        <v>12824</v>
      </c>
      <c r="D89" t="s">
        <v>12825</v>
      </c>
      <c r="E89" t="s">
        <v>12764</v>
      </c>
      <c r="F89" t="s">
        <v>12763</v>
      </c>
    </row>
    <row r="90" spans="1:6">
      <c r="A90" t="s">
        <v>12755</v>
      </c>
      <c r="B90" t="s">
        <v>12822</v>
      </c>
      <c r="C90" t="s">
        <v>12825</v>
      </c>
      <c r="D90" t="s">
        <v>12732</v>
      </c>
      <c r="E90" t="s">
        <v>12795</v>
      </c>
      <c r="F90" t="s">
        <v>12764</v>
      </c>
    </row>
    <row r="91" spans="1:6">
      <c r="A91" t="s">
        <v>12776</v>
      </c>
      <c r="B91" t="s">
        <v>12762</v>
      </c>
      <c r="C91" t="s">
        <v>12765</v>
      </c>
      <c r="D91" t="s">
        <v>12722</v>
      </c>
      <c r="E91" t="s">
        <v>12730</v>
      </c>
      <c r="F91" t="s">
        <v>12765</v>
      </c>
    </row>
    <row r="92" spans="1:6">
      <c r="A92" t="s">
        <v>12777</v>
      </c>
      <c r="B92" t="s">
        <v>12748</v>
      </c>
      <c r="C92" t="s">
        <v>12732</v>
      </c>
      <c r="D92" t="s">
        <v>12700</v>
      </c>
      <c r="E92" t="s">
        <v>12823</v>
      </c>
      <c r="F92" t="s">
        <v>12766</v>
      </c>
    </row>
    <row r="93" spans="1:6">
      <c r="A93" t="s">
        <v>12778</v>
      </c>
      <c r="B93" t="s">
        <v>12793</v>
      </c>
      <c r="C93" t="s">
        <v>12722</v>
      </c>
      <c r="D93" t="s">
        <v>12766</v>
      </c>
      <c r="E93" t="s">
        <v>12731</v>
      </c>
      <c r="F93" t="s">
        <v>12767</v>
      </c>
    </row>
    <row r="94" spans="1:6">
      <c r="A94" t="s">
        <v>12711</v>
      </c>
      <c r="B94" t="s">
        <v>12794</v>
      </c>
      <c r="C94" t="s">
        <v>12700</v>
      </c>
      <c r="D94" t="s">
        <v>12768</v>
      </c>
      <c r="E94" t="s">
        <v>12765</v>
      </c>
      <c r="F94" t="s">
        <v>12768</v>
      </c>
    </row>
    <row r="95" spans="1:6">
      <c r="A95" t="s">
        <v>12739</v>
      </c>
      <c r="B95" t="s">
        <v>12795</v>
      </c>
      <c r="C95" t="s">
        <v>12796</v>
      </c>
      <c r="D95" t="s">
        <v>12702</v>
      </c>
      <c r="E95" t="s">
        <v>12796</v>
      </c>
      <c r="F95" t="s">
        <v>12769</v>
      </c>
    </row>
    <row r="96" spans="1:6">
      <c r="A96" t="s">
        <v>12780</v>
      </c>
      <c r="B96" t="s">
        <v>12730</v>
      </c>
      <c r="C96" t="s">
        <v>12766</v>
      </c>
      <c r="D96" t="s">
        <v>12733</v>
      </c>
      <c r="E96" t="s">
        <v>12766</v>
      </c>
      <c r="F96" t="s">
        <v>12770</v>
      </c>
    </row>
    <row r="97" spans="1:6">
      <c r="A97" t="s">
        <v>12803</v>
      </c>
      <c r="B97" t="s">
        <v>12823</v>
      </c>
      <c r="C97" t="s">
        <v>12751</v>
      </c>
      <c r="D97" t="s">
        <v>12770</v>
      </c>
      <c r="E97" t="s">
        <v>12751</v>
      </c>
      <c r="F97" t="s">
        <v>12771</v>
      </c>
    </row>
    <row r="98" spans="1:6">
      <c r="A98" t="s">
        <v>12838</v>
      </c>
      <c r="B98" t="s">
        <v>12824</v>
      </c>
      <c r="C98" t="s">
        <v>12752</v>
      </c>
      <c r="D98" t="s">
        <v>12771</v>
      </c>
      <c r="E98" t="s">
        <v>12752</v>
      </c>
      <c r="F98" t="s">
        <v>12772</v>
      </c>
    </row>
    <row r="99" spans="1:6">
      <c r="A99" t="s">
        <v>12741</v>
      </c>
      <c r="B99" t="s">
        <v>12825</v>
      </c>
      <c r="C99" t="s">
        <v>12767</v>
      </c>
      <c r="D99" t="s">
        <v>12798</v>
      </c>
      <c r="E99" t="s">
        <v>12768</v>
      </c>
      <c r="F99" t="s">
        <v>12773</v>
      </c>
    </row>
    <row r="100" spans="1:6">
      <c r="A100" t="s">
        <v>12804</v>
      </c>
      <c r="B100" t="s">
        <v>12796</v>
      </c>
      <c r="C100" t="s">
        <v>12768</v>
      </c>
      <c r="D100" t="s">
        <v>12826</v>
      </c>
      <c r="E100" t="s">
        <v>12797</v>
      </c>
      <c r="F100" t="s">
        <v>12774</v>
      </c>
    </row>
    <row r="101" spans="1:6">
      <c r="A101" t="s">
        <v>12782</v>
      </c>
      <c r="B101" t="s">
        <v>12766</v>
      </c>
      <c r="C101" t="s">
        <v>12769</v>
      </c>
      <c r="D101" t="s">
        <v>12828</v>
      </c>
      <c r="E101" t="s">
        <v>12733</v>
      </c>
      <c r="F101" t="s">
        <v>12775</v>
      </c>
    </row>
    <row r="102" spans="1:6">
      <c r="A102" t="s">
        <v>12726</v>
      </c>
      <c r="B102" t="s">
        <v>12767</v>
      </c>
      <c r="C102" t="s">
        <v>12797</v>
      </c>
      <c r="D102" t="s">
        <v>12753</v>
      </c>
      <c r="E102" t="s">
        <v>12723</v>
      </c>
      <c r="F102" t="s">
        <v>12776</v>
      </c>
    </row>
    <row r="103" spans="1:6">
      <c r="A103" t="s">
        <v>12843</v>
      </c>
      <c r="B103" t="s">
        <v>12768</v>
      </c>
      <c r="C103" t="s">
        <v>12733</v>
      </c>
      <c r="D103" t="s">
        <v>12773</v>
      </c>
      <c r="E103" t="s">
        <v>12734</v>
      </c>
      <c r="F103" t="s">
        <v>12777</v>
      </c>
    </row>
    <row r="104" spans="1:6">
      <c r="A104" t="s">
        <v>12783</v>
      </c>
      <c r="B104" t="s">
        <v>12696</v>
      </c>
      <c r="C104" t="s">
        <v>12734</v>
      </c>
      <c r="D104" t="s">
        <v>12830</v>
      </c>
      <c r="E104" t="s">
        <v>12770</v>
      </c>
      <c r="F104" t="s">
        <v>12778</v>
      </c>
    </row>
    <row r="105" spans="1:6">
      <c r="A105" t="s">
        <v>12787</v>
      </c>
      <c r="B105" t="s">
        <v>12769</v>
      </c>
      <c r="C105" t="s">
        <v>12770</v>
      </c>
      <c r="D105" t="s">
        <v>12774</v>
      </c>
      <c r="E105" t="s">
        <v>12771</v>
      </c>
      <c r="F105" t="s">
        <v>12779</v>
      </c>
    </row>
    <row r="106" spans="1:6">
      <c r="A106" t="s">
        <v>12806</v>
      </c>
      <c r="B106" t="s">
        <v>12797</v>
      </c>
      <c r="C106" t="s">
        <v>12771</v>
      </c>
      <c r="D106" t="s">
        <v>12831</v>
      </c>
      <c r="E106" t="s">
        <v>12798</v>
      </c>
      <c r="F106" t="s">
        <v>12780</v>
      </c>
    </row>
    <row r="107" spans="1:6">
      <c r="A107" t="s">
        <v>12846</v>
      </c>
      <c r="B107" t="s">
        <v>12770</v>
      </c>
      <c r="C107" t="s">
        <v>12772</v>
      </c>
      <c r="D107" t="s">
        <v>12832</v>
      </c>
      <c r="E107" t="s">
        <v>12826</v>
      </c>
      <c r="F107" t="s">
        <v>12781</v>
      </c>
    </row>
    <row r="108" spans="1:6">
      <c r="A108" t="s">
        <v>12788</v>
      </c>
      <c r="B108" t="s">
        <v>12771</v>
      </c>
      <c r="C108" t="s">
        <v>12826</v>
      </c>
      <c r="D108" t="s">
        <v>12833</v>
      </c>
      <c r="E108" t="s">
        <v>12735</v>
      </c>
      <c r="F108" t="s">
        <v>12782</v>
      </c>
    </row>
    <row r="109" spans="1:6">
      <c r="A109" t="s">
        <v>12847</v>
      </c>
      <c r="B109" t="s">
        <v>12772</v>
      </c>
      <c r="C109" t="s">
        <v>12735</v>
      </c>
      <c r="D109" t="s">
        <v>12714</v>
      </c>
      <c r="E109" t="s">
        <v>12736</v>
      </c>
      <c r="F109" t="s">
        <v>12783</v>
      </c>
    </row>
    <row r="110" spans="1:6">
      <c r="A110" t="s">
        <v>12809</v>
      </c>
      <c r="B110" t="s">
        <v>12798</v>
      </c>
      <c r="C110" t="s">
        <v>12736</v>
      </c>
      <c r="D110" t="s">
        <v>12715</v>
      </c>
      <c r="E110" t="s">
        <v>12799</v>
      </c>
      <c r="F110" t="s">
        <v>12784</v>
      </c>
    </row>
    <row r="111" spans="1:6">
      <c r="A111" t="s">
        <v>12760</v>
      </c>
      <c r="B111" t="s">
        <v>12826</v>
      </c>
      <c r="C111" t="s">
        <v>12799</v>
      </c>
      <c r="D111" t="s">
        <v>12708</v>
      </c>
      <c r="E111" t="s">
        <v>12827</v>
      </c>
      <c r="F111" t="s">
        <v>12785</v>
      </c>
    </row>
    <row r="112" spans="1:6">
      <c r="A112" t="s">
        <v>12811</v>
      </c>
      <c r="B112" t="s">
        <v>12735</v>
      </c>
      <c r="C112" t="s">
        <v>12827</v>
      </c>
      <c r="D112" t="s">
        <v>12800</v>
      </c>
      <c r="E112" t="s">
        <v>12828</v>
      </c>
      <c r="F112" t="s">
        <v>12786</v>
      </c>
    </row>
    <row r="113" spans="1:6">
      <c r="A113" t="s">
        <v>12813</v>
      </c>
      <c r="B113" t="s">
        <v>12736</v>
      </c>
      <c r="C113" t="s">
        <v>12828</v>
      </c>
      <c r="D113" t="s">
        <v>12737</v>
      </c>
      <c r="E113" t="s">
        <v>12829</v>
      </c>
      <c r="F113" t="s">
        <v>12787</v>
      </c>
    </row>
    <row r="114" spans="1:6">
      <c r="A114" t="s">
        <v>12815</v>
      </c>
      <c r="B114" t="s">
        <v>12799</v>
      </c>
      <c r="C114" t="s">
        <v>12753</v>
      </c>
      <c r="D114" t="s">
        <v>12834</v>
      </c>
      <c r="E114" t="s">
        <v>12773</v>
      </c>
      <c r="F114" t="s">
        <v>12788</v>
      </c>
    </row>
    <row r="115" spans="1:6">
      <c r="A115" t="s">
        <v>12852</v>
      </c>
      <c r="B115" t="s">
        <v>12827</v>
      </c>
      <c r="C115" t="s">
        <v>12829</v>
      </c>
      <c r="D115" t="s">
        <v>12835</v>
      </c>
      <c r="E115" t="s">
        <v>12830</v>
      </c>
      <c r="F115" t="s">
        <v>12789</v>
      </c>
    </row>
    <row r="116" spans="1:6">
      <c r="A116" t="s">
        <v>12816</v>
      </c>
      <c r="B116" t="s">
        <v>12753</v>
      </c>
      <c r="C116" t="s">
        <v>12773</v>
      </c>
      <c r="D116" t="s">
        <v>12836</v>
      </c>
      <c r="E116" t="s">
        <v>12774</v>
      </c>
      <c r="F116" t="s">
        <v>12790</v>
      </c>
    </row>
    <row r="117" spans="1:6">
      <c r="A117" t="s">
        <v>12791</v>
      </c>
      <c r="B117" t="s">
        <v>12829</v>
      </c>
      <c r="C117" t="s">
        <v>12830</v>
      </c>
      <c r="D117" t="s">
        <v>12697</v>
      </c>
      <c r="E117" t="s">
        <v>12831</v>
      </c>
      <c r="F117" t="s">
        <v>12791</v>
      </c>
    </row>
    <row r="118" spans="1:6">
      <c r="A118" t="s">
        <v>12822</v>
      </c>
      <c r="B118" t="s">
        <v>12773</v>
      </c>
      <c r="C118" t="s">
        <v>12774</v>
      </c>
      <c r="D118" t="s">
        <v>12754</v>
      </c>
      <c r="E118" t="s">
        <v>12832</v>
      </c>
      <c r="F118" t="s">
        <v>12792</v>
      </c>
    </row>
    <row r="119" spans="1:6">
      <c r="A119" t="s">
        <v>12747</v>
      </c>
      <c r="B119" t="s">
        <v>12830</v>
      </c>
      <c r="C119" t="s">
        <v>12831</v>
      </c>
      <c r="D119" t="s">
        <v>12801</v>
      </c>
      <c r="E119" t="s">
        <v>12833</v>
      </c>
      <c r="F119" t="s">
        <v>12793</v>
      </c>
    </row>
    <row r="120" spans="1:6">
      <c r="A120" t="s">
        <v>12748</v>
      </c>
      <c r="B120" t="s">
        <v>12774</v>
      </c>
      <c r="C120" t="s">
        <v>12832</v>
      </c>
      <c r="D120" t="s">
        <v>12692</v>
      </c>
      <c r="E120" t="s">
        <v>12714</v>
      </c>
      <c r="F120" t="s">
        <v>12794</v>
      </c>
    </row>
    <row r="121" spans="1:6">
      <c r="A121" t="s">
        <v>12793</v>
      </c>
      <c r="B121" t="s">
        <v>12832</v>
      </c>
      <c r="C121" t="s">
        <v>12724</v>
      </c>
      <c r="D121" t="s">
        <v>12755</v>
      </c>
      <c r="E121" t="s">
        <v>12724</v>
      </c>
      <c r="F121" t="s">
        <v>12795</v>
      </c>
    </row>
    <row r="122" spans="1:6">
      <c r="A122" t="s">
        <v>12794</v>
      </c>
      <c r="B122" t="s">
        <v>12833</v>
      </c>
      <c r="C122" t="s">
        <v>12800</v>
      </c>
      <c r="D122" t="s">
        <v>12776</v>
      </c>
      <c r="E122" t="s">
        <v>12715</v>
      </c>
      <c r="F122" t="s">
        <v>12796</v>
      </c>
    </row>
    <row r="123" spans="1:6">
      <c r="A123" t="s">
        <v>12764</v>
      </c>
      <c r="B123" t="s">
        <v>12724</v>
      </c>
      <c r="C123" t="s">
        <v>12737</v>
      </c>
      <c r="D123" t="s">
        <v>12778</v>
      </c>
      <c r="E123" t="s">
        <v>12725</v>
      </c>
      <c r="F123" t="s">
        <v>12797</v>
      </c>
    </row>
    <row r="124" spans="1:6">
      <c r="A124" t="s">
        <v>12824</v>
      </c>
      <c r="B124" t="s">
        <v>12685</v>
      </c>
      <c r="C124" t="s">
        <v>12835</v>
      </c>
      <c r="D124" t="s">
        <v>12802</v>
      </c>
      <c r="E124" t="s">
        <v>12834</v>
      </c>
      <c r="F124" t="s">
        <v>12798</v>
      </c>
    </row>
    <row r="125" spans="1:6">
      <c r="A125" t="s">
        <v>12825</v>
      </c>
      <c r="B125" t="s">
        <v>12800</v>
      </c>
      <c r="C125" t="s">
        <v>12836</v>
      </c>
      <c r="D125" t="s">
        <v>12739</v>
      </c>
      <c r="E125" t="s">
        <v>12690</v>
      </c>
      <c r="F125" t="s">
        <v>12799</v>
      </c>
    </row>
    <row r="126" spans="1:6">
      <c r="A126" t="s">
        <v>12765</v>
      </c>
      <c r="B126" t="s">
        <v>12725</v>
      </c>
      <c r="C126" t="s">
        <v>12754</v>
      </c>
      <c r="D126" t="s">
        <v>12740</v>
      </c>
      <c r="E126" t="s">
        <v>12835</v>
      </c>
      <c r="F126" t="s">
        <v>12800</v>
      </c>
    </row>
    <row r="127" spans="1:6">
      <c r="A127" t="s">
        <v>12751</v>
      </c>
      <c r="B127" t="s">
        <v>12737</v>
      </c>
      <c r="C127" t="s">
        <v>12738</v>
      </c>
      <c r="D127" t="s">
        <v>12779</v>
      </c>
      <c r="E127" t="s">
        <v>12836</v>
      </c>
      <c r="F127" t="s">
        <v>12801</v>
      </c>
    </row>
    <row r="128" spans="1:6">
      <c r="A128" t="s">
        <v>12752</v>
      </c>
      <c r="B128" t="s">
        <v>12834</v>
      </c>
      <c r="C128" t="s">
        <v>12755</v>
      </c>
      <c r="D128" t="s">
        <v>12837</v>
      </c>
      <c r="E128" t="s">
        <v>12697</v>
      </c>
      <c r="F128" t="s">
        <v>12802</v>
      </c>
    </row>
    <row r="129" spans="1:6">
      <c r="A129" t="s">
        <v>12797</v>
      </c>
      <c r="B129" t="s">
        <v>12836</v>
      </c>
      <c r="C129" t="s">
        <v>12683</v>
      </c>
      <c r="D129" t="s">
        <v>12780</v>
      </c>
      <c r="E129" t="s">
        <v>12775</v>
      </c>
      <c r="F129" t="s">
        <v>12803</v>
      </c>
    </row>
    <row r="130" spans="1:6">
      <c r="A130" t="s">
        <v>12827</v>
      </c>
      <c r="B130" t="s">
        <v>12697</v>
      </c>
      <c r="C130" t="s">
        <v>12776</v>
      </c>
      <c r="D130" t="s">
        <v>12803</v>
      </c>
      <c r="E130" t="s">
        <v>12801</v>
      </c>
      <c r="F130" t="s">
        <v>12804</v>
      </c>
    </row>
    <row r="131" spans="1:6">
      <c r="A131" t="s">
        <v>12828</v>
      </c>
      <c r="B131" t="s">
        <v>12775</v>
      </c>
      <c r="C131" t="s">
        <v>12777</v>
      </c>
      <c r="D131" t="s">
        <v>12781</v>
      </c>
      <c r="E131" t="s">
        <v>12738</v>
      </c>
      <c r="F131" t="s">
        <v>12805</v>
      </c>
    </row>
    <row r="132" spans="1:6">
      <c r="A132" t="s">
        <v>12753</v>
      </c>
      <c r="B132" t="s">
        <v>12801</v>
      </c>
      <c r="C132" t="s">
        <v>12717</v>
      </c>
      <c r="D132" t="s">
        <v>12698</v>
      </c>
      <c r="E132" t="s">
        <v>12777</v>
      </c>
      <c r="F132" t="s">
        <v>12806</v>
      </c>
    </row>
    <row r="133" spans="1:6">
      <c r="A133" t="s">
        <v>12829</v>
      </c>
      <c r="B133" t="s">
        <v>12686</v>
      </c>
      <c r="C133" t="s">
        <v>12802</v>
      </c>
      <c r="D133" t="s">
        <v>12838</v>
      </c>
      <c r="E133" t="s">
        <v>12778</v>
      </c>
      <c r="F133" t="s">
        <v>12807</v>
      </c>
    </row>
    <row r="134" spans="1:6">
      <c r="A134" t="s">
        <v>12831</v>
      </c>
      <c r="B134" t="s">
        <v>12716</v>
      </c>
      <c r="C134" t="s">
        <v>12739</v>
      </c>
      <c r="D134" t="s">
        <v>12684</v>
      </c>
      <c r="E134" t="s">
        <v>12717</v>
      </c>
      <c r="F134" t="s">
        <v>12808</v>
      </c>
    </row>
    <row r="135" spans="1:6">
      <c r="A135" t="s">
        <v>12833</v>
      </c>
      <c r="B135" t="s">
        <v>12837</v>
      </c>
      <c r="C135" t="s">
        <v>12779</v>
      </c>
      <c r="D135" t="s">
        <v>12757</v>
      </c>
      <c r="E135" t="s">
        <v>12802</v>
      </c>
      <c r="F135" t="s">
        <v>12809</v>
      </c>
    </row>
    <row r="136" spans="1:6">
      <c r="A136" t="s">
        <v>12714</v>
      </c>
      <c r="B136" t="s">
        <v>12780</v>
      </c>
      <c r="C136" t="s">
        <v>12780</v>
      </c>
      <c r="D136" t="s">
        <v>12804</v>
      </c>
      <c r="E136" t="s">
        <v>12756</v>
      </c>
      <c r="F136" t="s">
        <v>12810</v>
      </c>
    </row>
    <row r="137" spans="1:6">
      <c r="A137" t="s">
        <v>12834</v>
      </c>
      <c r="B137" t="s">
        <v>12803</v>
      </c>
      <c r="C137" t="s">
        <v>12838</v>
      </c>
      <c r="D137" t="s">
        <v>12782</v>
      </c>
      <c r="E137" t="s">
        <v>12779</v>
      </c>
      <c r="F137" t="s">
        <v>12811</v>
      </c>
    </row>
    <row r="138" spans="1:6">
      <c r="A138" t="s">
        <v>12835</v>
      </c>
      <c r="B138" t="s">
        <v>12838</v>
      </c>
      <c r="C138" t="s">
        <v>12839</v>
      </c>
      <c r="D138" t="s">
        <v>12840</v>
      </c>
      <c r="E138" t="s">
        <v>12837</v>
      </c>
      <c r="F138" t="s">
        <v>12812</v>
      </c>
    </row>
    <row r="139" spans="1:6">
      <c r="A139" t="s">
        <v>12754</v>
      </c>
      <c r="B139" t="s">
        <v>12757</v>
      </c>
      <c r="C139" t="s">
        <v>12804</v>
      </c>
      <c r="D139" t="s">
        <v>12841</v>
      </c>
      <c r="E139" t="s">
        <v>12803</v>
      </c>
      <c r="F139" t="s">
        <v>12813</v>
      </c>
    </row>
    <row r="140" spans="1:6">
      <c r="A140" t="s">
        <v>12775</v>
      </c>
      <c r="B140" t="s">
        <v>12839</v>
      </c>
      <c r="C140" t="s">
        <v>12782</v>
      </c>
      <c r="D140" t="s">
        <v>12742</v>
      </c>
      <c r="E140" t="s">
        <v>12781</v>
      </c>
      <c r="F140" t="s">
        <v>12814</v>
      </c>
    </row>
    <row r="141" spans="1:6">
      <c r="A141" t="s">
        <v>12801</v>
      </c>
      <c r="B141" t="s">
        <v>12741</v>
      </c>
      <c r="C141" t="s">
        <v>12712</v>
      </c>
      <c r="D141" t="s">
        <v>12703</v>
      </c>
      <c r="E141" t="s">
        <v>12838</v>
      </c>
      <c r="F141" t="s">
        <v>12815</v>
      </c>
    </row>
    <row r="142" spans="1:6">
      <c r="A142" t="s">
        <v>12717</v>
      </c>
      <c r="B142" t="s">
        <v>12840</v>
      </c>
      <c r="C142" t="s">
        <v>12841</v>
      </c>
      <c r="D142" t="s">
        <v>12842</v>
      </c>
      <c r="E142" t="s">
        <v>12757</v>
      </c>
      <c r="F142" t="s">
        <v>12816</v>
      </c>
    </row>
    <row r="143" spans="1:6">
      <c r="A143" t="s">
        <v>12802</v>
      </c>
      <c r="B143" t="s">
        <v>12841</v>
      </c>
      <c r="C143" t="s">
        <v>12718</v>
      </c>
      <c r="D143" t="s">
        <v>12843</v>
      </c>
      <c r="E143" t="s">
        <v>12839</v>
      </c>
      <c r="F143" t="s">
        <v>12817</v>
      </c>
    </row>
    <row r="144" spans="1:6">
      <c r="A144" t="s">
        <v>12756</v>
      </c>
      <c r="B144" t="s">
        <v>12843</v>
      </c>
      <c r="C144" t="s">
        <v>12742</v>
      </c>
      <c r="D144" t="s">
        <v>12783</v>
      </c>
      <c r="E144" t="s">
        <v>12804</v>
      </c>
      <c r="F144" t="s">
        <v>12818</v>
      </c>
    </row>
    <row r="145" spans="1:6">
      <c r="A145" t="s">
        <v>12740</v>
      </c>
      <c r="B145" t="s">
        <v>12783</v>
      </c>
      <c r="C145" t="s">
        <v>12726</v>
      </c>
      <c r="D145" t="s">
        <v>12699</v>
      </c>
      <c r="E145" t="s">
        <v>12840</v>
      </c>
      <c r="F145" t="s">
        <v>12819</v>
      </c>
    </row>
    <row r="146" spans="1:6">
      <c r="A146" t="s">
        <v>12779</v>
      </c>
      <c r="B146" t="s">
        <v>12784</v>
      </c>
      <c r="C146" t="s">
        <v>12704</v>
      </c>
      <c r="D146" t="s">
        <v>12784</v>
      </c>
      <c r="E146" t="s">
        <v>12842</v>
      </c>
      <c r="F146" t="s">
        <v>12820</v>
      </c>
    </row>
    <row r="147" spans="1:6">
      <c r="A147" t="s">
        <v>12837</v>
      </c>
      <c r="B147" t="s">
        <v>12785</v>
      </c>
      <c r="C147" t="s">
        <v>12842</v>
      </c>
      <c r="D147" t="s">
        <v>12785</v>
      </c>
      <c r="E147" t="s">
        <v>12727</v>
      </c>
      <c r="F147" t="s">
        <v>12821</v>
      </c>
    </row>
    <row r="148" spans="1:6">
      <c r="A148" t="s">
        <v>12781</v>
      </c>
      <c r="B148" t="s">
        <v>12844</v>
      </c>
      <c r="C148" t="s">
        <v>12843</v>
      </c>
      <c r="D148" t="s">
        <v>12844</v>
      </c>
      <c r="E148" t="s">
        <v>12843</v>
      </c>
      <c r="F148" t="s">
        <v>12822</v>
      </c>
    </row>
    <row r="149" spans="1:6">
      <c r="A149" t="s">
        <v>12757</v>
      </c>
      <c r="B149" t="s">
        <v>12845</v>
      </c>
      <c r="C149" t="s">
        <v>12844</v>
      </c>
      <c r="D149" t="s">
        <v>12845</v>
      </c>
      <c r="E149" t="s">
        <v>12784</v>
      </c>
      <c r="F149" t="s">
        <v>12823</v>
      </c>
    </row>
    <row r="150" spans="1:6">
      <c r="A150" t="s">
        <v>12839</v>
      </c>
      <c r="B150" t="s">
        <v>12805</v>
      </c>
      <c r="C150" t="s">
        <v>12786</v>
      </c>
      <c r="D150" t="s">
        <v>12786</v>
      </c>
      <c r="E150" t="s">
        <v>12785</v>
      </c>
      <c r="F150" t="s">
        <v>12824</v>
      </c>
    </row>
    <row r="151" spans="1:6">
      <c r="A151" t="s">
        <v>12840</v>
      </c>
      <c r="B151" t="s">
        <v>12806</v>
      </c>
      <c r="C151" t="s">
        <v>12743</v>
      </c>
      <c r="D151" t="s">
        <v>12805</v>
      </c>
      <c r="E151" t="s">
        <v>12845</v>
      </c>
      <c r="F151" t="s">
        <v>12825</v>
      </c>
    </row>
    <row r="152" spans="1:6">
      <c r="A152" t="s">
        <v>12841</v>
      </c>
      <c r="B152" t="s">
        <v>12846</v>
      </c>
      <c r="C152" t="s">
        <v>12787</v>
      </c>
      <c r="D152" t="s">
        <v>12846</v>
      </c>
      <c r="E152" t="s">
        <v>12787</v>
      </c>
      <c r="F152" t="s">
        <v>12826</v>
      </c>
    </row>
    <row r="153" spans="1:6">
      <c r="A153" t="s">
        <v>12718</v>
      </c>
      <c r="B153" t="s">
        <v>12788</v>
      </c>
      <c r="C153" t="s">
        <v>12805</v>
      </c>
      <c r="D153" t="s">
        <v>12788</v>
      </c>
      <c r="E153" t="s">
        <v>12806</v>
      </c>
      <c r="F153" t="s">
        <v>12827</v>
      </c>
    </row>
    <row r="154" spans="1:6">
      <c r="A154" t="s">
        <v>12742</v>
      </c>
      <c r="B154" t="s">
        <v>12847</v>
      </c>
      <c r="C154" t="s">
        <v>12806</v>
      </c>
      <c r="D154" t="s">
        <v>12847</v>
      </c>
      <c r="E154" t="s">
        <v>12846</v>
      </c>
      <c r="F154" t="s">
        <v>12828</v>
      </c>
    </row>
    <row r="155" spans="1:6">
      <c r="A155" t="s">
        <v>12842</v>
      </c>
      <c r="B155" t="s">
        <v>12807</v>
      </c>
      <c r="C155" t="s">
        <v>12846</v>
      </c>
      <c r="D155" t="s">
        <v>12807</v>
      </c>
      <c r="E155" t="s">
        <v>12847</v>
      </c>
      <c r="F155" t="s">
        <v>12829</v>
      </c>
    </row>
    <row r="156" spans="1:6">
      <c r="A156" t="s">
        <v>12727</v>
      </c>
      <c r="B156" t="s">
        <v>12758</v>
      </c>
      <c r="C156" t="s">
        <v>12847</v>
      </c>
      <c r="D156" t="s">
        <v>12808</v>
      </c>
      <c r="E156" t="s">
        <v>12807</v>
      </c>
      <c r="F156" t="s">
        <v>12830</v>
      </c>
    </row>
    <row r="157" spans="1:6">
      <c r="A157" t="s">
        <v>12785</v>
      </c>
      <c r="B157" t="s">
        <v>12848</v>
      </c>
      <c r="C157" t="s">
        <v>12807</v>
      </c>
      <c r="D157" t="s">
        <v>12848</v>
      </c>
      <c r="E157" t="s">
        <v>12758</v>
      </c>
      <c r="F157" t="s">
        <v>12831</v>
      </c>
    </row>
    <row r="158" spans="1:6">
      <c r="A158" t="s">
        <v>12844</v>
      </c>
      <c r="B158" t="s">
        <v>12809</v>
      </c>
      <c r="C158" t="s">
        <v>12758</v>
      </c>
      <c r="D158" t="s">
        <v>12809</v>
      </c>
      <c r="E158" t="s">
        <v>12808</v>
      </c>
      <c r="F158" t="s">
        <v>12832</v>
      </c>
    </row>
    <row r="159" spans="1:6">
      <c r="A159" t="s">
        <v>12845</v>
      </c>
      <c r="B159" t="s">
        <v>12709</v>
      </c>
      <c r="C159" t="s">
        <v>12808</v>
      </c>
      <c r="D159" t="s">
        <v>12849</v>
      </c>
      <c r="E159" t="s">
        <v>12848</v>
      </c>
      <c r="F159" t="s">
        <v>12833</v>
      </c>
    </row>
    <row r="160" spans="1:6">
      <c r="A160" t="s">
        <v>12786</v>
      </c>
      <c r="B160" t="s">
        <v>12849</v>
      </c>
      <c r="C160" t="s">
        <v>12809</v>
      </c>
      <c r="D160" t="s">
        <v>12759</v>
      </c>
      <c r="E160" t="s">
        <v>12849</v>
      </c>
      <c r="F160" t="s">
        <v>12834</v>
      </c>
    </row>
    <row r="161" spans="1:6">
      <c r="A161" t="s">
        <v>12805</v>
      </c>
      <c r="B161" t="s">
        <v>12810</v>
      </c>
      <c r="C161" t="s">
        <v>12759</v>
      </c>
      <c r="D161" t="s">
        <v>12760</v>
      </c>
      <c r="E161" t="s">
        <v>12810</v>
      </c>
      <c r="F161" t="s">
        <v>12835</v>
      </c>
    </row>
    <row r="162" spans="1:6">
      <c r="A162" t="s">
        <v>12808</v>
      </c>
      <c r="B162" t="s">
        <v>12789</v>
      </c>
      <c r="C162" t="s">
        <v>12810</v>
      </c>
      <c r="D162" t="s">
        <v>12811</v>
      </c>
      <c r="E162" t="s">
        <v>12811</v>
      </c>
      <c r="F162" t="s">
        <v>12836</v>
      </c>
    </row>
    <row r="163" spans="1:6">
      <c r="A163" t="s">
        <v>12848</v>
      </c>
      <c r="B163" t="s">
        <v>12713</v>
      </c>
      <c r="C163" t="s">
        <v>12789</v>
      </c>
      <c r="D163" t="s">
        <v>12812</v>
      </c>
      <c r="E163" t="s">
        <v>12813</v>
      </c>
      <c r="F163" t="s">
        <v>12837</v>
      </c>
    </row>
    <row r="164" spans="1:6">
      <c r="A164" t="s">
        <v>12849</v>
      </c>
      <c r="B164" t="s">
        <v>12850</v>
      </c>
      <c r="C164" t="s">
        <v>12811</v>
      </c>
      <c r="D164" t="s">
        <v>12813</v>
      </c>
      <c r="E164" t="s">
        <v>12744</v>
      </c>
      <c r="F164" t="s">
        <v>12838</v>
      </c>
    </row>
    <row r="165" spans="1:6">
      <c r="A165" t="s">
        <v>12810</v>
      </c>
      <c r="B165" t="s">
        <v>12814</v>
      </c>
      <c r="C165" t="s">
        <v>12812</v>
      </c>
      <c r="D165" t="s">
        <v>12850</v>
      </c>
      <c r="E165" t="s">
        <v>12814</v>
      </c>
      <c r="F165" t="s">
        <v>12839</v>
      </c>
    </row>
    <row r="166" spans="1:6">
      <c r="A166" t="s">
        <v>12789</v>
      </c>
      <c r="B166" t="s">
        <v>12745</v>
      </c>
      <c r="C166" t="s">
        <v>12681</v>
      </c>
      <c r="D166" t="s">
        <v>12744</v>
      </c>
      <c r="E166" t="s">
        <v>12851</v>
      </c>
      <c r="F166" t="s">
        <v>12840</v>
      </c>
    </row>
    <row r="167" spans="1:6">
      <c r="A167" t="s">
        <v>12812</v>
      </c>
      <c r="B167" t="s">
        <v>12746</v>
      </c>
      <c r="C167" t="s">
        <v>12813</v>
      </c>
      <c r="D167" t="s">
        <v>12814</v>
      </c>
      <c r="E167" t="s">
        <v>12728</v>
      </c>
      <c r="F167" t="s">
        <v>12841</v>
      </c>
    </row>
    <row r="168" spans="1:6">
      <c r="A168" t="s">
        <v>12713</v>
      </c>
      <c r="B168" t="s">
        <v>12852</v>
      </c>
      <c r="C168" t="s">
        <v>12850</v>
      </c>
      <c r="D168" t="s">
        <v>12745</v>
      </c>
      <c r="E168" t="s">
        <v>12815</v>
      </c>
      <c r="F168" t="s">
        <v>12842</v>
      </c>
    </row>
    <row r="169" spans="1:6">
      <c r="A169" t="s">
        <v>12850</v>
      </c>
      <c r="B169" t="s">
        <v>12761</v>
      </c>
      <c r="C169" t="s">
        <v>12744</v>
      </c>
      <c r="D169" t="s">
        <v>12851</v>
      </c>
      <c r="E169" t="s">
        <v>12746</v>
      </c>
      <c r="F169" t="s">
        <v>12843</v>
      </c>
    </row>
    <row r="170" spans="1:6">
      <c r="A170" t="s">
        <v>12745</v>
      </c>
      <c r="B170" t="s">
        <v>12816</v>
      </c>
      <c r="C170" t="s">
        <v>12814</v>
      </c>
      <c r="D170" t="s">
        <v>12815</v>
      </c>
      <c r="E170" t="s">
        <v>12852</v>
      </c>
      <c r="F170" t="s">
        <v>12844</v>
      </c>
    </row>
    <row r="171" spans="1:6">
      <c r="A171" t="s">
        <v>12851</v>
      </c>
      <c r="B171" t="s">
        <v>12790</v>
      </c>
      <c r="C171" t="s">
        <v>12851</v>
      </c>
      <c r="D171" t="s">
        <v>12852</v>
      </c>
      <c r="E171" t="s">
        <v>12817</v>
      </c>
      <c r="F171" t="s">
        <v>12845</v>
      </c>
    </row>
    <row r="172" spans="1:6">
      <c r="A172" t="s">
        <v>12761</v>
      </c>
      <c r="B172" t="s">
        <v>12817</v>
      </c>
      <c r="C172" t="s">
        <v>12728</v>
      </c>
      <c r="D172" t="s">
        <v>12816</v>
      </c>
      <c r="E172" t="s">
        <v>12853</v>
      </c>
      <c r="F172" t="s">
        <v>12846</v>
      </c>
    </row>
    <row r="173" spans="1:6">
      <c r="A173" t="s">
        <v>12790</v>
      </c>
      <c r="B173" t="s">
        <v>12853</v>
      </c>
      <c r="C173" t="s">
        <v>12815</v>
      </c>
      <c r="D173" t="s">
        <v>12790</v>
      </c>
      <c r="E173" t="s">
        <v>12818</v>
      </c>
      <c r="F173" t="s">
        <v>12847</v>
      </c>
    </row>
    <row r="174" spans="1:6">
      <c r="A174" t="s">
        <v>12817</v>
      </c>
      <c r="B174" t="s">
        <v>12818</v>
      </c>
      <c r="C174" t="s">
        <v>12746</v>
      </c>
      <c r="D174" t="s">
        <v>12817</v>
      </c>
      <c r="E174" t="s">
        <v>12791</v>
      </c>
      <c r="F174" t="s">
        <v>12848</v>
      </c>
    </row>
    <row r="175" spans="1:6">
      <c r="A175" t="s">
        <v>12853</v>
      </c>
      <c r="B175" t="s">
        <v>12791</v>
      </c>
      <c r="C175" t="s">
        <v>12852</v>
      </c>
      <c r="D175" t="s">
        <v>12853</v>
      </c>
      <c r="E175" t="s">
        <v>12854</v>
      </c>
      <c r="F175" t="s">
        <v>12849</v>
      </c>
    </row>
    <row r="176" spans="1:6">
      <c r="A176" t="s">
        <v>12818</v>
      </c>
      <c r="B176" t="s">
        <v>12854</v>
      </c>
      <c r="C176" t="s">
        <v>12761</v>
      </c>
      <c r="D176" t="s">
        <v>12818</v>
      </c>
      <c r="E176" t="s">
        <v>12855</v>
      </c>
      <c r="F176" t="s">
        <v>12850</v>
      </c>
    </row>
    <row r="177" spans="1:6">
      <c r="A177" t="s">
        <v>12854</v>
      </c>
      <c r="B177" t="s">
        <v>12855</v>
      </c>
      <c r="C177" t="s">
        <v>12816</v>
      </c>
      <c r="D177" t="s">
        <v>12791</v>
      </c>
      <c r="E177" t="s">
        <v>12819</v>
      </c>
      <c r="F177" t="s">
        <v>12851</v>
      </c>
    </row>
    <row r="178" spans="1:6">
      <c r="A178" t="s">
        <v>12855</v>
      </c>
      <c r="B178" t="s">
        <v>12819</v>
      </c>
      <c r="C178" t="s">
        <v>12854</v>
      </c>
      <c r="D178" t="s">
        <v>12819</v>
      </c>
      <c r="E178" t="s">
        <v>12719</v>
      </c>
      <c r="F178" t="s">
        <v>12852</v>
      </c>
    </row>
    <row r="179" spans="1:6">
      <c r="A179" t="s">
        <v>12819</v>
      </c>
      <c r="B179" t="s">
        <v>12820</v>
      </c>
      <c r="C179" t="s">
        <v>12855</v>
      </c>
      <c r="D179" t="s">
        <v>12719</v>
      </c>
      <c r="E179" t="s">
        <v>12820</v>
      </c>
      <c r="F179" t="s">
        <v>12853</v>
      </c>
    </row>
    <row r="180" spans="1:6">
      <c r="A180" t="s">
        <v>12792</v>
      </c>
      <c r="B180" t="s">
        <v>12792</v>
      </c>
      <c r="C180" t="s">
        <v>12820</v>
      </c>
      <c r="D180" t="s">
        <v>12820</v>
      </c>
      <c r="E180" t="s">
        <v>12792</v>
      </c>
      <c r="F180" t="s">
        <v>12854</v>
      </c>
    </row>
    <row r="181" spans="1:6">
      <c r="A181" t="s">
        <v>12821</v>
      </c>
      <c r="B181" t="s">
        <v>12821</v>
      </c>
      <c r="C181" t="s">
        <v>12821</v>
      </c>
      <c r="D181" t="s">
        <v>12720</v>
      </c>
      <c r="E181" t="s">
        <v>12821</v>
      </c>
      <c r="F181" t="s">
        <v>12855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J39" sqref="J39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12856</v>
      </c>
      <c r="C1" s="4" t="s">
        <v>335</v>
      </c>
      <c r="D1" s="4" t="s">
        <v>12856</v>
      </c>
      <c r="E1" s="4" t="s">
        <v>336</v>
      </c>
      <c r="F1" s="4" t="s">
        <v>12856</v>
      </c>
      <c r="G1" s="4" t="s">
        <v>337</v>
      </c>
      <c r="H1" s="4" t="s">
        <v>12856</v>
      </c>
      <c r="I1" s="4" t="s">
        <v>338</v>
      </c>
      <c r="J1" s="4" t="s">
        <v>12856</v>
      </c>
      <c r="K1" s="4" t="s">
        <v>12576</v>
      </c>
    </row>
    <row r="2" spans="1:11" ht="16" thickTop="1">
      <c r="A2" t="s">
        <v>12676</v>
      </c>
      <c r="B2">
        <f t="shared" ref="B2:B36" si="0">COUNTIF(A$2:A$36,$K2)</f>
        <v>1</v>
      </c>
      <c r="C2" t="s">
        <v>12678</v>
      </c>
      <c r="D2">
        <f t="shared" ref="D2:D36" si="1">COUNTIF(C$2:C$36,$K2)</f>
        <v>1</v>
      </c>
      <c r="E2" t="s">
        <v>12685</v>
      </c>
      <c r="F2">
        <f t="shared" ref="F2:F36" si="2">COUNTIF(E$2:E$36,$K2)</f>
        <v>1</v>
      </c>
      <c r="G2" t="s">
        <v>12677</v>
      </c>
      <c r="H2">
        <f t="shared" ref="H2:H36" si="3">COUNTIF(G$2:G$36,$K2)</f>
        <v>0</v>
      </c>
      <c r="I2" t="s">
        <v>12683</v>
      </c>
      <c r="J2">
        <f t="shared" ref="J2:J36" si="4">COUNTIF(I$2:I$36,$K2)</f>
        <v>1</v>
      </c>
      <c r="K2" t="s">
        <v>12676</v>
      </c>
    </row>
    <row r="3" spans="1:11">
      <c r="A3" t="s">
        <v>12681</v>
      </c>
      <c r="B3">
        <f t="shared" si="0"/>
        <v>1</v>
      </c>
      <c r="C3" t="s">
        <v>12700</v>
      </c>
      <c r="D3">
        <f t="shared" si="1"/>
        <v>1</v>
      </c>
      <c r="E3" t="s">
        <v>12690</v>
      </c>
      <c r="F3">
        <f t="shared" si="2"/>
        <v>1</v>
      </c>
      <c r="G3" t="s">
        <v>12713</v>
      </c>
      <c r="H3">
        <f t="shared" si="3"/>
        <v>1</v>
      </c>
      <c r="I3" t="s">
        <v>12681</v>
      </c>
      <c r="J3">
        <f t="shared" si="4"/>
        <v>1</v>
      </c>
      <c r="K3" t="s">
        <v>12677</v>
      </c>
    </row>
    <row r="4" spans="1:11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</row>
    <row r="5" spans="1:11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</row>
    <row r="6" spans="1:11">
      <c r="A6" t="s">
        <v>12694</v>
      </c>
      <c r="B6">
        <f t="shared" si="0"/>
        <v>1</v>
      </c>
      <c r="C6" t="s">
        <v>12714</v>
      </c>
      <c r="D6">
        <f t="shared" si="1"/>
        <v>0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</row>
    <row r="7" spans="1:11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1">
      <c r="A8" t="s">
        <v>12707</v>
      </c>
      <c r="B8">
        <f t="shared" si="0"/>
        <v>0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1">
      <c r="A9" t="s">
        <v>12730</v>
      </c>
      <c r="B9">
        <f t="shared" si="0"/>
        <v>0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1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1">
      <c r="A11" t="s">
        <v>12698</v>
      </c>
      <c r="B11">
        <f t="shared" si="0"/>
        <v>0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1">
      <c r="A12" t="s">
        <v>12684</v>
      </c>
      <c r="B12">
        <f t="shared" si="0"/>
        <v>0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1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1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1">
      <c r="A15" t="s">
        <v>12696</v>
      </c>
      <c r="B15">
        <f t="shared" si="0"/>
        <v>0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1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0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0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0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0</v>
      </c>
      <c r="G21" t="s">
        <v>12725</v>
      </c>
      <c r="H21">
        <f t="shared" si="3"/>
        <v>1</v>
      </c>
      <c r="I21" t="s">
        <v>12742</v>
      </c>
      <c r="J21">
        <f t="shared" si="4"/>
        <v>0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0</v>
      </c>
      <c r="C29" t="s">
        <v>12726</v>
      </c>
      <c r="D29">
        <f t="shared" si="1"/>
        <v>0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0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0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0</v>
      </c>
      <c r="C32" t="s">
        <v>12750</v>
      </c>
      <c r="D32">
        <f t="shared" si="1"/>
        <v>0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0</v>
      </c>
      <c r="C36" t="s">
        <v>12702</v>
      </c>
      <c r="D36">
        <f t="shared" si="1"/>
        <v>0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 ht="16" thickBot="1">
      <c r="B37" s="13">
        <f>SUM(B2:B36)</f>
        <v>19</v>
      </c>
      <c r="D37" s="13">
        <f>SUM(D2:D36)</f>
        <v>17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  <row r="39" spans="1:11" ht="16" thickBot="1">
      <c r="A39" t="s">
        <v>13076</v>
      </c>
      <c r="B39" s="17">
        <f>(B37/35)</f>
        <v>0.54285714285714282</v>
      </c>
      <c r="C39" t="s">
        <v>13076</v>
      </c>
      <c r="D39" s="17">
        <f>(D37/35)</f>
        <v>0.48571428571428571</v>
      </c>
      <c r="E39" t="s">
        <v>13076</v>
      </c>
      <c r="F39" s="17">
        <f>(F37/35)</f>
        <v>0.51428571428571423</v>
      </c>
      <c r="G39" t="s">
        <v>13076</v>
      </c>
      <c r="H39" s="17">
        <f>(H37/35)</f>
        <v>0.54285714285714282</v>
      </c>
      <c r="I39" t="s">
        <v>13076</v>
      </c>
      <c r="J39" s="17">
        <f>(J37/35)</f>
        <v>0.6</v>
      </c>
    </row>
    <row r="40" spans="1:11" ht="16" thickTop="1"/>
    <row r="41" spans="1:11">
      <c r="A41" t="s">
        <v>12857</v>
      </c>
      <c r="B41" s="18">
        <f>(14/35)</f>
        <v>0.4</v>
      </c>
      <c r="C41" t="s">
        <v>12857</v>
      </c>
      <c r="D41" s="18">
        <f>(15/35)</f>
        <v>0.42857142857142855</v>
      </c>
      <c r="E41" t="s">
        <v>12857</v>
      </c>
      <c r="F41" s="18">
        <f>(12/35)</f>
        <v>0.34285714285714286</v>
      </c>
      <c r="G41" t="s">
        <v>12857</v>
      </c>
      <c r="H41" s="18">
        <f>(10/35)</f>
        <v>0.2857142857142857</v>
      </c>
      <c r="I41" t="s">
        <v>12857</v>
      </c>
      <c r="J41" s="18">
        <f>(12/35)</f>
        <v>0.34285714285714286</v>
      </c>
    </row>
  </sheetData>
  <conditionalFormatting sqref="A2:A36 C2:C36 E2:E36 G2:G36 I2:I36 K2:K36">
    <cfRule type="duplicateValues" dxfId="6" priority="6"/>
    <cfRule type="expression" dxfId="5" priority="7">
      <formula>$K$2</formula>
    </cfRule>
  </conditionalFormatting>
  <conditionalFormatting sqref="I39">
    <cfRule type="duplicateValues" dxfId="4" priority="5"/>
  </conditionalFormatting>
  <conditionalFormatting sqref="G39">
    <cfRule type="duplicateValues" dxfId="3" priority="4"/>
  </conditionalFormatting>
  <conditionalFormatting sqref="E39">
    <cfRule type="duplicateValues" dxfId="2" priority="3"/>
  </conditionalFormatting>
  <conditionalFormatting sqref="C39">
    <cfRule type="duplicateValues" dxfId="1" priority="2"/>
  </conditionalFormatting>
  <conditionalFormatting sqref="A39">
    <cfRule type="duplicateValues" dxfId="0" priority="1"/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Koodit</vt:lpstr>
      <vt:lpstr>Koodit haastatteluittain</vt:lpstr>
      <vt:lpstr>Koodien määrät kategorioissa</vt:lpstr>
      <vt:lpstr>Koodit Havainnot &gt;1</vt:lpstr>
      <vt:lpstr>Kategoria-Maataloustuotanto</vt:lpstr>
      <vt:lpstr>Kategoria-Tekniikka</vt:lpstr>
      <vt:lpstr>Kategoria-Toimintaympäristö</vt:lpstr>
      <vt:lpstr>Kategoriat per Haastattelu</vt:lpstr>
      <vt:lpstr>Sanamäärät</vt:lpstr>
      <vt:lpstr>Koodien nimien yhdistäminen</vt:lpstr>
      <vt:lpstr>Koodit teksteinä</vt:lpstr>
      <vt:lpstr>Koodit 35 yhteistä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2018-07-22T15:32:01Z</dcterms:modified>
</cp:coreProperties>
</file>