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1280" yWindow="0" windowWidth="43080" windowHeight="41260" tabRatio="594" firstSheet="2" activeTab="5"/>
  </bookViews>
  <sheets>
    <sheet name="Koodit" sheetId="1" r:id="rId1"/>
    <sheet name="Koodit haastatteluittain" sheetId="7" r:id="rId2"/>
    <sheet name="Koodien määrät kategorioissa" sheetId="2" r:id="rId3"/>
    <sheet name="Koodit Havainnot &gt;1" sheetId="11" r:id="rId4"/>
    <sheet name="Kategoriat per Haastattelu" sheetId="17" r:id="rId5"/>
    <sheet name="Sanamäärät" sheetId="3" r:id="rId6"/>
    <sheet name="Kategoria-Maataloustuotanto" sheetId="14" r:id="rId7"/>
    <sheet name="Kategoria-Tekniikka" sheetId="15" r:id="rId8"/>
    <sheet name="Kategoria-Toimintaympäristö" sheetId="16" r:id="rId9"/>
    <sheet name="Koodien nimien yhdistäminen" sheetId="8" r:id="rId10"/>
    <sheet name="Koodit teksteinä" sheetId="9" r:id="rId11"/>
    <sheet name="Koodit 35 yhteistä" sheetId="10" r:id="rId12"/>
    <sheet name="Haastatteluteemat" sheetId="18" r:id="rId13"/>
  </sheets>
  <definedNames>
    <definedName name="_xlnm._FilterDatabase" localSheetId="0" hidden="1">Koodit!$H$1:$H$181</definedName>
    <definedName name="_xlnm._FilterDatabase" localSheetId="5" hidden="1">Sanamäärät!$E:$F</definedName>
    <definedName name="_xlnm.Criteria" localSheetId="2">'Koodien määrät kategorioissa'!#REF!</definedName>
    <definedName name="_xlnm.Criteria" localSheetId="5">Sanamäärät!$E:$F</definedName>
    <definedName name="_xlnm.Extract" localSheetId="2">'Koodien määrät kategorioissa'!#REF!</definedName>
    <definedName name="_xlnm.Extract" localSheetId="5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3" i="16" l="1"/>
  <c r="F43" i="14"/>
  <c r="F93" i="15"/>
  <c r="AO181" i="7"/>
  <c r="AO131" i="7"/>
  <c r="AO41" i="7"/>
  <c r="AH132" i="7"/>
  <c r="AA132" i="7"/>
  <c r="T132" i="7"/>
  <c r="M132" i="7"/>
  <c r="F132" i="7"/>
  <c r="G3" i="17"/>
  <c r="F3" i="17"/>
  <c r="E3" i="17"/>
  <c r="AJ183" i="7"/>
  <c r="AC183" i="7"/>
  <c r="V183" i="7"/>
  <c r="O183" i="7"/>
  <c r="H183" i="7"/>
  <c r="A183" i="7"/>
  <c r="B39" i="10"/>
  <c r="D39" i="10"/>
  <c r="F39" i="10"/>
  <c r="H39" i="10"/>
  <c r="J39" i="10"/>
  <c r="J41" i="10"/>
  <c r="AH42" i="7"/>
  <c r="AA42" i="7"/>
  <c r="T42" i="7"/>
  <c r="M42" i="7"/>
  <c r="F42" i="7"/>
  <c r="AA28" i="7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M3" i="17"/>
  <c r="AL3" i="17"/>
  <c r="AK3" i="17"/>
  <c r="AE3" i="17"/>
  <c r="AD3" i="17"/>
  <c r="AC3" i="17"/>
  <c r="W3" i="17"/>
  <c r="V3" i="17"/>
  <c r="U3" i="17"/>
  <c r="O3" i="17"/>
  <c r="N3" i="17"/>
  <c r="M3" i="17"/>
  <c r="H41" i="10"/>
  <c r="F41" i="10"/>
  <c r="D41" i="10"/>
  <c r="B41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<sst xmlns="http://schemas.openxmlformats.org/spreadsheetml/2006/main" count="36021" uniqueCount="13206">
  <si>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</si>
  <si>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</si>
  <si>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</si>
  <si>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</si>
  <si>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</si>
  <si>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</si>
  <si>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</si>
  <si>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</si>
  <si>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</si>
  <si>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</si>
  <si>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</si>
  <si>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</si>
  <si>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</si>
  <si>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</si>
  <si>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</si>
  <si>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</si>
  <si>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</si>
  <si>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</si>
  <si>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</si>
  <si>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</si>
  <si>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</si>
  <si>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</si>
  <si>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</si>
  <si>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</si>
  <si>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</si>
  <si>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</si>
  <si>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</si>
  <si>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</si>
  <si>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</si>
  <si>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</si>
  <si>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</si>
  <si>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</si>
  <si>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</si>
  <si>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</si>
  <si>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</si>
  <si>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</si>
  <si>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</si>
  <si>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</si>
  <si>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</si>
  <si>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</si>
  <si>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</si>
  <si>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</si>
  <si>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</si>
  <si>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</si>
  <si>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</si>
  <si>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</si>
  <si>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</si>
  <si>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</si>
  <si>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</si>
  <si>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</si>
  <si>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</si>
  <si>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</si>
  <si>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</si>
  <si>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</si>
  <si>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</si>
  <si>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</si>
  <si>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</si>
  <si>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</si>
  <si>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</si>
  <si>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</si>
  <si>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</si>
  <si>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</si>
  <si>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</si>
  <si>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</si>
  <si>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</si>
  <si>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</si>
  <si>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</si>
  <si>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</si>
  <si>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</si>
  <si>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</si>
  <si>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</si>
  <si>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</si>
  <si>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</si>
  <si>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</si>
  <si>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</si>
  <si>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</si>
  <si>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</si>
  <si>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</si>
  <si>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</si>
  <si>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</si>
  <si>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</si>
  <si>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</si>
  <si>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</si>
  <si>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</si>
  <si>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</si>
  <si>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</si>
  <si>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</si>
  <si>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</si>
  <si>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</si>
  <si>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</si>
  <si>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</si>
  <si>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</si>
  <si>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</si>
  <si>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</si>
  <si>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</si>
  <si>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</si>
  <si>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</si>
  <si>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</si>
  <si>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</si>
  <si>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</si>
  <si>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</si>
  <si>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</si>
  <si>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</si>
  <si>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</si>
  <si>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</si>
  <si>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</si>
  <si>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</si>
  <si>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</si>
  <si>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</si>
  <si>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</si>
  <si>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</si>
  <si>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</si>
  <si>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</si>
  <si>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</si>
  <si>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</si>
  <si>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</si>
  <si>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</si>
  <si>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</si>
  <si>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</si>
  <si>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</si>
  <si>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</si>
  <si>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</si>
  <si>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</si>
  <si>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</si>
  <si>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</si>
  <si>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</si>
  <si>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</si>
  <si>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</si>
  <si>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</si>
  <si>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</si>
  <si>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</si>
  <si>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</si>
  <si>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</si>
  <si>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</si>
  <si>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</si>
  <si>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</si>
  <si>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</si>
  <si>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</si>
  <si>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</si>
  <si>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</si>
  <si>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</si>
  <si>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</si>
  <si>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</si>
  <si>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</si>
  <si>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</si>
  <si>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</si>
  <si>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</si>
  <si>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</si>
  <si>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</si>
  <si>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</si>
  <si>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</si>
  <si>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</si>
  <si>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</si>
  <si>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</si>
  <si>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</si>
  <si>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</si>
  <si>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</si>
  <si>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</si>
  <si>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</si>
  <si>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</si>
  <si>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</si>
  <si>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</si>
  <si>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</si>
  <si>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</si>
  <si>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</si>
  <si>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</si>
  <si>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</si>
  <si>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</si>
  <si>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</si>
  <si>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</si>
  <si>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</si>
  <si>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</si>
  <si>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</si>
  <si>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</si>
  <si>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</si>
  <si>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</si>
  <si>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</si>
  <si>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</si>
  <si>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</si>
  <si>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</si>
  <si>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</si>
  <si>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</si>
  <si>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</si>
  <si>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</si>
  <si>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</si>
  <si>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</si>
  <si>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</si>
  <si>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</si>
  <si>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</si>
  <si>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</si>
  <si>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</si>
  <si>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</si>
  <si>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</si>
  <si>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</si>
  <si>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</si>
  <si>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</si>
  <si>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</si>
  <si>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</si>
  <si>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</si>
  <si>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</si>
  <si>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</si>
  <si>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</si>
  <si>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</si>
  <si>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</si>
  <si>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</si>
  <si>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</si>
  <si>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</si>
  <si>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</si>
  <si>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</si>
  <si>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</si>
  <si>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</si>
  <si>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</si>
  <si>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</si>
  <si>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</si>
  <si>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</si>
  <si>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</si>
  <si>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</si>
  <si>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</si>
  <si>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</si>
  <si>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</si>
  <si>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</si>
  <si>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</si>
  <si>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</si>
  <si>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</si>
  <si>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</si>
  <si>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</si>
  <si>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</si>
  <si>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</si>
  <si>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</si>
  <si>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</si>
  <si>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</si>
  <si>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</si>
  <si>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</si>
  <si>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</si>
  <si>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</si>
  <si>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</si>
  <si>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</si>
  <si>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</si>
  <si>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</si>
  <si>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</si>
  <si>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</si>
  <si>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</si>
  <si>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</si>
  <si>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</si>
  <si>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</si>
  <si>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</si>
  <si>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</si>
  <si>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</si>
  <si>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</si>
  <si>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</si>
  <si>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</si>
  <si>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</si>
  <si>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</si>
  <si>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</si>
  <si>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</si>
  <si>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</si>
  <si>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</si>
  <si>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</si>
  <si>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</si>
  <si>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</si>
  <si>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</si>
  <si>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</si>
  <si>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</si>
  <si>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</si>
  <si>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</si>
  <si>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</si>
  <si>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</si>
  <si>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</si>
  <si>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</si>
  <si>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</si>
  <si>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</si>
  <si>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</si>
  <si>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</si>
  <si>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</si>
  <si>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</si>
  <si>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</si>
  <si>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</si>
  <si>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</si>
  <si>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</si>
  <si>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</si>
  <si>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</si>
  <si>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</si>
  <si>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</si>
  <si>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</si>
  <si>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</si>
  <si>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</si>
  <si>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</si>
  <si>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</si>
  <si>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</si>
  <si>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</si>
  <si>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</si>
  <si>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</si>
  <si>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</si>
  <si>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</si>
  <si>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</si>
  <si>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</si>
  <si>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</si>
  <si>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</si>
  <si>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</si>
  <si>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</si>
  <si>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</si>
  <si>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</si>
  <si>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</si>
  <si>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</si>
  <si>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</si>
  <si>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</si>
  <si>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</si>
  <si>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</si>
  <si>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</si>
  <si>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</si>
  <si>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</si>
  <si>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</si>
  <si>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</si>
  <si>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</si>
  <si>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</si>
  <si>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</si>
  <si>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</si>
  <si>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</si>
  <si>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</si>
  <si>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</si>
  <si>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</si>
  <si>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</si>
  <si>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</si>
  <si>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</si>
  <si>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</si>
  <si>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</si>
  <si>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</si>
  <si>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</si>
  <si>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</si>
  <si>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</si>
  <si>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</si>
  <si>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</si>
  <si>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</si>
  <si>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</si>
  <si>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</si>
  <si>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</si>
  <si>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</si>
  <si>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</si>
  <si>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</si>
  <si>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</si>
  <si>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</si>
  <si>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</si>
  <si>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</si>
  <si>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</si>
  <si>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</si>
  <si>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</si>
  <si>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</si>
  <si>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</si>
  <si>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</si>
  <si>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</si>
  <si>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</si>
  <si>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</si>
  <si>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</si>
  <si>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</si>
  <si>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</si>
  <si>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</si>
  <si>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</si>
  <si>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</si>
  <si>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</si>
  <si>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</si>
  <si>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</si>
  <si>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</si>
  <si>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</si>
  <si>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</si>
  <si>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</si>
  <si>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</si>
  <si>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</si>
  <si>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</si>
  <si>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</si>
  <si>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</si>
  <si>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</si>
  <si>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</si>
  <si>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</si>
  <si>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</si>
  <si>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</si>
  <si>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</si>
  <si>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</si>
  <si>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</si>
  <si>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</si>
  <si>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</si>
  <si>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</si>
  <si>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</si>
  <si>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</si>
  <si>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</si>
  <si>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</si>
  <si>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</si>
  <si>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</si>
  <si>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</si>
  <si>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</si>
  <si>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</si>
  <si>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</si>
  <si>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</si>
  <si>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</si>
  <si>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</si>
  <si>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</si>
  <si>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</si>
  <si>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</si>
  <si>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</si>
  <si>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</si>
  <si>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</si>
  <si>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</si>
  <si>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</si>
  <si>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</si>
  <si>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</si>
  <si>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</si>
  <si>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</si>
  <si>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</si>
  <si>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</si>
  <si>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</si>
  <si>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</si>
  <si>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</si>
  <si>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</si>
  <si>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</si>
  <si>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</si>
  <si>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</si>
  <si>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</si>
  <si>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</si>
  <si>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</si>
  <si>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</si>
  <si>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</si>
  <si>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</si>
  <si>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</si>
  <si>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</si>
  <si>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</si>
  <si>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</si>
  <si>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</si>
  <si>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</si>
  <si>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</si>
  <si>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</si>
  <si>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</si>
  <si>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</si>
  <si>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</si>
  <si>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</si>
  <si>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</si>
  <si>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</si>
  <si>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</si>
  <si>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</si>
  <si>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</si>
  <si>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</si>
  <si>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</si>
  <si>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</si>
  <si>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</si>
  <si>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</si>
  <si>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</si>
  <si>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</si>
  <si>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</si>
  <si>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</si>
  <si>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</si>
  <si>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</si>
  <si>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</si>
  <si>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</si>
  <si>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</si>
  <si>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</si>
  <si>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</si>
  <si>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</si>
  <si>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</si>
  <si>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</si>
  <si>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</si>
  <si>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</si>
  <si>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</si>
  <si>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</si>
  <si>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</si>
  <si>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</si>
  <si>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</si>
  <si>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</si>
  <si>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</si>
  <si>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</si>
  <si>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</si>
  <si>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</si>
  <si>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</si>
  <si>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</si>
  <si>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</si>
  <si>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</si>
  <si>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</si>
  <si>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</si>
  <si>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</si>
  <si>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</si>
  <si>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</si>
  <si>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</si>
  <si>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</si>
  <si>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</si>
  <si>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</si>
  <si>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</si>
  <si>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</si>
  <si>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</si>
  <si>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</si>
  <si>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</si>
  <si>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</si>
  <si>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</si>
  <si>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</si>
  <si>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</si>
  <si>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</si>
  <si>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</si>
  <si>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</si>
  <si>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</si>
  <si>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</si>
  <si>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</si>
  <si>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</si>
  <si>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</si>
  <si>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</si>
  <si>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</si>
  <si>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</si>
  <si>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</si>
  <si>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</si>
  <si>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</si>
  <si>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</si>
  <si>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</si>
  <si>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</si>
  <si>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</si>
  <si>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</si>
  <si>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</si>
  <si>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</si>
  <si>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</si>
  <si>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</si>
  <si>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</si>
  <si>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</si>
  <si>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</si>
  <si>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</si>
  <si>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</si>
  <si>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</si>
  <si>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</si>
  <si>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</si>
  <si>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</si>
  <si>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</si>
  <si>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</si>
  <si>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</si>
  <si>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</si>
  <si>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</si>
  <si>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</si>
  <si>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</si>
  <si>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</si>
  <si>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</si>
  <si>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</si>
  <si>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</si>
  <si>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</si>
  <si>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</si>
  <si>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</si>
  <si>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</si>
  <si>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</si>
  <si>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</si>
  <si>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</si>
  <si>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</si>
  <si>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</si>
  <si>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</si>
  <si>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</si>
  <si>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</si>
  <si>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</si>
  <si>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</si>
  <si>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</si>
  <si>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</si>
  <si>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</si>
  <si>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</si>
  <si>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</si>
  <si>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</si>
  <si>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</si>
  <si>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</si>
  <si>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</si>
  <si>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</si>
  <si>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</si>
  <si>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</si>
  <si>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</si>
  <si>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</si>
  <si>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</si>
  <si>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</si>
  <si>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</si>
  <si>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</si>
  <si>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</si>
  <si>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</si>
  <si>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</si>
  <si>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</si>
  <si>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</si>
  <si>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</si>
  <si>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</si>
  <si>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</si>
  <si>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</si>
  <si>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</si>
  <si>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</si>
  <si>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</si>
  <si>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</si>
  <si>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</si>
  <si>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</si>
  <si>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</si>
  <si>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</si>
  <si>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</si>
  <si>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</si>
  <si>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</si>
  <si>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</si>
  <si>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</si>
  <si>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</si>
  <si>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</si>
  <si>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</si>
  <si>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</si>
  <si>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</si>
  <si>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</si>
  <si>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</si>
  <si>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</si>
  <si>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</si>
  <si>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</si>
  <si>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</si>
  <si>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</si>
  <si>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</si>
  <si>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</si>
  <si>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</si>
  <si>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</si>
  <si>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</si>
  <si>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</si>
  <si>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</si>
  <si>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</si>
  <si>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</si>
  <si>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</si>
  <si>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</si>
  <si>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</si>
  <si>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</si>
  <si>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</si>
  <si>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</si>
  <si>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</si>
  <si>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</si>
  <si>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</si>
  <si>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</si>
  <si>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</si>
  <si>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</si>
  <si>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</si>
  <si>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</si>
  <si>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</si>
  <si>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</si>
  <si>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</si>
  <si>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</si>
  <si>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</si>
  <si>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</si>
  <si>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</si>
  <si>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</si>
  <si>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</si>
  <si>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</si>
  <si>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</si>
  <si>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</si>
  <si>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</si>
  <si>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</si>
  <si>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</si>
  <si>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</si>
  <si>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</si>
  <si>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</si>
  <si>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</si>
  <si>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</si>
  <si>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</si>
  <si>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</si>
  <si>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</si>
  <si>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</si>
  <si>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</si>
  <si>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</si>
  <si>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</si>
  <si>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</si>
  <si>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</si>
  <si>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</si>
  <si>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</si>
  <si>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</si>
  <si>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</si>
  <si>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</si>
  <si>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</si>
  <si>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</si>
  <si>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</si>
  <si>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</si>
  <si>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</si>
  <si>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</si>
  <si>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</si>
  <si>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</si>
  <si>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</si>
  <si>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</si>
  <si>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</si>
  <si>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</si>
  <si>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</si>
  <si>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</si>
  <si>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</si>
  <si>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</si>
  <si>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</si>
  <si>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</si>
  <si>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</si>
  <si>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</si>
  <si>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</si>
  <si>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</si>
  <si>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</si>
  <si>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</si>
  <si>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</si>
  <si>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</si>
  <si>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</si>
  <si>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</si>
  <si>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</si>
  <si>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</si>
  <si>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</si>
  <si>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</si>
  <si>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</si>
  <si>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</si>
  <si>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</si>
  <si>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</si>
  <si>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</si>
  <si>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</si>
  <si>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</si>
  <si>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</si>
  <si>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</si>
  <si>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</si>
  <si>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</si>
  <si>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</si>
  <si>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</si>
  <si>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</si>
  <si>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</si>
  <si>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</si>
  <si>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</si>
  <si>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</si>
  <si>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</si>
  <si>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</si>
  <si>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</si>
  <si>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</si>
  <si>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</si>
  <si>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</si>
  <si>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</si>
  <si>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</si>
  <si>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</si>
  <si>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</si>
  <si>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</si>
  <si>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</si>
  <si>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</si>
  <si>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</si>
  <si>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</si>
  <si>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</si>
  <si>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</si>
  <si>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</si>
  <si>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</si>
  <si>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</si>
  <si>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</si>
  <si>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</si>
  <si>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</si>
  <si>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</si>
  <si>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</si>
  <si>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</si>
  <si>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</si>
  <si>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</si>
  <si>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</si>
  <si>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</si>
  <si>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</si>
  <si>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</si>
  <si>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</si>
  <si>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</si>
  <si>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</si>
  <si>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</si>
  <si>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</si>
  <si>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</si>
  <si>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</si>
  <si>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</si>
  <si>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</si>
  <si>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</si>
  <si>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</si>
  <si>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</si>
  <si>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</si>
  <si>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</si>
  <si>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</si>
  <si>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</si>
  <si>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</si>
  <si>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</si>
  <si>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</si>
  <si>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</si>
  <si>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</si>
  <si>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</si>
  <si>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</si>
  <si>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</si>
  <si>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</si>
  <si>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</si>
  <si>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</si>
  <si>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</si>
  <si>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</si>
  <si>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</si>
  <si>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</si>
  <si>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</si>
  <si>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</si>
  <si>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</si>
  <si>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</si>
  <si>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</si>
  <si>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</si>
  <si>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</si>
  <si>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</si>
  <si>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</si>
  <si>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</si>
  <si>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</si>
  <si>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</si>
  <si>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</si>
  <si>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</si>
  <si>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</si>
  <si>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</si>
  <si>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</si>
  <si>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</si>
  <si>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</si>
  <si>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</si>
  <si>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</si>
  <si>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</si>
  <si>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</si>
  <si>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</si>
  <si>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</si>
  <si>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</si>
  <si>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</si>
  <si>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</si>
  <si>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</si>
  <si>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</si>
  <si>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</si>
  <si>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</si>
  <si>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</si>
  <si>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</si>
  <si>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</si>
  <si>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</si>
  <si>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</si>
  <si>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</si>
  <si>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</si>
  <si>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</si>
  <si>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</si>
  <si>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</si>
  <si>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</si>
  <si>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</si>
  <si>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</si>
  <si>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</si>
  <si>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</si>
  <si>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</si>
  <si>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</si>
  <si>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</si>
  <si>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</si>
  <si>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</si>
  <si>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</si>
  <si>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</si>
  <si>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</si>
  <si>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</si>
  <si>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</si>
  <si>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</si>
  <si>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</si>
  <si>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</si>
  <si>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</si>
  <si>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</si>
  <si>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</si>
  <si>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</si>
  <si>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</si>
  <si>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</si>
  <si>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</si>
  <si>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</si>
  <si>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</si>
  <si>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</si>
  <si>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</si>
  <si>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</si>
  <si>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</si>
  <si>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</si>
  <si>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</si>
  <si>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</si>
  <si>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</si>
  <si>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</si>
  <si>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</si>
  <si>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</si>
  <si>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</si>
  <si>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</si>
  <si>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</si>
  <si>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</si>
  <si>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</si>
  <si>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</si>
  <si>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</si>
  <si>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</si>
  <si>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</si>
  <si>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</si>
  <si>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</si>
  <si>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</si>
  <si>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</si>
  <si>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</si>
  <si>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</si>
  <si>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</si>
  <si>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</si>
  <si>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</si>
  <si>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</si>
  <si>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</si>
  <si>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</si>
  <si>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</si>
  <si>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</si>
  <si>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</si>
  <si>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</si>
  <si>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</si>
  <si>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</si>
  <si>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</si>
  <si>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</si>
  <si>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</si>
  <si>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</si>
  <si>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</si>
  <si>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</si>
  <si>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</si>
  <si>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</si>
  <si>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</si>
  <si>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</si>
  <si>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</si>
  <si>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</si>
  <si>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</si>
  <si>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</si>
  <si>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</si>
  <si>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</si>
  <si>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</si>
  <si>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</si>
  <si>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</si>
  <si>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</si>
  <si>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</si>
  <si>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</si>
  <si>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</si>
  <si>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</si>
  <si>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</si>
  <si>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</si>
  <si>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</si>
  <si>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</si>
  <si>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</si>
  <si>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</si>
  <si>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</si>
  <si>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</si>
  <si>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</si>
  <si>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</si>
  <si>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</si>
  <si>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</si>
  <si>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</si>
  <si>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</si>
  <si>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</si>
  <si>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</si>
  <si>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</si>
  <si>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</si>
  <si>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</si>
  <si>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</si>
  <si>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</si>
  <si>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</si>
  <si>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</si>
  <si>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</si>
  <si>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</si>
  <si>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</si>
  <si>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</si>
  <si>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</si>
  <si>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</si>
  <si>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</si>
  <si>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</si>
  <si>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</si>
  <si>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</si>
  <si>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</si>
  <si>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</si>
  <si>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</si>
  <si>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</si>
  <si>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</si>
  <si>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</si>
  <si>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</si>
  <si>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</si>
  <si>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</si>
  <si>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</si>
  <si>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</si>
  <si>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</si>
  <si>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</si>
  <si>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</si>
  <si>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</si>
  <si>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</si>
  <si>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</si>
  <si>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</si>
  <si>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</si>
  <si>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</si>
  <si>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</si>
  <si>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</si>
  <si>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</si>
  <si>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</si>
  <si>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</si>
  <si>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</si>
  <si>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</si>
  <si>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</si>
  <si>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</si>
  <si>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</si>
  <si>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</si>
  <si>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</si>
  <si>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</si>
  <si>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</si>
  <si>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</si>
  <si>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</si>
  <si>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</si>
  <si>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</si>
  <si>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</si>
  <si>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</si>
  <si>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</si>
  <si>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</si>
  <si>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</si>
  <si>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</si>
  <si>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</si>
  <si>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</si>
  <si>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</si>
  <si>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</si>
  <si>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</si>
  <si>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</si>
  <si>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</si>
  <si>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</si>
  <si>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</si>
  <si>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</si>
  <si>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</si>
  <si>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</si>
  <si>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</si>
  <si>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</si>
  <si>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</si>
  <si>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</si>
  <si>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</si>
  <si>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</si>
  <si>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</si>
  <si>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</si>
  <si>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</si>
  <si>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</si>
  <si>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</si>
  <si>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</si>
  <si>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</si>
  <si>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</si>
  <si>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</si>
  <si>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</si>
  <si>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</si>
  <si>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</si>
  <si>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</si>
  <si>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</si>
  <si>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</si>
  <si>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</si>
  <si>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</si>
  <si>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</si>
  <si>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</si>
  <si>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</si>
  <si>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</si>
  <si>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</si>
  <si>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</si>
  <si>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</si>
  <si>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</si>
  <si>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</si>
  <si>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</si>
  <si>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</si>
  <si>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</si>
  <si>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</si>
  <si>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</si>
  <si>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</si>
  <si>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</si>
  <si>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</si>
  <si>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</si>
  <si>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</si>
  <si>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</si>
  <si>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</si>
  <si>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</si>
  <si>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</si>
  <si>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</si>
  <si>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</si>
  <si>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</si>
  <si>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</si>
  <si>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</si>
  <si>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</si>
  <si>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</si>
  <si>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</si>
  <si>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</si>
  <si>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</si>
  <si>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</si>
  <si>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</si>
  <si>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</si>
  <si>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</si>
  <si>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</si>
  <si>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</si>
  <si>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</si>
  <si>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</si>
  <si>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</si>
  <si>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</si>
  <si>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</si>
  <si>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</si>
  <si>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</si>
  <si>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</si>
  <si>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</si>
  <si>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</si>
  <si>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</si>
  <si>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</si>
  <si>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</si>
  <si>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</si>
  <si>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</si>
  <si>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</si>
  <si>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</si>
  <si>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</si>
  <si>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</si>
  <si>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</si>
  <si>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</si>
  <si>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</si>
  <si>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</si>
  <si>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</si>
  <si>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</si>
  <si>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</si>
  <si>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</si>
  <si>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</si>
  <si>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</si>
  <si>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</si>
  <si>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</si>
  <si>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</si>
  <si>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</si>
  <si>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</si>
  <si>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</si>
  <si>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</si>
  <si>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</si>
  <si>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</si>
  <si>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</si>
  <si>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</si>
  <si>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</si>
  <si>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</si>
  <si>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</si>
  <si>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</si>
  <si>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</si>
  <si>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</si>
  <si>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</si>
  <si>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</si>
  <si>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</si>
  <si>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</si>
  <si>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</si>
  <si>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</si>
  <si>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</si>
  <si>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</si>
  <si>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</si>
  <si>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</si>
  <si>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</si>
  <si>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</si>
  <si>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</si>
  <si>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</si>
  <si>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</si>
  <si>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</si>
  <si>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</si>
  <si>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</si>
  <si>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</si>
  <si>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</si>
  <si>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</si>
  <si>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</si>
  <si>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</si>
  <si>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</si>
  <si>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</si>
  <si>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</si>
  <si>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</si>
  <si>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</si>
  <si>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</si>
  <si>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</si>
  <si>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</si>
  <si>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</si>
  <si>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</si>
  <si>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</si>
  <si>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</si>
  <si>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</si>
  <si>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</si>
  <si>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</si>
  <si>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</si>
  <si>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</si>
  <si>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</si>
  <si>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</si>
  <si>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</si>
  <si>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</si>
  <si>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</si>
  <si>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</si>
  <si>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</si>
  <si>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</si>
  <si>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</si>
  <si>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</si>
  <si>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</si>
  <si>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</si>
  <si>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</si>
  <si>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</si>
  <si>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</si>
  <si>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</si>
  <si>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</si>
  <si>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</si>
  <si>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</si>
  <si>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</si>
  <si>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</si>
  <si>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</si>
  <si>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</si>
  <si>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</si>
  <si>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</si>
  <si>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</si>
  <si>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</si>
  <si>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</si>
  <si>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</si>
  <si>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</si>
  <si>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</si>
  <si>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</si>
  <si>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</si>
  <si>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</si>
  <si>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</si>
  <si>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</si>
  <si>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</si>
  <si>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</si>
  <si>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</si>
  <si>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</si>
  <si>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</si>
  <si>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</si>
  <si>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</si>
  <si>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</si>
  <si>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</si>
  <si>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</si>
  <si>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</si>
  <si>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</si>
  <si>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</si>
  <si>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</si>
  <si>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</si>
  <si>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</si>
  <si>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</si>
  <si>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</si>
  <si>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</si>
  <si>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</si>
  <si>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</si>
  <si>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</si>
  <si>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</si>
  <si>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</si>
  <si>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</si>
  <si>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</si>
  <si>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</si>
  <si>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</si>
  <si>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</si>
  <si>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</si>
  <si>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</si>
  <si>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</si>
  <si>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</si>
  <si>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</si>
  <si>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</si>
  <si>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</si>
  <si>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</si>
  <si>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</si>
  <si>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</si>
  <si>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</si>
  <si>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</si>
  <si>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</si>
  <si>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</si>
  <si>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</si>
  <si>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</si>
  <si>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</si>
  <si>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</si>
  <si>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</si>
  <si>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</si>
  <si>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</si>
  <si>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</si>
  <si>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</si>
  <si>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</si>
  <si>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</si>
  <si>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</si>
  <si>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</si>
  <si>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</si>
  <si>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</si>
  <si>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</si>
  <si>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</si>
  <si>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</si>
  <si>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</si>
  <si>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</si>
  <si>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</si>
  <si>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</si>
  <si>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</si>
  <si>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</si>
  <si>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</si>
  <si>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</si>
  <si>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</si>
  <si>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</si>
  <si>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</si>
  <si>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</si>
  <si>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</si>
  <si>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</si>
  <si>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</si>
  <si>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</si>
  <si>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</si>
  <si>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</si>
  <si>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</si>
  <si>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</si>
  <si>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</si>
  <si>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</si>
  <si>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</si>
  <si>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</si>
  <si>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</si>
  <si>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</si>
  <si>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</si>
  <si>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</si>
  <si>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</si>
  <si>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</si>
  <si>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</si>
  <si>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</si>
  <si>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</si>
  <si>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</si>
  <si>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</si>
  <si>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</si>
  <si>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</si>
  <si>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</si>
  <si>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</si>
  <si>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</si>
  <si>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</si>
  <si>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</si>
  <si>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</si>
  <si>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</si>
  <si>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</si>
  <si>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</si>
  <si>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</si>
  <si>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</si>
  <si>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</si>
  <si>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</si>
  <si>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</si>
  <si>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</si>
  <si>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</si>
  <si>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</si>
  <si>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</si>
  <si>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</si>
  <si>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</si>
  <si>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</si>
  <si>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</si>
  <si>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</si>
  <si>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</si>
  <si>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</si>
  <si>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</si>
  <si>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</si>
  <si>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</si>
  <si>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</si>
  <si>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</si>
  <si>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</si>
  <si>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</si>
  <si>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</si>
  <si>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</si>
  <si>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</si>
  <si>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</si>
  <si>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</si>
  <si>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</si>
  <si>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</si>
  <si>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</si>
  <si>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</si>
  <si>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</si>
  <si>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</si>
  <si>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</si>
  <si>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</si>
  <si>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</si>
  <si>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</si>
  <si>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</si>
  <si>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</si>
  <si>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</si>
  <si>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</si>
  <si>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</si>
  <si>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</si>
  <si>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</si>
  <si>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</si>
  <si>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</si>
  <si>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</si>
  <si>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</si>
  <si>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</si>
  <si>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</si>
  <si>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</si>
  <si>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</si>
  <si>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</si>
  <si>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</si>
  <si>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</si>
  <si>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</si>
  <si>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</si>
  <si>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</si>
  <si>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</si>
  <si>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</si>
  <si>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</si>
  <si>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</si>
  <si>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</si>
  <si>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</si>
  <si>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</si>
  <si>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</si>
  <si>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</si>
  <si>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</si>
  <si>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</si>
  <si>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</si>
  <si>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</si>
  <si>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</si>
  <si>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</si>
  <si>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</si>
  <si>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</si>
  <si>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</si>
  <si>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</si>
  <si>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</si>
  <si>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</si>
  <si>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</si>
  <si>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</si>
  <si>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</si>
  <si>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</si>
  <si>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</si>
  <si>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</si>
  <si>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</si>
  <si>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</si>
  <si>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</si>
  <si>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</si>
  <si>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</si>
  <si>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</si>
  <si>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</si>
  <si>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</si>
  <si>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</si>
  <si>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</si>
  <si>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</si>
  <si>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</si>
  <si>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</si>
  <si>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</si>
  <si>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</si>
  <si>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</si>
  <si>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</si>
  <si>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</si>
  <si>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</si>
  <si>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</si>
  <si>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</si>
  <si>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</si>
  <si>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</si>
  <si>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</si>
  <si>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</si>
  <si>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</si>
  <si>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</si>
  <si>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</si>
  <si>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</si>
  <si>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</si>
  <si>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</si>
  <si>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</si>
  <si>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</si>
  <si>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</si>
  <si>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</si>
  <si>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</si>
  <si>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</si>
  <si>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</si>
  <si>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</si>
  <si>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</si>
  <si>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</si>
  <si>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</si>
  <si>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</si>
  <si>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</si>
  <si>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</si>
  <si>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</si>
  <si>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</si>
  <si>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</si>
  <si>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</si>
  <si>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</si>
  <si>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</si>
  <si>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</si>
  <si>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</si>
  <si>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</si>
  <si>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</si>
  <si>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</si>
  <si>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</si>
  <si>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</si>
  <si>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</si>
  <si>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</si>
  <si>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</si>
  <si>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</si>
  <si>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</si>
  <si>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</si>
  <si>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</si>
  <si>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</si>
  <si>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</si>
  <si>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</si>
  <si>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</si>
  <si>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</si>
  <si>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</si>
  <si>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</si>
  <si>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</si>
  <si>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</si>
  <si>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</si>
  <si>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</si>
  <si>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</si>
  <si>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</si>
  <si>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</si>
  <si>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</si>
  <si>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</si>
  <si>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</si>
  <si>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</si>
  <si>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</si>
  <si>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</si>
  <si>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</si>
  <si>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</si>
  <si>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</si>
  <si>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</si>
  <si>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</si>
  <si>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</si>
  <si>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</si>
  <si>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</si>
  <si>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</si>
  <si>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</si>
  <si>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</si>
  <si>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</si>
  <si>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</si>
  <si>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</si>
  <si>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</si>
  <si>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</si>
  <si>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</si>
  <si>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</si>
  <si>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</si>
  <si>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</si>
  <si>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</si>
  <si>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</si>
  <si>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</si>
  <si>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</si>
  <si>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</si>
  <si>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</si>
  <si>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</si>
  <si>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</si>
  <si>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</si>
  <si>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</si>
  <si>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</si>
  <si>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</si>
  <si>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</si>
  <si>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</si>
  <si>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</si>
  <si>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</si>
  <si>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</si>
  <si>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</si>
  <si>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</si>
  <si>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</si>
  <si>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</si>
  <si>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</si>
  <si>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</si>
  <si>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</si>
  <si>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</si>
  <si>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</si>
  <si>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</si>
  <si>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</si>
  <si>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</si>
  <si>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</si>
  <si>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</si>
  <si>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</si>
  <si>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</si>
  <si>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</si>
  <si>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</si>
  <si>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</si>
  <si>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</si>
  <si>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</si>
  <si>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</si>
  <si>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</si>
  <si>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</si>
  <si>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</si>
  <si>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</si>
  <si>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</si>
  <si>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</si>
  <si>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</si>
  <si>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</si>
  <si>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</si>
  <si>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</si>
  <si>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</si>
  <si>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</si>
  <si>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</si>
  <si>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</si>
  <si>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</si>
  <si>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</si>
  <si>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</si>
  <si>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</si>
  <si>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</si>
  <si>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</si>
  <si>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</si>
  <si>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</si>
  <si>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</si>
  <si>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</si>
  <si>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</si>
  <si>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</si>
  <si>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</si>
  <si>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</si>
  <si>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</si>
  <si>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</si>
  <si>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</si>
  <si>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</si>
  <si>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</si>
  <si>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</si>
  <si>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</si>
  <si>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</si>
  <si>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</si>
  <si>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</si>
  <si>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</si>
  <si>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</si>
  <si>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</si>
  <si>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</si>
  <si>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</si>
  <si>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</si>
  <si>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</si>
  <si>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</si>
  <si>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</si>
  <si>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</si>
  <si>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</si>
  <si>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</si>
  <si>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</si>
  <si>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</si>
  <si>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</si>
  <si>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</si>
  <si>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</si>
  <si>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</si>
  <si>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</si>
  <si>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</si>
  <si>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</si>
  <si>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</si>
  <si>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</si>
  <si>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</si>
  <si>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</si>
  <si>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</si>
  <si>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</si>
  <si>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</si>
  <si>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</si>
  <si>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</si>
  <si>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</si>
  <si>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</si>
  <si>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</si>
  <si>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</si>
  <si>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</si>
  <si>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</si>
  <si>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</si>
  <si>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</si>
  <si>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</si>
  <si>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</si>
  <si>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</si>
  <si>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</si>
  <si>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</si>
  <si>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</si>
  <si>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</si>
  <si>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</si>
  <si>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</si>
  <si>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</si>
  <si>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</si>
  <si>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</si>
  <si>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</si>
  <si>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</si>
  <si>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</si>
  <si>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</si>
  <si>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</si>
  <si>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</si>
  <si>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</si>
  <si>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</si>
  <si>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</si>
  <si>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</si>
  <si>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</si>
  <si>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</si>
  <si>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</si>
  <si>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</si>
  <si>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</si>
  <si>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</si>
  <si>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</si>
  <si>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</si>
  <si>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</si>
  <si>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</si>
  <si>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</si>
  <si>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</si>
  <si>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</si>
  <si>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</si>
  <si>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</si>
  <si>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</si>
  <si>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</si>
  <si>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</si>
  <si>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</si>
  <si>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</si>
  <si>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</si>
  <si>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</si>
  <si>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</si>
  <si>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</si>
  <si>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</si>
  <si>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</si>
  <si>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</si>
  <si>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</si>
  <si>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</si>
  <si>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</si>
  <si>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</si>
  <si>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</si>
  <si>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</si>
  <si>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</si>
  <si>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</si>
  <si>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</si>
  <si>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</si>
  <si>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</si>
  <si>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</si>
  <si>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</si>
  <si>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</si>
  <si>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</si>
  <si>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</si>
  <si>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</si>
  <si>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</si>
  <si>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</si>
  <si>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</si>
  <si>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</si>
  <si>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</si>
  <si>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</si>
  <si>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</si>
  <si>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</si>
  <si>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</si>
  <si>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</si>
  <si>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</si>
  <si>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</si>
  <si>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</si>
  <si>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</si>
  <si>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</si>
  <si>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</si>
  <si>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</si>
  <si>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</si>
  <si>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</si>
  <si>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</si>
  <si>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</si>
  <si>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</si>
  <si>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</si>
  <si>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</si>
  <si>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</si>
  <si>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</si>
  <si>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</si>
  <si>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</si>
  <si>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</si>
  <si>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</si>
  <si>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</si>
  <si>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</si>
  <si>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</si>
  <si>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</si>
  <si>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</si>
  <si>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</si>
  <si>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</si>
  <si>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</si>
  <si>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</si>
  <si>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</si>
  <si>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</si>
  <si>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</si>
  <si>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</si>
  <si>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</si>
  <si>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</si>
  <si>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</si>
  <si>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</si>
  <si>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</si>
  <si>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</si>
  <si>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</si>
  <si>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</si>
  <si>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</si>
  <si>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</si>
  <si>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</si>
  <si>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</si>
  <si>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</si>
  <si>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</si>
  <si>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</si>
  <si>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</si>
  <si>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</si>
  <si>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</si>
  <si>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</si>
  <si>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</si>
  <si>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</si>
  <si>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</si>
  <si>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</si>
  <si>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</si>
  <si>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</si>
  <si>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</si>
  <si>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</si>
  <si>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</si>
  <si>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</si>
  <si>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</si>
  <si>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</si>
  <si>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</si>
  <si>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</si>
  <si>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</si>
  <si>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</si>
  <si>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</si>
  <si>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</si>
  <si>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</si>
  <si>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</si>
  <si>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</si>
  <si>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</si>
  <si>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</si>
  <si>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</si>
  <si>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</si>
  <si>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</si>
  <si>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</si>
  <si>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</si>
  <si>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</si>
  <si>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</si>
  <si>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</si>
  <si>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</si>
  <si>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</si>
  <si>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</si>
  <si>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</si>
  <si>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</si>
  <si>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</si>
  <si>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</si>
  <si>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</si>
  <si>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</si>
  <si>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</si>
  <si>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</si>
  <si>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</si>
  <si>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</si>
  <si>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</si>
  <si>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</si>
  <si>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</si>
  <si>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</si>
  <si>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</si>
  <si>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</si>
  <si>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</si>
  <si>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</si>
  <si>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</si>
  <si>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</si>
  <si>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</si>
  <si>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</si>
  <si>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</si>
  <si>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</si>
  <si>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</si>
  <si>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</si>
  <si>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</si>
  <si>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</si>
  <si>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</si>
  <si>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</si>
  <si>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</si>
  <si>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</si>
  <si>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</si>
  <si>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</si>
  <si>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</si>
  <si>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</si>
  <si>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</si>
  <si>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</si>
  <si>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</si>
  <si>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</si>
  <si>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</si>
  <si>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</si>
  <si>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</si>
  <si>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</si>
  <si>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</si>
  <si>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</si>
  <si>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</si>
  <si>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</si>
  <si>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</si>
  <si>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</si>
  <si>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</si>
  <si>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</si>
  <si>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</si>
  <si>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</si>
  <si>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</si>
  <si>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</si>
  <si>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</si>
  <si>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</si>
  <si>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</si>
  <si>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</si>
  <si>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</si>
  <si>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</si>
  <si>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</si>
  <si>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</si>
  <si>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</si>
  <si>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</si>
  <si>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</si>
  <si>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</si>
  <si>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</si>
  <si>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</si>
  <si>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</si>
  <si>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</si>
  <si>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</si>
  <si>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</si>
  <si>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</si>
  <si>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</si>
  <si>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</si>
  <si>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</si>
  <si>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</si>
  <si>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</si>
  <si>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</si>
  <si>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</si>
  <si>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</si>
  <si>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</si>
  <si>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</si>
  <si>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</si>
  <si>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</si>
  <si>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</si>
  <si>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</si>
  <si>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</si>
  <si>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</si>
  <si>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</si>
  <si>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</si>
  <si>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</si>
  <si>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</si>
  <si>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</si>
  <si>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</si>
  <si>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</si>
  <si>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</si>
  <si>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</si>
  <si>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</si>
  <si>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</si>
  <si>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</si>
  <si>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</si>
  <si>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</si>
  <si>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</si>
  <si>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</si>
  <si>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</si>
  <si>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</si>
  <si>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</si>
  <si>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</si>
  <si>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</si>
  <si>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</si>
  <si>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</si>
  <si>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</si>
  <si>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</si>
  <si>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</si>
  <si>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</si>
  <si>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</si>
  <si>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</si>
  <si>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</si>
  <si>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</si>
  <si>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</si>
  <si>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</si>
  <si>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</si>
  <si>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</si>
  <si>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</si>
  <si>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</si>
  <si>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</si>
  <si>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</si>
  <si>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</si>
  <si>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</si>
  <si>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</si>
  <si>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</si>
  <si>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</si>
  <si>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</si>
  <si>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</si>
  <si>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</si>
  <si>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</si>
  <si>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</si>
  <si>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</si>
  <si>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</si>
  <si>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</si>
  <si>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</si>
  <si>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</si>
  <si>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</si>
  <si>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</si>
  <si>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</si>
  <si>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</si>
  <si>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</si>
  <si>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</si>
  <si>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</si>
  <si>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</si>
  <si>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</si>
  <si>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</si>
  <si>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</si>
  <si>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</si>
  <si>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</si>
  <si>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</si>
  <si>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</si>
  <si>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</si>
  <si>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</si>
  <si>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</si>
  <si>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</si>
  <si>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</si>
  <si>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</si>
  <si>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</si>
  <si>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</si>
  <si>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</si>
  <si>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</si>
  <si>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</si>
  <si>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</si>
  <si>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</si>
  <si>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</si>
  <si>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</si>
  <si>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</si>
  <si>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</si>
  <si>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</si>
  <si>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</si>
  <si>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</si>
  <si>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</si>
  <si>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</si>
  <si>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</si>
  <si>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</si>
  <si>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</si>
  <si>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</si>
  <si>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</si>
  <si>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</si>
  <si>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</si>
  <si>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</si>
  <si>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</si>
  <si>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</si>
  <si>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</si>
  <si>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</si>
  <si>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</si>
  <si>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</si>
  <si>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</si>
  <si>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</si>
  <si>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</si>
  <si>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</si>
  <si>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</si>
  <si>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</si>
  <si>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</si>
  <si>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</si>
  <si>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</si>
  <si>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</si>
  <si>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</si>
  <si>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</si>
  <si>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</si>
  <si>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</si>
  <si>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</si>
  <si>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</si>
  <si>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</si>
  <si>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</si>
  <si>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</si>
  <si>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</si>
  <si>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</si>
  <si>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</si>
  <si>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</si>
  <si>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</si>
  <si>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</si>
  <si>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</si>
  <si>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</si>
  <si>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</si>
  <si>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</si>
  <si>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</si>
  <si>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</si>
  <si>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</si>
  <si>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</si>
  <si>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</si>
  <si>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</si>
  <si>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</si>
  <si>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</si>
  <si>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</si>
  <si>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</si>
  <si>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</si>
  <si>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</si>
  <si>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</si>
  <si>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</si>
  <si>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</si>
  <si>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</si>
  <si>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</si>
  <si>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</si>
  <si>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</si>
  <si>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</si>
  <si>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</si>
  <si>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</si>
  <si>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</si>
  <si>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</si>
  <si>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</si>
  <si>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</si>
  <si>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</si>
  <si>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</si>
  <si>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</si>
  <si>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</si>
  <si>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</si>
  <si>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</si>
  <si>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</si>
  <si>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</si>
  <si>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</si>
  <si>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</si>
  <si>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</si>
  <si>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</si>
  <si>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</si>
  <si>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</si>
  <si>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</si>
  <si>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</si>
  <si>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</si>
  <si>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</si>
  <si>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</si>
  <si>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</si>
  <si>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</si>
  <si>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</si>
  <si>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</si>
  <si>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</si>
  <si>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</si>
  <si>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</si>
  <si>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</si>
  <si>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</si>
  <si>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</si>
  <si>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</si>
  <si>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</si>
  <si>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</si>
  <si>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</si>
  <si>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</si>
  <si>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</si>
  <si>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</si>
  <si>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</si>
  <si>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</si>
  <si>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</si>
  <si>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</si>
  <si>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</si>
  <si>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</si>
  <si>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</si>
  <si>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</si>
  <si>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</si>
  <si>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</si>
  <si>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</si>
  <si>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</si>
  <si>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</si>
  <si>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</si>
  <si>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</si>
  <si>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</si>
  <si>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</si>
  <si>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</si>
  <si>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</si>
  <si>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</si>
  <si>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</si>
  <si>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</si>
  <si>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</si>
  <si>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</si>
  <si>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</si>
  <si>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</si>
  <si>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</si>
  <si>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</si>
  <si>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</si>
  <si>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</si>
  <si>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</si>
  <si>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</si>
  <si>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</si>
  <si>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</si>
  <si>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</si>
  <si>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</si>
  <si>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</si>
  <si>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</si>
  <si>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</si>
  <si>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</si>
  <si>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</si>
  <si>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</si>
  <si>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</si>
  <si>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</si>
  <si>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</si>
  <si>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</si>
  <si>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</si>
  <si>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</si>
  <si>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</si>
  <si>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</si>
  <si>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</si>
  <si>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</si>
  <si>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</si>
  <si>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</si>
  <si>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</si>
  <si>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</si>
  <si>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</si>
  <si>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</si>
  <si>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</si>
  <si>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</si>
  <si>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</si>
  <si>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</si>
  <si>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</si>
  <si>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</si>
  <si>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</si>
  <si>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</si>
  <si>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</si>
  <si>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</si>
  <si>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</si>
  <si>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</si>
  <si>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</si>
  <si>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</si>
  <si>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</si>
  <si>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</si>
  <si>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</si>
  <si>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</si>
  <si>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</si>
  <si>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</si>
  <si>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</si>
  <si>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</si>
  <si>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</si>
  <si>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</si>
  <si>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</si>
  <si>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</si>
  <si>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</si>
  <si>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</si>
  <si>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</si>
  <si>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</si>
  <si>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</si>
  <si>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</si>
  <si>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</si>
  <si>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</si>
  <si>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</si>
  <si>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</si>
  <si>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</si>
  <si>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</si>
  <si>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</si>
  <si>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</si>
  <si>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</si>
  <si>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</si>
  <si>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</si>
  <si>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</si>
  <si>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</si>
  <si>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</si>
  <si>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</si>
  <si>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</si>
  <si>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</si>
  <si>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</si>
  <si>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</si>
  <si>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</si>
  <si>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</si>
  <si>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</si>
  <si>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</si>
  <si>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</si>
  <si>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</si>
  <si>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</si>
  <si>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</si>
  <si>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</si>
  <si>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</si>
  <si>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</si>
  <si>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</si>
  <si>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</si>
  <si>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</si>
  <si>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</si>
  <si>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</si>
  <si>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</si>
  <si>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</si>
  <si>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</si>
  <si>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</si>
  <si>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</si>
  <si>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</si>
  <si>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</si>
  <si>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</si>
  <si>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</si>
  <si>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</si>
  <si>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</si>
  <si>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</si>
  <si>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</si>
  <si>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</si>
  <si>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</si>
  <si>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</si>
  <si>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</si>
  <si>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</si>
  <si>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</si>
  <si>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</si>
  <si>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</si>
  <si>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</si>
  <si>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</si>
  <si>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</si>
  <si>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</si>
  <si>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</si>
  <si>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</si>
  <si>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</si>
  <si>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</si>
  <si>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</si>
  <si>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</si>
  <si>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</si>
  <si>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</si>
  <si>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</si>
  <si>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</si>
  <si>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</si>
  <si>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</si>
  <si>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</si>
  <si>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</si>
  <si>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</si>
  <si>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</si>
  <si>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</si>
  <si>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</si>
  <si>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</si>
  <si>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</si>
  <si>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</si>
  <si>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</si>
  <si>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</si>
  <si>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</si>
  <si>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</si>
  <si>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</si>
  <si>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</si>
  <si>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</si>
  <si>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</si>
  <si>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</si>
  <si>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</si>
  <si>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</si>
  <si>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</si>
  <si>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</si>
  <si>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</si>
  <si>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</si>
  <si>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</si>
  <si>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</si>
  <si>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</si>
  <si>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</si>
  <si>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</si>
  <si>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</si>
  <si>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</si>
  <si>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</si>
  <si>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</si>
  <si>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</si>
  <si>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</si>
  <si>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</si>
  <si>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</si>
  <si>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</si>
  <si>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</si>
  <si>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</si>
  <si>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</si>
  <si>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</si>
  <si>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</si>
  <si>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</si>
  <si>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</si>
  <si>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</si>
  <si>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</si>
  <si>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</si>
  <si>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</si>
  <si>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</si>
  <si>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</si>
  <si>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</si>
  <si>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</si>
  <si>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</si>
  <si>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</si>
  <si>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</si>
  <si>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</si>
  <si>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</si>
  <si>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</si>
  <si>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</si>
  <si>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</si>
  <si>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</si>
  <si>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</si>
  <si>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</si>
  <si>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</si>
  <si>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</si>
  <si>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</si>
  <si>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</si>
  <si>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</si>
  <si>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</si>
  <si>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</si>
  <si>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</si>
  <si>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</si>
  <si>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</si>
  <si>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</si>
  <si>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</si>
  <si>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</si>
  <si>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</si>
  <si>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</si>
  <si>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</si>
  <si>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</si>
  <si>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</si>
  <si>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</si>
  <si>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</si>
  <si>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</si>
  <si>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</si>
  <si>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</si>
  <si>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</si>
  <si>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</si>
  <si>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</si>
  <si>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</si>
  <si>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</si>
  <si>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</si>
  <si>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</si>
  <si>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</si>
  <si>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</si>
  <si>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</si>
  <si>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</si>
  <si>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</si>
  <si>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</si>
  <si>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</si>
  <si>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</si>
  <si>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</si>
  <si>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</si>
  <si>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</si>
  <si>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</si>
  <si>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</si>
  <si>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</si>
  <si>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</si>
  <si>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</si>
  <si>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</si>
  <si>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</si>
  <si>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</si>
  <si>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</si>
  <si>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</si>
  <si>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</si>
  <si>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</si>
  <si>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</si>
  <si>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</si>
  <si>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</si>
  <si>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</si>
  <si>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</si>
  <si>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</si>
  <si>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</si>
  <si>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</si>
  <si>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</si>
  <si>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</si>
  <si>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</si>
  <si>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</si>
  <si>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</si>
  <si>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</si>
  <si>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</si>
  <si>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</si>
  <si>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</si>
  <si>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</si>
  <si>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</si>
  <si>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</si>
  <si>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</si>
  <si>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</si>
  <si>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</si>
  <si>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</si>
  <si>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</si>
  <si>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</si>
  <si>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</si>
  <si>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</si>
  <si>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</si>
  <si>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</si>
  <si>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</si>
  <si>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</si>
  <si>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</si>
  <si>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</si>
  <si>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</si>
  <si>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</si>
  <si>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</si>
  <si>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</si>
  <si>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</si>
  <si>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</si>
  <si>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</si>
  <si>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</si>
  <si>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</si>
  <si>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</si>
  <si>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</si>
  <si>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</si>
  <si>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</si>
  <si>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</si>
  <si>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</si>
  <si>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</si>
  <si>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</si>
  <si>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</si>
  <si>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</si>
  <si>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</si>
  <si>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</si>
  <si>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</si>
  <si>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</si>
  <si>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</si>
  <si>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</si>
  <si>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</si>
  <si>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</si>
  <si>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</si>
  <si>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</si>
  <si>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</si>
  <si>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</si>
  <si>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</si>
  <si>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</si>
  <si>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</si>
  <si>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</si>
  <si>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</si>
  <si>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</si>
  <si>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</si>
  <si>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</si>
  <si>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</si>
  <si>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</si>
  <si>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</si>
  <si>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</si>
  <si>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</si>
  <si>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</si>
  <si>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</si>
  <si>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</si>
  <si>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</si>
  <si>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</si>
  <si>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</si>
  <si>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</si>
  <si>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</si>
  <si>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</si>
  <si>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</si>
  <si>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</si>
  <si>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</si>
  <si>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</si>
  <si>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</si>
  <si>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</si>
  <si>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</si>
  <si>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</si>
  <si>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</si>
  <si>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</si>
  <si>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</si>
  <si>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</si>
  <si>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</si>
  <si>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</si>
  <si>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</si>
  <si>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</si>
  <si>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</si>
  <si>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</si>
  <si>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</si>
  <si>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</si>
  <si>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</si>
  <si>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</si>
  <si>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</si>
  <si>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</si>
  <si>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</si>
  <si>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</si>
  <si>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</si>
  <si>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</si>
  <si>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</si>
  <si>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</si>
  <si>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</si>
  <si>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</si>
  <si>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</si>
  <si>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</si>
  <si>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</si>
  <si>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</si>
  <si>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</si>
  <si>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</si>
  <si>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</si>
  <si>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</si>
  <si>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</si>
  <si>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</si>
  <si>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</si>
  <si>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</si>
  <si>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</si>
  <si>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</si>
  <si>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</si>
  <si>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</si>
  <si>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</si>
  <si>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</si>
  <si>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</si>
  <si>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</si>
  <si>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</si>
  <si>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</si>
  <si>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</si>
  <si>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</si>
  <si>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</si>
  <si>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</si>
  <si>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</si>
  <si>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</si>
  <si>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</si>
  <si>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</si>
  <si>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</si>
  <si>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</si>
  <si>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</si>
  <si>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</si>
  <si>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</si>
  <si>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</si>
  <si>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</si>
  <si>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</si>
  <si>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</si>
  <si>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</si>
  <si>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</si>
  <si>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</si>
  <si>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</si>
  <si>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</si>
  <si>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</si>
  <si>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</si>
  <si>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</si>
  <si>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</si>
  <si>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</si>
  <si>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</si>
  <si>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</si>
  <si>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</si>
  <si>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</si>
  <si>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</si>
  <si>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</si>
  <si>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</si>
  <si>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</si>
  <si>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</si>
  <si>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</si>
  <si>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</si>
  <si>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</si>
  <si>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</si>
  <si>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</si>
  <si>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</si>
  <si>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</si>
  <si>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</si>
  <si>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</si>
  <si>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</si>
  <si>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</si>
  <si>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</si>
  <si>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</si>
  <si>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</si>
  <si>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</si>
  <si>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</si>
  <si>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</si>
  <si>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</si>
  <si>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</si>
  <si>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</si>
  <si>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</si>
  <si>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</si>
  <si>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</si>
  <si>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</si>
  <si>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</si>
  <si>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</si>
  <si>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</si>
  <si>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</si>
  <si>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</si>
  <si>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</si>
  <si>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</si>
  <si>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</si>
  <si>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</si>
  <si>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</si>
  <si>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</si>
  <si>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</si>
  <si>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</si>
  <si>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</si>
  <si>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</si>
  <si>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</si>
  <si>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</si>
  <si>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</si>
  <si>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</si>
  <si>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</si>
  <si>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</si>
  <si>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</si>
  <si>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</si>
  <si>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</si>
  <si>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</si>
  <si>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</si>
  <si>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</si>
  <si>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</si>
  <si>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</si>
  <si>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</si>
  <si>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</si>
  <si>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</si>
  <si>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</si>
  <si>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</si>
  <si>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</si>
  <si>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</si>
  <si>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</si>
  <si>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</si>
  <si>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</si>
  <si>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</si>
  <si>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</si>
  <si>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</si>
  <si>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</si>
  <si>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</si>
  <si>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</si>
  <si>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</si>
  <si>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</si>
  <si>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</si>
  <si>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</si>
  <si>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</si>
  <si>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</si>
  <si>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</si>
  <si>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</si>
  <si>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</si>
  <si>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</si>
  <si>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</si>
  <si>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</si>
  <si>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</si>
  <si>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</si>
  <si>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</si>
  <si>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</si>
  <si>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</si>
  <si>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</si>
  <si>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</si>
  <si>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</si>
  <si>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</si>
  <si>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</si>
  <si>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</si>
  <si>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</si>
  <si>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</si>
  <si>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</si>
  <si>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</si>
  <si>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</si>
  <si>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</si>
  <si>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</si>
  <si>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</si>
  <si>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</si>
  <si>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</si>
  <si>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</si>
  <si>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</si>
  <si>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</si>
  <si>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</si>
  <si>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</si>
  <si>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</si>
  <si>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</si>
  <si>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</si>
  <si>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</si>
  <si>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</si>
  <si>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</si>
  <si>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</si>
  <si>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</si>
  <si>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</si>
  <si>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</si>
  <si>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</si>
  <si>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</si>
  <si>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</si>
  <si>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</si>
  <si>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</si>
  <si>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</si>
  <si>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</si>
  <si>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</si>
  <si>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</si>
  <si>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</si>
  <si>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</si>
  <si>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</si>
  <si>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</si>
  <si>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</si>
  <si>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</si>
  <si>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</si>
  <si>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</si>
  <si>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</si>
  <si>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</si>
  <si>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</si>
  <si>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</si>
  <si>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</si>
  <si>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</si>
  <si>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</si>
  <si>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</si>
  <si>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</si>
  <si>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</si>
  <si>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</si>
  <si>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</si>
  <si>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</si>
  <si>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</si>
  <si>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</si>
  <si>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</si>
  <si>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</si>
  <si>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</si>
  <si>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</si>
  <si>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</si>
  <si>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</si>
  <si>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</si>
  <si>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</si>
  <si>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</si>
  <si>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</si>
  <si>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</si>
  <si>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</si>
  <si>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</si>
  <si>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</si>
  <si>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</si>
  <si>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</si>
  <si>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</si>
  <si>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</si>
  <si>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</si>
  <si>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</si>
  <si>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</si>
  <si>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</si>
  <si>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</si>
  <si>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</si>
  <si>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</si>
  <si>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</si>
  <si>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</si>
  <si>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</si>
  <si>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</si>
  <si>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</si>
  <si>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</si>
  <si>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</si>
  <si>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</si>
  <si>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</si>
  <si>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</si>
  <si>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</si>
  <si>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</si>
  <si>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</si>
  <si>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</si>
  <si>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</si>
  <si>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</si>
  <si>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</si>
  <si>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</si>
  <si>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</si>
  <si>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</si>
  <si>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</si>
  <si>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</si>
  <si>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</si>
  <si>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</si>
  <si>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</si>
  <si>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</si>
  <si>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</si>
  <si>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</si>
  <si>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</si>
  <si>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</si>
  <si>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</si>
  <si>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</si>
  <si>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</si>
  <si>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</si>
  <si>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</si>
  <si>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</si>
  <si>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</si>
  <si>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</si>
  <si>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</si>
  <si>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</si>
  <si>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</si>
  <si>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</si>
  <si>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</si>
  <si>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</si>
  <si>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</si>
  <si>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</si>
  <si>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</si>
  <si>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</si>
  <si>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</si>
  <si>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</si>
  <si>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</si>
  <si>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</si>
  <si>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</si>
  <si>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</si>
  <si>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</si>
  <si>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</si>
  <si>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</si>
  <si>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</si>
  <si>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</si>
  <si>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</si>
  <si>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</si>
  <si>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</si>
  <si>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</si>
  <si>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</si>
  <si>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</si>
  <si>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</si>
  <si>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</si>
  <si>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</si>
  <si>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</si>
  <si>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</si>
  <si>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</si>
  <si>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</si>
  <si>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</si>
  <si>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</si>
  <si>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</si>
  <si>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</si>
  <si>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</si>
  <si>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</si>
  <si>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</si>
  <si>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</si>
  <si>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</si>
  <si>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</si>
  <si>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</si>
  <si>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</si>
  <si>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</si>
  <si>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</si>
  <si>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</si>
  <si>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</si>
  <si>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</si>
  <si>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</si>
  <si>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</si>
  <si>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</si>
  <si>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</si>
  <si>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</si>
  <si>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</si>
  <si>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</si>
  <si>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</si>
  <si>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</si>
  <si>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</si>
  <si>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</si>
  <si>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</si>
  <si>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</si>
  <si>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</si>
  <si>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</si>
  <si>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</si>
  <si>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</si>
  <si>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</si>
  <si>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</si>
  <si>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</si>
  <si>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</si>
  <si>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</si>
  <si>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</si>
  <si>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</si>
  <si>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</si>
  <si>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</si>
  <si>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</si>
  <si>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</si>
  <si>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</si>
  <si>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</si>
  <si>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</si>
  <si>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</si>
  <si>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</si>
  <si>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</si>
  <si>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</si>
  <si>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</si>
  <si>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</si>
  <si>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</si>
  <si>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</si>
  <si>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</si>
  <si>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</si>
  <si>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</si>
  <si>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</si>
  <si>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</si>
  <si>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</si>
  <si>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</si>
  <si>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</si>
  <si>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</si>
  <si>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</si>
  <si>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</si>
  <si>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</si>
  <si>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</si>
  <si>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</si>
  <si>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</si>
  <si>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</si>
  <si>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</si>
  <si>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</si>
  <si>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</si>
  <si>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</si>
  <si>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</si>
  <si>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</si>
  <si>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</si>
  <si>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</si>
  <si>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</si>
  <si>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</si>
  <si>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</si>
  <si>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</si>
  <si>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</si>
  <si>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</si>
  <si>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</si>
  <si>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</si>
  <si>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</si>
  <si>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</si>
  <si>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</si>
  <si>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</si>
  <si>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</si>
  <si>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</si>
  <si>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</si>
  <si>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</si>
  <si>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</si>
  <si>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</si>
  <si>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</si>
  <si>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</si>
  <si>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</si>
  <si>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</si>
  <si>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</si>
  <si>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</si>
  <si>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</si>
  <si>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</si>
  <si>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</si>
  <si>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</si>
  <si>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</si>
  <si>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</si>
  <si>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</si>
  <si>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</si>
  <si>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</si>
  <si>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</si>
  <si>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</si>
  <si>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</si>
  <si>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</si>
  <si>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</si>
  <si>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</si>
  <si>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</si>
  <si>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</si>
  <si>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</si>
  <si>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</si>
  <si>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</si>
  <si>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</si>
  <si>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</si>
  <si>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</si>
  <si>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</si>
  <si>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</si>
  <si>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</si>
  <si>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</si>
  <si>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</si>
  <si>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</si>
  <si>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</si>
  <si>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</si>
  <si>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</si>
  <si>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</si>
  <si>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</si>
  <si>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</si>
  <si>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</si>
  <si>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</si>
  <si>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</si>
  <si>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</si>
  <si>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</si>
  <si>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</si>
  <si>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</si>
  <si>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</si>
  <si>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</si>
  <si>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</si>
  <si>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</si>
  <si>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</si>
  <si>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</si>
  <si>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</si>
  <si>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</si>
  <si>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</si>
  <si>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</si>
  <si>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</si>
  <si>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</si>
  <si>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</si>
  <si>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</si>
  <si>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</si>
  <si>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</si>
  <si>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</si>
  <si>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</si>
  <si>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</si>
  <si>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</si>
  <si>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</si>
  <si>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</si>
  <si>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</si>
  <si>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</si>
  <si>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</si>
  <si>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</si>
  <si>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</si>
  <si>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</si>
  <si>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</si>
  <si>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</si>
  <si>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</si>
  <si>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</si>
  <si>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</si>
  <si>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</si>
  <si>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</si>
  <si>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</si>
  <si>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</si>
  <si>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</si>
  <si>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</si>
  <si>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</si>
  <si>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</si>
  <si>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</si>
  <si>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</si>
  <si>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</si>
  <si>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</si>
  <si>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</si>
  <si>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</si>
  <si>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</si>
  <si>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</si>
  <si>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</si>
  <si>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</si>
  <si>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</si>
  <si>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</si>
  <si>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</si>
  <si>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</si>
  <si>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</si>
  <si>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</si>
  <si>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</si>
  <si>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</si>
  <si>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</si>
  <si>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</si>
  <si>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</si>
  <si>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</si>
  <si>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</si>
  <si>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</si>
  <si>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</si>
  <si>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</si>
  <si>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</si>
  <si>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</si>
  <si>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</si>
  <si>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</si>
  <si>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</si>
  <si>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</si>
  <si>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</si>
  <si>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</si>
  <si>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</si>
  <si>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</si>
  <si>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</si>
  <si>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</si>
  <si>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</si>
  <si>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</si>
  <si>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</si>
  <si>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</si>
  <si>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</si>
  <si>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</si>
  <si>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</si>
  <si>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</si>
  <si>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</si>
  <si>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</si>
  <si>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</si>
  <si>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</si>
  <si>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</si>
  <si>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</si>
  <si>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</si>
  <si>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</si>
  <si>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</si>
  <si>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</si>
  <si>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</si>
  <si>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</si>
  <si>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</si>
  <si>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</si>
  <si>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</si>
  <si>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</si>
  <si>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</si>
  <si>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</si>
  <si>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</si>
  <si>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</si>
  <si>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</si>
  <si>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</si>
  <si>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</si>
  <si>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</si>
  <si>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</si>
  <si>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</si>
  <si>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</si>
  <si>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</si>
  <si>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</si>
  <si>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</si>
  <si>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</si>
  <si>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</si>
  <si>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</si>
  <si>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</si>
  <si>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</si>
  <si>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</si>
  <si>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</si>
  <si>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</si>
  <si>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</si>
  <si>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</si>
  <si>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</si>
  <si>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</si>
  <si>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</si>
  <si>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</si>
  <si>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</si>
  <si>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</si>
  <si>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</si>
  <si>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</si>
  <si>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</si>
  <si>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</si>
  <si>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</si>
  <si>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</si>
  <si>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</si>
  <si>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</si>
  <si>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</si>
  <si>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</si>
  <si>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</si>
  <si>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</si>
  <si>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</si>
  <si>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</si>
  <si>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</si>
  <si>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</si>
  <si>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</si>
  <si>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</si>
  <si>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</si>
  <si>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</si>
  <si>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</si>
  <si>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</si>
  <si>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</si>
  <si>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</si>
  <si>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</si>
  <si>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</si>
  <si>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</si>
  <si>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</si>
  <si>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</si>
  <si>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</si>
  <si>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</si>
  <si>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</si>
  <si>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</si>
  <si>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</si>
  <si>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</si>
  <si>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</si>
  <si>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</si>
  <si>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</si>
  <si>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</si>
  <si>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</si>
  <si>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</si>
  <si>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</si>
  <si>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</si>
  <si>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</si>
  <si>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</si>
  <si>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</si>
  <si>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</si>
  <si>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</si>
  <si>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</si>
  <si>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</si>
  <si>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</si>
  <si>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</si>
  <si>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</si>
  <si>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</si>
  <si>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</si>
  <si>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</si>
  <si>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</si>
  <si>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</si>
  <si>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</si>
  <si>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</si>
  <si>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</si>
  <si>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</si>
  <si>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</si>
  <si>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</si>
  <si>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</si>
  <si>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</si>
  <si>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</si>
  <si>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</si>
  <si>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</si>
  <si>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</si>
  <si>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</si>
  <si>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</si>
  <si>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</si>
  <si>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</si>
  <si>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</si>
  <si>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</si>
  <si>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</si>
  <si>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</si>
  <si>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</si>
  <si>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</si>
  <si>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</si>
  <si>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</si>
  <si>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</si>
  <si>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</si>
  <si>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</si>
  <si>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</si>
  <si>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</si>
  <si>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</si>
  <si>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</si>
  <si>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</si>
  <si>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</si>
  <si>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</si>
  <si>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</si>
  <si>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</si>
  <si>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</si>
  <si>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</si>
  <si>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</si>
  <si>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</si>
  <si>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</si>
  <si>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</si>
  <si>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</si>
  <si>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</si>
  <si>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</si>
  <si>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</si>
  <si>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</si>
  <si>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</si>
  <si>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</si>
  <si>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</si>
  <si>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</si>
  <si>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</si>
  <si>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</si>
  <si>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</si>
  <si>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</si>
  <si>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</si>
  <si>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</si>
  <si>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</si>
  <si>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</si>
  <si>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</si>
  <si>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</si>
  <si>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</si>
  <si>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</si>
  <si>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</si>
  <si>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</si>
  <si>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</si>
  <si>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</si>
  <si>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</si>
  <si>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</si>
  <si>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</si>
  <si>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</si>
  <si>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</si>
  <si>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</si>
  <si>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</si>
  <si>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</si>
  <si>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</si>
  <si>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</si>
  <si>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</si>
  <si>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</si>
  <si>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</si>
  <si>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</si>
  <si>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</si>
  <si>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</si>
  <si>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</si>
  <si>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</si>
  <si>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</si>
  <si>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</si>
  <si>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</si>
  <si>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</si>
  <si>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</si>
  <si>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</si>
  <si>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</si>
  <si>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</si>
  <si>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</si>
  <si>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</si>
  <si>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</si>
  <si>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</si>
  <si>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</si>
  <si>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</si>
  <si>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</si>
  <si>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</si>
  <si>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</si>
  <si>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</si>
  <si>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</si>
  <si>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</si>
  <si>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</si>
  <si>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</si>
  <si>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</si>
  <si>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</si>
  <si>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</si>
  <si>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</si>
  <si>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</si>
  <si>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</si>
  <si>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</si>
  <si>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</si>
  <si>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</si>
  <si>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</si>
  <si>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</si>
  <si>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</si>
  <si>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</si>
  <si>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</si>
  <si>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</si>
  <si>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</si>
  <si>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</si>
  <si>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</si>
  <si>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</si>
  <si>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</si>
  <si>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</si>
  <si>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</si>
  <si>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</si>
  <si>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</si>
  <si>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</si>
  <si>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</si>
  <si>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</si>
  <si>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</si>
  <si>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</si>
  <si>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</si>
  <si>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</si>
  <si>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</si>
  <si>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</si>
  <si>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</si>
  <si>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</si>
  <si>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</si>
  <si>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</si>
  <si>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</si>
  <si>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</si>
  <si>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</si>
  <si>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</si>
  <si>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</si>
  <si>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</si>
  <si>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</si>
  <si>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</si>
  <si>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</si>
  <si>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</si>
  <si>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</si>
  <si>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</si>
  <si>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</si>
  <si>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</si>
  <si>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</si>
  <si>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</si>
  <si>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</si>
  <si>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</si>
  <si>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</si>
  <si>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</si>
  <si>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</si>
  <si>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</si>
  <si>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</si>
  <si>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</si>
  <si>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</si>
  <si>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</si>
  <si>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</si>
  <si>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</si>
  <si>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</si>
  <si>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</si>
  <si>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</si>
  <si>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</si>
  <si>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</si>
  <si>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</si>
  <si>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</si>
  <si>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</si>
  <si>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</si>
  <si>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</si>
  <si>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</si>
  <si>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</si>
  <si>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</si>
  <si>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</si>
  <si>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</si>
  <si>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</si>
  <si>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</si>
  <si>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</si>
  <si>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</si>
  <si>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</si>
  <si>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</si>
  <si>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</si>
  <si>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</si>
  <si>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</si>
  <si>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</si>
  <si>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</si>
  <si>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</si>
  <si>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</si>
  <si>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</si>
  <si>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</si>
  <si>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</si>
  <si>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</si>
  <si>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</si>
  <si>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</si>
  <si>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</si>
  <si>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</si>
  <si>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</si>
  <si>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</si>
  <si>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</si>
  <si>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</si>
  <si>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</si>
  <si>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</si>
  <si>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</si>
  <si>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</si>
  <si>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</si>
  <si>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</si>
  <si>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</si>
  <si>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</si>
  <si>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</si>
  <si>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</si>
  <si>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</si>
  <si>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</si>
  <si>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</si>
  <si>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</si>
  <si>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</si>
  <si>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</si>
  <si>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</si>
  <si>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</si>
  <si>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</si>
  <si>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</si>
  <si>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</si>
  <si>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</si>
  <si>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</si>
  <si>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</si>
  <si>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</si>
  <si>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</si>
  <si>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</si>
  <si>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</si>
  <si>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</si>
  <si>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</si>
  <si>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</si>
  <si>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</si>
  <si>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</si>
  <si>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</si>
  <si>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</si>
  <si>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</si>
  <si>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</si>
  <si>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</si>
  <si>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</si>
  <si>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</si>
  <si>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</si>
  <si>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</si>
  <si>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</si>
  <si>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</si>
  <si>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</si>
  <si>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</si>
  <si>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</si>
  <si>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</si>
  <si>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</si>
  <si>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</si>
  <si>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</si>
  <si>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</si>
  <si>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</si>
  <si>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</si>
  <si>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</si>
  <si>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</si>
  <si>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</si>
  <si>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</si>
  <si>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</si>
  <si>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</si>
  <si>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</si>
  <si>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</si>
  <si>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</si>
  <si>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</si>
  <si>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</si>
  <si>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</si>
  <si>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</si>
  <si>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</si>
  <si>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</si>
  <si>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</si>
  <si>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</si>
  <si>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</si>
  <si>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</si>
  <si>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</si>
  <si>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</si>
  <si>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</si>
  <si>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</si>
  <si>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</si>
  <si>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</si>
  <si>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</si>
  <si>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</si>
  <si>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</si>
  <si>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</si>
  <si>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</si>
  <si>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</si>
  <si>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</si>
  <si>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</si>
  <si>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</si>
  <si>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</si>
  <si>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</si>
  <si>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</si>
  <si>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</si>
  <si>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</si>
  <si>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</si>
  <si>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</si>
  <si>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</si>
  <si>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</si>
  <si>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</si>
  <si>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</si>
  <si>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</si>
  <si>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</si>
  <si>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</si>
  <si>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</si>
  <si>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</si>
  <si>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</si>
  <si>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</si>
  <si>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</si>
  <si>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</si>
  <si>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</si>
  <si>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</si>
  <si>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</si>
  <si>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</si>
  <si>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</si>
  <si>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</si>
  <si>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</si>
  <si>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</si>
  <si>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</si>
  <si>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</si>
  <si>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</si>
  <si>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</si>
  <si>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</si>
  <si>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</si>
  <si>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</si>
  <si>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</si>
  <si>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</si>
  <si>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</si>
  <si>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</si>
  <si>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</si>
  <si>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</si>
  <si>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</si>
  <si>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</si>
  <si>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</si>
  <si>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</si>
  <si>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</si>
  <si>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</si>
  <si>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</si>
  <si>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</si>
  <si>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</si>
  <si>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</si>
  <si>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</si>
  <si>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</si>
  <si>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</si>
  <si>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</si>
  <si>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</si>
  <si>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</si>
  <si>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</si>
  <si>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</si>
  <si>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</si>
  <si>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</si>
  <si>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</si>
  <si>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</si>
  <si>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</si>
  <si>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</si>
  <si>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</si>
  <si>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</si>
  <si>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</si>
  <si>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</si>
  <si>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</si>
  <si>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</si>
  <si>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</si>
  <si>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</si>
  <si>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</si>
  <si>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</si>
  <si>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</si>
  <si>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</si>
  <si>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</si>
  <si>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</si>
  <si>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</si>
  <si>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</si>
  <si>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</si>
  <si>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</si>
  <si>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</si>
  <si>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</si>
  <si>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</si>
  <si>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</si>
  <si>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</si>
  <si>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</si>
  <si>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</si>
  <si>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</si>
  <si>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</si>
  <si>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</si>
  <si>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</si>
  <si>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</si>
  <si>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</si>
  <si>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</si>
  <si>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</si>
  <si>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</si>
  <si>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</si>
  <si>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</si>
  <si>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</si>
  <si>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</si>
  <si>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</si>
  <si>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</si>
  <si>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</si>
  <si>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</si>
  <si>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</si>
  <si>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</si>
  <si>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</si>
  <si>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</si>
  <si>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</si>
  <si>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</si>
  <si>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</si>
  <si>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</si>
  <si>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</si>
  <si>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</si>
  <si>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</si>
  <si>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</si>
  <si>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</si>
  <si>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</si>
  <si>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</si>
  <si>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</si>
  <si>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</si>
  <si>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</si>
  <si>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</si>
  <si>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</si>
  <si>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</si>
  <si>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</si>
  <si>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</si>
  <si>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</si>
  <si>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</si>
  <si>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</si>
  <si>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</si>
  <si>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</si>
  <si>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</si>
  <si>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</si>
  <si>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</si>
  <si>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</si>
  <si>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</si>
  <si>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</si>
  <si>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</si>
  <si>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</si>
  <si>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</si>
  <si>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</si>
  <si>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</si>
  <si>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</si>
  <si>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</si>
  <si>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</si>
  <si>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</si>
  <si>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</si>
  <si>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</si>
  <si>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</si>
  <si>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</si>
  <si>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</si>
  <si>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</si>
  <si>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</si>
  <si>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</si>
  <si>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</si>
  <si>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</si>
  <si>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</si>
  <si>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</si>
  <si>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</si>
  <si>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</si>
  <si>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</si>
  <si>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</si>
  <si>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</si>
  <si>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</si>
  <si>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</si>
  <si>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</si>
  <si>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</si>
  <si>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</si>
  <si>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</si>
  <si>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</si>
  <si>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</si>
  <si>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</si>
  <si>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</si>
  <si>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</si>
  <si>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</si>
  <si>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</si>
  <si>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</si>
  <si>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</si>
  <si>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</si>
  <si>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</si>
  <si>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</si>
  <si>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</si>
  <si>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</si>
  <si>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</si>
  <si>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</si>
  <si>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</si>
  <si>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</si>
  <si>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</si>
  <si>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</si>
  <si>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</si>
  <si>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</si>
  <si>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</si>
  <si>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</si>
  <si>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</si>
  <si>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</si>
  <si>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</si>
  <si>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</si>
  <si>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</si>
  <si>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</si>
  <si>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</si>
  <si>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</si>
  <si>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</si>
  <si>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</si>
  <si>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</si>
  <si>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</si>
  <si>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</si>
  <si>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</si>
  <si>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</si>
  <si>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</si>
  <si>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</si>
  <si>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</si>
  <si>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</si>
  <si>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</si>
  <si>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</si>
  <si>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</si>
  <si>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</si>
  <si>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</si>
  <si>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</si>
  <si>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</si>
  <si>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</si>
  <si>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</si>
  <si>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</si>
  <si>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</si>
  <si>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</si>
  <si>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</si>
  <si>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</si>
  <si>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</si>
  <si>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</si>
  <si>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</si>
  <si>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</si>
  <si>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</si>
  <si>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</si>
  <si>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</si>
  <si>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</si>
  <si>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</si>
  <si>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</si>
  <si>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</si>
  <si>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</si>
  <si>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</si>
  <si>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</si>
  <si>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</si>
  <si>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</si>
  <si>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</si>
  <si>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</si>
  <si>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</si>
  <si>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</si>
  <si>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</si>
  <si>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</si>
  <si>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</si>
  <si>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</si>
  <si>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</si>
  <si>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</si>
  <si>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</si>
  <si>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</si>
  <si>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</si>
  <si>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</si>
  <si>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</si>
  <si>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</si>
  <si>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</si>
  <si>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</si>
  <si>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</si>
  <si>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</si>
  <si>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</si>
  <si>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</si>
  <si>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</si>
  <si>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</si>
  <si>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</si>
  <si>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</si>
  <si>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</si>
  <si>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</si>
  <si>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</si>
  <si>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</si>
  <si>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</si>
  <si>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</si>
  <si>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</si>
  <si>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</si>
  <si>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</si>
  <si>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</si>
  <si>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</si>
  <si>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</si>
  <si>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</si>
  <si>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</si>
  <si>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</si>
  <si>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</si>
  <si>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</si>
  <si>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</si>
  <si>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</si>
  <si>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</si>
  <si>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</si>
  <si>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</si>
  <si>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</si>
  <si>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</si>
  <si>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</si>
  <si>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</si>
  <si>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</si>
  <si>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</si>
  <si>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</si>
  <si>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</si>
  <si>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</si>
  <si>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</si>
  <si>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</si>
  <si>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</si>
  <si>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</si>
  <si>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</si>
  <si>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</si>
  <si>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</si>
  <si>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</si>
  <si>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</si>
  <si>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</si>
  <si>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</si>
  <si>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</si>
  <si>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</si>
  <si>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</si>
  <si>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</si>
  <si>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</si>
  <si>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</si>
  <si>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</si>
  <si>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</si>
  <si>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</si>
  <si>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</si>
  <si>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</si>
  <si>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</si>
  <si>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</si>
  <si>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</si>
  <si>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</si>
  <si>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</si>
  <si>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</si>
  <si>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</si>
  <si>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</si>
  <si>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</si>
  <si>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</si>
  <si>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</si>
  <si>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</si>
  <si>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</si>
  <si>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</si>
  <si>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</si>
  <si>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</si>
  <si>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</si>
  <si>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</si>
  <si>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</si>
  <si>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</si>
  <si>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</si>
  <si>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</si>
  <si>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</si>
  <si>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</si>
  <si>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</si>
  <si>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</si>
  <si>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</si>
  <si>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</si>
  <si>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</si>
  <si>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</si>
  <si>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</si>
  <si>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</si>
  <si>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</si>
  <si>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</si>
  <si>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</si>
  <si>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</si>
  <si>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</si>
  <si>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</si>
  <si>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</si>
  <si>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</si>
  <si>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</si>
  <si>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</si>
  <si>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</si>
  <si>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</si>
  <si>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</si>
  <si>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</si>
  <si>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</si>
  <si>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</si>
  <si>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</si>
  <si>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</si>
  <si>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</si>
  <si>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</si>
  <si>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</si>
  <si>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</si>
  <si>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</si>
  <si>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</si>
  <si>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</si>
  <si>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</si>
  <si>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</si>
  <si>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</si>
  <si>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</si>
  <si>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</si>
  <si>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</si>
  <si>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</si>
  <si>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</si>
  <si>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</si>
  <si>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</si>
  <si>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</si>
  <si>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</si>
  <si>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</si>
  <si>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</si>
  <si>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</si>
  <si>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</si>
  <si>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</si>
  <si>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</si>
  <si>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</si>
  <si>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</si>
  <si>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</si>
  <si>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</si>
  <si>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</si>
  <si>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</si>
  <si>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</si>
  <si>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</si>
  <si>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</si>
  <si>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</si>
  <si>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</si>
  <si>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</si>
  <si>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</si>
  <si>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</si>
  <si>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</si>
  <si>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</si>
  <si>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</si>
  <si>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</si>
  <si>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</si>
  <si>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</si>
  <si>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</si>
  <si>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</si>
  <si>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</si>
  <si>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</si>
  <si>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</si>
  <si>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</si>
  <si>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</si>
  <si>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</si>
  <si>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</si>
  <si>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</si>
  <si>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</si>
  <si>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</si>
  <si>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</si>
  <si>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</si>
  <si>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</si>
  <si>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</si>
  <si>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</si>
  <si>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</si>
  <si>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</si>
  <si>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</si>
  <si>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</si>
  <si>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</si>
  <si>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</si>
  <si>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</si>
  <si>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</si>
  <si>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</si>
  <si>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</si>
  <si>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</si>
  <si>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</si>
  <si>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</si>
  <si>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</si>
  <si>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</si>
  <si>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</si>
  <si>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</si>
  <si>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</si>
  <si>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</si>
  <si>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</si>
  <si>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</si>
  <si>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</si>
  <si>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</si>
  <si>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</si>
  <si>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</si>
  <si>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</si>
  <si>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</si>
  <si>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</si>
  <si>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</si>
  <si>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</si>
  <si>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</si>
  <si>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</si>
  <si>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</si>
  <si>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</si>
  <si>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</si>
  <si>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</si>
  <si>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</si>
  <si>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</si>
  <si>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</si>
  <si>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</si>
  <si>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</si>
  <si>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</si>
  <si>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</si>
  <si>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</si>
  <si>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</si>
  <si>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</si>
  <si>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</si>
  <si>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</si>
  <si>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</si>
  <si>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</si>
  <si>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</si>
  <si>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</si>
  <si>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</si>
  <si>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</si>
  <si>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</si>
  <si>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</si>
  <si>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</si>
  <si>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</si>
  <si>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</si>
  <si>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</si>
  <si>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</si>
  <si>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</si>
  <si>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</si>
  <si>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</si>
  <si>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</si>
  <si>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</si>
  <si>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</si>
  <si>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</si>
  <si>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</si>
  <si>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</si>
  <si>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</si>
  <si>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</si>
  <si>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</si>
  <si>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</si>
  <si>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</si>
  <si>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</si>
  <si>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</si>
  <si>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</si>
  <si>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</si>
  <si>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</si>
  <si>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</si>
  <si>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</si>
  <si>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</si>
  <si>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</si>
  <si>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</si>
  <si>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</si>
  <si>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</si>
  <si>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</si>
  <si>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</si>
  <si>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</si>
  <si>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</si>
  <si>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</si>
  <si>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</si>
  <si>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</si>
  <si>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</si>
  <si>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</si>
  <si>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</si>
  <si>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</si>
  <si>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</si>
  <si>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</si>
  <si>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</si>
  <si>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</si>
  <si>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</si>
  <si>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</si>
  <si>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</si>
  <si>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</si>
  <si>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</si>
  <si>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</si>
  <si>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</si>
  <si>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</si>
  <si>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</si>
  <si>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</si>
  <si>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</si>
  <si>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</si>
  <si>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</si>
  <si>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</si>
  <si>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</si>
  <si>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</si>
  <si>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</si>
  <si>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</si>
  <si>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</si>
  <si>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</si>
  <si>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</si>
  <si>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</si>
  <si>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</si>
  <si>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</si>
  <si>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</si>
  <si>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</si>
  <si>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</si>
  <si>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</si>
  <si>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</si>
  <si>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</si>
  <si>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</si>
  <si>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</si>
  <si>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</si>
  <si>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</si>
  <si>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</si>
  <si>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</si>
  <si>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</si>
  <si>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</si>
  <si>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</si>
  <si>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</si>
  <si>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</si>
  <si>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</si>
  <si>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</si>
  <si>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</si>
  <si>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</si>
  <si>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</si>
  <si>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</si>
  <si>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</si>
  <si>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</si>
  <si>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</si>
  <si>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</si>
  <si>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</si>
  <si>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</si>
  <si>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</si>
  <si>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</si>
  <si>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</si>
  <si>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</si>
  <si>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</si>
  <si>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</si>
  <si>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</si>
  <si>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</si>
  <si>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</si>
  <si>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</si>
  <si>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</si>
  <si>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</si>
  <si>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</si>
  <si>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</si>
  <si>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</si>
  <si>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</si>
  <si>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</si>
  <si>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</si>
  <si>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</si>
  <si>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</si>
  <si>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</si>
  <si>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</si>
  <si>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</si>
  <si>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</si>
  <si>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</si>
  <si>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</si>
  <si>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</si>
  <si>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</si>
  <si>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</si>
  <si>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</si>
  <si>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</si>
  <si>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</si>
  <si>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</si>
  <si>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</si>
  <si>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</si>
  <si>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</si>
  <si>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</si>
  <si>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</si>
  <si>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</si>
  <si>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</si>
  <si>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</si>
  <si>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</si>
  <si>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</si>
  <si>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</si>
  <si>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</si>
  <si>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</si>
  <si>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</si>
  <si>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</si>
  <si>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</si>
  <si>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</si>
  <si>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</si>
  <si>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</si>
  <si>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</si>
  <si>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</si>
  <si>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</si>
  <si>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</si>
  <si>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</si>
  <si>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</si>
  <si>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</si>
  <si>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</si>
  <si>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</si>
  <si>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</si>
  <si>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</si>
  <si>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</si>
  <si>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</si>
  <si>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</si>
  <si>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</si>
  <si>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</si>
  <si>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</si>
  <si>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</si>
  <si>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</si>
  <si>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</si>
  <si>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</si>
  <si>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</si>
  <si>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</si>
  <si>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</si>
  <si>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</si>
  <si>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</si>
  <si>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</si>
  <si>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</si>
  <si>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</si>
  <si>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</si>
  <si>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</si>
  <si>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</si>
  <si>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</si>
  <si>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</si>
  <si>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</si>
  <si>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</si>
  <si>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</si>
  <si>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</si>
  <si>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</si>
  <si>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</si>
  <si>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</si>
  <si>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</si>
  <si>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</si>
  <si>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</si>
  <si>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</si>
  <si>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</si>
  <si>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</si>
  <si>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</si>
  <si>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</si>
  <si>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</si>
  <si>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</si>
  <si>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</si>
  <si>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</si>
  <si>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</si>
  <si>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</si>
  <si>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</si>
  <si>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</si>
  <si>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</si>
  <si>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</si>
  <si>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</si>
  <si>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</si>
  <si>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</si>
  <si>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</si>
  <si>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</si>
  <si>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</si>
  <si>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</si>
  <si>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</si>
  <si>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</si>
  <si>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</si>
  <si>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</si>
  <si>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</si>
  <si>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</si>
  <si>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</si>
  <si>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</si>
  <si>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</si>
  <si>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</si>
  <si>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</si>
  <si>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</si>
  <si>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</si>
  <si>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</si>
  <si>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</si>
  <si>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</si>
  <si>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</si>
  <si>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</si>
  <si>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</si>
  <si>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</si>
  <si>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</si>
  <si>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</si>
  <si>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</si>
  <si>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</si>
  <si>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</si>
  <si>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</si>
  <si>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</si>
  <si>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</si>
  <si>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</si>
  <si>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</si>
  <si>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</si>
  <si>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</si>
  <si>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</si>
  <si>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</si>
  <si>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</si>
  <si>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</si>
  <si>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</si>
  <si>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</si>
  <si>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</si>
  <si>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</si>
  <si>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</si>
  <si>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</si>
  <si>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</si>
  <si>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</si>
  <si>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</si>
  <si>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</si>
  <si>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</si>
  <si>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</si>
  <si>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</si>
  <si>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</si>
  <si>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</si>
  <si>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</si>
  <si>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</si>
  <si>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</si>
  <si>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</si>
  <si>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</si>
  <si>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</si>
  <si>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</si>
  <si>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</si>
  <si>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</si>
  <si>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</si>
  <si>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</si>
  <si>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</si>
  <si>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</si>
  <si>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</si>
  <si>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</si>
  <si>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</si>
  <si>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</si>
  <si>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</si>
  <si>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</si>
  <si>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</si>
  <si>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</si>
  <si>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</si>
  <si>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</si>
  <si>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</si>
  <si>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</si>
  <si>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</si>
  <si>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</si>
  <si>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</si>
  <si>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</si>
  <si>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</si>
  <si>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</si>
  <si>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</si>
  <si>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</si>
  <si>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</si>
  <si>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</si>
  <si>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</si>
  <si>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</si>
  <si>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</si>
  <si>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</si>
  <si>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</si>
  <si>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</si>
  <si>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</si>
  <si>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</si>
  <si>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</si>
  <si>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</si>
  <si>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</si>
  <si>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</si>
  <si>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</si>
  <si>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</si>
  <si>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</si>
  <si>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</si>
  <si>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</si>
  <si>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</si>
  <si>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</si>
  <si>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</si>
  <si>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</si>
  <si>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</si>
  <si>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</si>
  <si>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</si>
  <si>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</si>
  <si>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</si>
  <si>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</si>
  <si>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</si>
  <si>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</si>
  <si>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</si>
  <si>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</si>
  <si>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</si>
  <si>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</si>
  <si>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</si>
  <si>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</si>
  <si>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</si>
  <si>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</si>
  <si>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</si>
  <si>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</si>
  <si>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</si>
  <si>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</si>
  <si>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</si>
  <si>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</si>
  <si>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</si>
  <si>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</si>
  <si>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</si>
  <si>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</si>
  <si>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</si>
  <si>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</si>
  <si>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</si>
  <si>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</si>
  <si>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</si>
  <si>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</si>
  <si>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</si>
  <si>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</si>
  <si>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</si>
  <si>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</si>
  <si>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</si>
  <si>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</si>
  <si>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</si>
  <si>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</si>
  <si>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</si>
  <si>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</si>
  <si>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</si>
  <si>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</si>
  <si>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</si>
  <si>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</si>
  <si>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</si>
  <si>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</si>
  <si>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</si>
  <si>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</si>
  <si>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</si>
  <si>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</si>
  <si>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</si>
  <si>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</si>
  <si>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</si>
  <si>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</si>
  <si>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</si>
  <si>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</si>
  <si>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</si>
  <si>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</si>
  <si>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</si>
  <si>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</si>
  <si>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</si>
  <si>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</si>
  <si>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</si>
  <si>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</si>
  <si>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</si>
  <si>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</si>
  <si>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</si>
  <si>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</si>
  <si>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</si>
  <si>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</si>
  <si>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</si>
  <si>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</si>
  <si>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</si>
  <si>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</si>
  <si>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</si>
  <si>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</si>
  <si>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</si>
  <si>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</si>
  <si>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</si>
  <si>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</si>
  <si>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</si>
  <si>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</si>
  <si>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</si>
  <si>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</si>
  <si>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</si>
  <si>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</si>
  <si>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</si>
  <si>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</si>
  <si>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</si>
  <si>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</si>
  <si>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</si>
  <si>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</si>
  <si>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</si>
  <si>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</si>
  <si>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</si>
  <si>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</si>
  <si>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</si>
  <si>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</si>
  <si>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</si>
  <si>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</si>
  <si>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</si>
  <si>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</si>
  <si>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</si>
  <si>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</si>
  <si>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</si>
  <si>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</si>
  <si>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</si>
  <si>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</si>
  <si>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</si>
  <si>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</si>
  <si>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</si>
  <si>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</si>
  <si>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</si>
  <si>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</si>
  <si>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</si>
  <si>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</si>
  <si>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</si>
  <si>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</si>
  <si>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</si>
  <si>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</si>
  <si>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</si>
  <si>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</si>
  <si>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</si>
  <si>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</si>
  <si>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</si>
  <si>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</si>
  <si>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</si>
  <si>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</si>
  <si>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</si>
  <si>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</si>
  <si>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</si>
  <si>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</si>
  <si>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</si>
  <si>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</si>
  <si>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</si>
  <si>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</si>
  <si>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</si>
  <si>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</si>
  <si>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</si>
  <si>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</si>
  <si>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</si>
  <si>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</si>
  <si>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</si>
  <si>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</si>
  <si>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</si>
  <si>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</si>
  <si>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</si>
  <si>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</si>
  <si>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</si>
  <si>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</si>
  <si>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</si>
  <si>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</si>
  <si>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</si>
  <si>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</si>
  <si>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</si>
  <si>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</si>
  <si>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</si>
  <si>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</si>
  <si>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</si>
  <si>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</si>
  <si>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</si>
  <si>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</si>
  <si>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</si>
  <si>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</si>
  <si>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</si>
  <si>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</si>
  <si>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</si>
  <si>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</si>
  <si>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</si>
  <si>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</si>
  <si>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</si>
  <si>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</si>
  <si>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</si>
  <si>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</si>
  <si>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</si>
  <si>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</si>
  <si>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</si>
  <si>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</si>
  <si>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</si>
  <si>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</si>
  <si>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</si>
  <si>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</si>
  <si>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</si>
  <si>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</si>
  <si>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</si>
  <si>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</si>
  <si>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</si>
  <si>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</si>
  <si>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</si>
  <si>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</si>
  <si>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</si>
  <si>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</si>
  <si>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</si>
  <si>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</si>
  <si>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</si>
  <si>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</si>
  <si>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</si>
  <si>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</si>
  <si>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</si>
  <si>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</si>
  <si>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</si>
  <si>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</si>
  <si>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</si>
  <si>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</si>
  <si>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</si>
  <si>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</si>
  <si>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</si>
  <si>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</si>
  <si>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</si>
  <si>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</si>
  <si>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</si>
  <si>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</si>
  <si>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</si>
  <si>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</si>
  <si>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</si>
  <si>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</si>
  <si>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</si>
  <si>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</si>
  <si>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</si>
  <si>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</si>
  <si>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</si>
  <si>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</si>
  <si>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</si>
  <si>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</si>
  <si>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</si>
  <si>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</si>
  <si>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</si>
  <si>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</si>
  <si>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</si>
  <si>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</si>
  <si>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</si>
  <si>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</si>
  <si>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</si>
  <si>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</si>
  <si>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</si>
  <si>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</si>
  <si>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</si>
  <si>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</si>
  <si>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</si>
  <si>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</si>
  <si>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</si>
  <si>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</si>
  <si>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</si>
  <si>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</si>
  <si>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</si>
  <si>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</si>
  <si>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</si>
  <si>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</si>
  <si>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</si>
  <si>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</si>
  <si>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</si>
  <si>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</si>
  <si>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</si>
  <si>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</si>
  <si>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</si>
  <si>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</si>
  <si>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</si>
  <si>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</si>
  <si>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</si>
  <si>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</si>
  <si>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</si>
  <si>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</si>
  <si>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</si>
  <si>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</si>
  <si>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</si>
  <si>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</si>
  <si>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</si>
  <si>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</si>
  <si>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</si>
  <si>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</si>
  <si>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</si>
  <si>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</si>
  <si>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</si>
  <si>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</si>
  <si>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</si>
  <si>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</si>
  <si>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</si>
  <si>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</si>
  <si>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</si>
  <si>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</si>
  <si>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</si>
  <si>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</si>
  <si>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</si>
  <si>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</si>
  <si>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</si>
  <si>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</si>
  <si>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</si>
  <si>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</si>
  <si>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</si>
  <si>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</si>
  <si>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</si>
  <si>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</si>
  <si>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</si>
  <si>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</si>
  <si>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</si>
  <si>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</si>
  <si>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</si>
  <si>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</si>
  <si>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</si>
  <si>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</si>
  <si>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</si>
  <si>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</si>
  <si>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</si>
  <si>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</si>
  <si>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</si>
  <si>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</si>
  <si>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</si>
  <si>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</si>
  <si>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</si>
  <si>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</si>
  <si>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</si>
  <si>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</si>
  <si>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</si>
  <si>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</si>
  <si>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</si>
  <si>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</si>
  <si>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</si>
  <si>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</si>
  <si>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</si>
  <si>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</si>
  <si>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</si>
  <si>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</si>
  <si>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</si>
  <si>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</si>
  <si>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</si>
  <si>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</si>
  <si>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</si>
  <si>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</si>
  <si>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</si>
  <si>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</si>
  <si>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</si>
  <si>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</si>
  <si>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</si>
  <si>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</si>
  <si>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</si>
  <si>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</si>
  <si>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</si>
  <si>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</si>
  <si>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</si>
  <si>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</si>
  <si>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</si>
  <si>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</si>
  <si>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</si>
  <si>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</si>
  <si>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</si>
  <si>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</si>
  <si>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</si>
  <si>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</si>
  <si>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</si>
  <si>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</si>
  <si>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</si>
  <si>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</si>
  <si>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</si>
  <si>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</si>
  <si>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</si>
  <si>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</si>
  <si>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</si>
  <si>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</si>
  <si>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</si>
  <si>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</si>
  <si>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</si>
  <si>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</si>
  <si>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</si>
  <si>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</si>
  <si>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</si>
  <si>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</si>
  <si>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</si>
  <si>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</si>
  <si>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</si>
  <si>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</si>
  <si>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</si>
  <si>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</si>
  <si>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</si>
  <si>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</si>
  <si>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</si>
  <si>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</si>
  <si>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</si>
  <si>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</si>
  <si>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</si>
  <si>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</si>
  <si>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</si>
  <si>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</si>
  <si>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</si>
  <si>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</si>
  <si>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</si>
  <si>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</si>
  <si>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</si>
  <si>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</si>
  <si>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</si>
  <si>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</si>
  <si>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</si>
  <si>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</si>
  <si>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</si>
  <si>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</si>
  <si>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</si>
  <si>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</si>
  <si>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</si>
  <si>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</si>
  <si>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</si>
  <si>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</si>
  <si>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</si>
  <si>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</si>
  <si>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</si>
  <si>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</si>
  <si>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</si>
  <si>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</si>
  <si>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</si>
  <si>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</si>
  <si>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</si>
  <si>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</si>
  <si>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</si>
  <si>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</si>
  <si>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</si>
  <si>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</si>
  <si>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</si>
  <si>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</si>
  <si>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</si>
  <si>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</si>
  <si>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</si>
  <si>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</si>
  <si>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</si>
  <si>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</si>
  <si>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</si>
  <si>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</si>
  <si>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</si>
  <si>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</si>
  <si>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</si>
  <si>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</si>
  <si>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</si>
  <si>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</si>
  <si>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</si>
  <si>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</si>
  <si>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</si>
  <si>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</si>
  <si>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</si>
  <si>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</si>
  <si>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</si>
  <si>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</si>
  <si>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</si>
  <si>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</si>
  <si>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</si>
  <si>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</si>
  <si>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</si>
  <si>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</si>
  <si>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</si>
  <si>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</si>
  <si>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</si>
  <si>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</si>
  <si>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</si>
  <si>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</si>
  <si>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</si>
  <si>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</si>
  <si>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</si>
  <si>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</si>
  <si>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</si>
  <si>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</si>
  <si>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</si>
  <si>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</si>
  <si>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</si>
  <si>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</si>
  <si>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</si>
  <si>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</si>
  <si>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</si>
  <si>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</si>
  <si>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</si>
  <si>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</si>
  <si>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</si>
  <si>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</si>
  <si>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</si>
  <si>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</si>
  <si>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</si>
  <si>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</si>
  <si>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</si>
  <si>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</si>
  <si>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</si>
  <si>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</si>
  <si>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</si>
  <si>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</si>
  <si>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</si>
  <si>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</si>
  <si>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</si>
  <si>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</si>
  <si>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</si>
  <si>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</si>
  <si>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</si>
  <si>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</si>
  <si>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</si>
  <si>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</si>
  <si>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</si>
  <si>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</si>
  <si>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</si>
  <si>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</si>
  <si>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</si>
  <si>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</si>
  <si>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</si>
  <si>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</si>
  <si>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</si>
  <si>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</si>
  <si>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</si>
  <si>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</si>
  <si>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</si>
  <si>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</si>
  <si>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</si>
  <si>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</si>
  <si>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</si>
  <si>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</si>
  <si>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</si>
  <si>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</si>
  <si>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</si>
  <si>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</si>
  <si>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</si>
  <si>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</si>
  <si>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</si>
  <si>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</si>
  <si>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</si>
  <si>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</si>
  <si>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</si>
  <si>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</si>
  <si>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</si>
  <si>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</si>
  <si>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</si>
  <si>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</si>
  <si>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</si>
  <si>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</si>
  <si>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</si>
  <si>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</si>
  <si>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</si>
  <si>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</si>
  <si>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</si>
  <si>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</si>
  <si>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</si>
  <si>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</si>
  <si>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</si>
  <si>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</si>
  <si>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</si>
  <si>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</si>
  <si>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</si>
  <si>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</si>
  <si>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</si>
  <si>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</si>
  <si>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</si>
  <si>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</si>
  <si>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</si>
  <si>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</si>
  <si>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</si>
  <si>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</si>
  <si>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</si>
  <si>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</si>
  <si>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</si>
  <si>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</si>
  <si>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</si>
  <si>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</si>
  <si>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</si>
  <si>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</si>
  <si>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</si>
  <si>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</si>
  <si>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</si>
  <si>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</si>
  <si>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</si>
  <si>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</si>
  <si>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</si>
  <si>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</si>
  <si>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</si>
  <si>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</si>
  <si>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</si>
  <si>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</si>
  <si>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</si>
  <si>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</si>
  <si>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</si>
  <si>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</si>
  <si>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</si>
  <si>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</si>
  <si>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</si>
  <si>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</si>
  <si>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</si>
  <si>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</si>
  <si>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</si>
  <si>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</si>
  <si>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</si>
  <si>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</si>
  <si>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</si>
  <si>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</si>
  <si>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</si>
  <si>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</si>
  <si>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</si>
  <si>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</si>
  <si>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</si>
  <si>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</si>
  <si>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</si>
  <si>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</si>
  <si>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</si>
  <si>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</si>
  <si>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</si>
  <si>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</si>
  <si>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</si>
  <si>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</si>
  <si>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</si>
  <si>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</si>
  <si>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</si>
  <si>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</si>
  <si>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</si>
  <si>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</si>
  <si>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</si>
  <si>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</si>
  <si>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</si>
  <si>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</si>
  <si>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</si>
  <si>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</si>
  <si>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</si>
  <si>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</si>
  <si>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</si>
  <si>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</si>
  <si>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</si>
  <si>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</si>
  <si>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</si>
  <si>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</si>
  <si>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</si>
  <si>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</si>
  <si>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</si>
  <si>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</si>
  <si>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</si>
  <si>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</si>
  <si>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</si>
  <si>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</si>
  <si>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</si>
  <si>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</si>
  <si>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</si>
  <si>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</si>
  <si>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</si>
  <si>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</si>
  <si>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</si>
  <si>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</si>
  <si>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</si>
  <si>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</si>
  <si>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</si>
  <si>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</si>
  <si>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</si>
  <si>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</si>
  <si>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</si>
  <si>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</si>
  <si>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</si>
  <si>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</si>
  <si>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</si>
  <si>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</si>
  <si>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</si>
  <si>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</si>
  <si>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</si>
  <si>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</si>
  <si>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</si>
  <si>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</si>
  <si>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</si>
  <si>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</si>
  <si>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</si>
  <si>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</si>
  <si>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</si>
  <si>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</si>
  <si>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</si>
  <si>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</si>
  <si>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</si>
  <si>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</si>
  <si>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</si>
  <si>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</si>
  <si>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</si>
  <si>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</si>
  <si>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</si>
  <si>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</si>
  <si>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</si>
  <si>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</si>
  <si>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</si>
  <si>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</si>
  <si>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</si>
  <si>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</si>
  <si>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</si>
  <si>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</si>
  <si>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</si>
  <si>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</si>
  <si>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</si>
  <si>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</si>
  <si>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</si>
  <si>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</si>
  <si>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</si>
  <si>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</si>
  <si>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</si>
  <si>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</si>
  <si>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</si>
  <si>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</si>
  <si>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</si>
  <si>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</si>
  <si>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</si>
  <si>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</si>
  <si>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</si>
  <si>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</si>
  <si>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</si>
  <si>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</si>
  <si>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</si>
  <si>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</si>
  <si>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</si>
  <si>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</si>
  <si>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</si>
  <si>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</si>
  <si>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</si>
  <si>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</si>
  <si>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</si>
  <si>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</si>
  <si>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</si>
  <si>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</si>
  <si>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</si>
  <si>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</si>
  <si>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</si>
  <si>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</si>
  <si>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</si>
  <si>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</si>
  <si>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</si>
  <si>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</si>
  <si>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</si>
  <si>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</si>
  <si>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</si>
  <si>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</si>
  <si>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</si>
  <si>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</si>
  <si>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</si>
  <si>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</si>
  <si>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</si>
  <si>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</si>
  <si>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</si>
  <si>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</si>
  <si>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</si>
  <si>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</si>
  <si>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</si>
  <si>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</si>
  <si>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</si>
  <si>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</si>
  <si>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</si>
  <si>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</si>
  <si>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</si>
  <si>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</si>
  <si>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</si>
  <si>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</si>
  <si>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</si>
  <si>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</si>
  <si>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</si>
  <si>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</si>
  <si>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</si>
  <si>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</si>
  <si>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</si>
  <si>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</si>
  <si>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</si>
  <si>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</si>
  <si>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</si>
  <si>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</si>
  <si>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</si>
  <si>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</si>
  <si>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</si>
  <si>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</si>
  <si>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</si>
  <si>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</si>
  <si>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</si>
  <si>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</si>
  <si>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</si>
  <si>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</si>
  <si>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</si>
  <si>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</si>
  <si>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</si>
  <si>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</si>
  <si>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</si>
  <si>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</si>
  <si>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</si>
  <si>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</si>
  <si>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</si>
  <si>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</si>
  <si>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</si>
  <si>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</si>
  <si>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</si>
  <si>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</si>
  <si>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</si>
  <si>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</si>
  <si>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</si>
  <si>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</si>
  <si>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</si>
  <si>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</si>
  <si>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</si>
  <si>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</si>
  <si>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</si>
  <si>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</si>
  <si>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</si>
  <si>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</si>
  <si>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</si>
  <si>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</si>
  <si>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</si>
  <si>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</si>
  <si>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</si>
  <si>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</si>
  <si>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</si>
  <si>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</si>
  <si>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</si>
  <si>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</si>
  <si>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</si>
  <si>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</si>
  <si>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</si>
  <si>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</si>
  <si>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</si>
  <si>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</si>
  <si>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</si>
  <si>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</si>
  <si>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</si>
  <si>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</si>
  <si>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</si>
  <si>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</si>
  <si>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</si>
  <si>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</si>
  <si>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</si>
  <si>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</si>
  <si>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</si>
  <si>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</si>
  <si>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</si>
  <si>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</si>
  <si>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</si>
  <si>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</si>
  <si>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</si>
  <si>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</si>
  <si>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</si>
  <si>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</si>
  <si>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</si>
  <si>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</si>
  <si>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</si>
  <si>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</si>
  <si>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</si>
  <si>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</si>
  <si>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</si>
  <si>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</si>
  <si>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</si>
  <si>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</si>
  <si>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</si>
  <si>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</si>
  <si>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</si>
  <si>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</si>
  <si>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</si>
  <si>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</si>
  <si>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</si>
  <si>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</si>
  <si>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</si>
  <si>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</si>
  <si>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</si>
  <si>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</si>
  <si>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</si>
  <si>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</si>
  <si>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</si>
  <si>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</si>
  <si>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</si>
  <si>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</si>
  <si>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</si>
  <si>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</si>
  <si>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</si>
  <si>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</si>
  <si>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</si>
  <si>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</si>
  <si>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</si>
  <si>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</si>
  <si>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</si>
  <si>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</si>
  <si>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</si>
  <si>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</si>
  <si>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</si>
  <si>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</si>
  <si>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</si>
  <si>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</si>
  <si>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</si>
  <si>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</si>
  <si>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</si>
  <si>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</si>
  <si>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</si>
  <si>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</si>
  <si>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</si>
  <si>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</si>
  <si>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</si>
  <si>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</si>
  <si>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</si>
  <si>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</si>
  <si>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</si>
  <si>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</si>
  <si>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</si>
  <si>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</si>
  <si>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</si>
  <si>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</si>
  <si>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</si>
  <si>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</si>
  <si>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</si>
  <si>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</si>
  <si>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</si>
  <si>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</si>
  <si>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</si>
  <si>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</si>
  <si>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</si>
  <si>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</si>
  <si>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</si>
  <si>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</si>
  <si>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</si>
  <si>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</si>
  <si>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</si>
  <si>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</si>
  <si>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</si>
  <si>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</si>
  <si>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</si>
  <si>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</si>
  <si>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</si>
  <si>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</si>
  <si>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</si>
  <si>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</si>
  <si>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</si>
  <si>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</si>
  <si>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</si>
  <si>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</si>
  <si>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</si>
  <si>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</si>
  <si>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</si>
  <si>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</si>
  <si>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</si>
  <si>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</si>
  <si>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</si>
  <si>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</si>
  <si>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</si>
  <si>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</si>
  <si>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</si>
  <si>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</si>
  <si>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</si>
  <si>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</si>
  <si>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</si>
  <si>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</si>
  <si>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</si>
  <si>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</si>
  <si>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</si>
  <si>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</si>
  <si>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</si>
  <si>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</si>
  <si>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</si>
  <si>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</si>
  <si>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</si>
  <si>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</si>
  <si>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</si>
  <si>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</si>
  <si>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</si>
  <si>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</si>
  <si>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</si>
  <si>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</si>
  <si>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</si>
  <si>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</si>
  <si>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</si>
  <si>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</si>
  <si>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</si>
  <si>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</si>
  <si>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</si>
  <si>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</si>
  <si>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</si>
  <si>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</si>
  <si>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</si>
  <si>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</si>
  <si>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</si>
  <si>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</si>
  <si>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</si>
  <si>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</si>
  <si>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</si>
  <si>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</si>
  <si>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</si>
  <si>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</si>
  <si>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</si>
  <si>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</si>
  <si>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</si>
  <si>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</si>
  <si>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</si>
  <si>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</si>
  <si>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</si>
  <si>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</si>
  <si>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</si>
  <si>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</si>
  <si>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</si>
  <si>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</si>
  <si>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</si>
  <si>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</si>
  <si>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</si>
  <si>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</si>
  <si>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</si>
  <si>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</si>
  <si>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</si>
  <si>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</si>
  <si>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</si>
  <si>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</si>
  <si>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</si>
  <si>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</si>
  <si>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</si>
  <si>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</si>
  <si>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</si>
  <si>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</si>
  <si>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</si>
  <si>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</si>
  <si>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</si>
  <si>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</si>
  <si>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</si>
  <si>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</si>
  <si>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</si>
  <si>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</si>
  <si>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</si>
  <si>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</si>
  <si>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</si>
  <si>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</si>
  <si>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</si>
  <si>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</si>
  <si>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</si>
  <si>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</si>
  <si>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</si>
  <si>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</si>
  <si>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</si>
  <si>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</si>
  <si>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</si>
  <si>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</si>
  <si>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</si>
  <si>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</si>
  <si>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</si>
  <si>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</si>
  <si>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</si>
  <si>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</si>
  <si>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</si>
  <si>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</si>
  <si>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</si>
  <si>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</si>
  <si>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</si>
  <si>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</si>
  <si>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</si>
  <si>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</si>
  <si>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</si>
  <si>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</si>
  <si>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</si>
  <si>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</si>
  <si>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</si>
  <si>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</si>
  <si>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</si>
  <si>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</si>
  <si>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</si>
  <si>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</si>
  <si>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</si>
  <si>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</si>
  <si>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</si>
  <si>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</si>
  <si>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</si>
  <si>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</si>
  <si>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</si>
  <si>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</si>
  <si>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</si>
  <si>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</si>
  <si>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</si>
  <si>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</si>
  <si>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</si>
  <si>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</si>
  <si>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</si>
  <si>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</si>
  <si>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</si>
  <si>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</si>
  <si>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</si>
  <si>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</si>
  <si>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</si>
  <si>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</si>
  <si>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</si>
  <si>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</si>
  <si>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</si>
  <si>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</si>
  <si>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</si>
  <si>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</si>
  <si>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</si>
  <si>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</si>
  <si>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</si>
  <si>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</si>
  <si>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</si>
  <si>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</si>
  <si>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</si>
  <si>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</si>
  <si>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</si>
  <si>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</si>
  <si>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</si>
  <si>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</si>
  <si>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</si>
  <si>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</si>
  <si>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</si>
  <si>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</si>
  <si>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</si>
  <si>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</si>
  <si>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</si>
  <si>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</si>
  <si>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</si>
  <si>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</si>
  <si>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</si>
  <si>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</si>
  <si>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</si>
  <si>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</si>
  <si>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</si>
  <si>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</si>
  <si>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</si>
  <si>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</si>
  <si>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</si>
  <si>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</si>
  <si>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</si>
  <si>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</si>
  <si>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</si>
  <si>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</si>
  <si>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</si>
  <si>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</si>
  <si>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</si>
  <si>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</si>
  <si>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</si>
  <si>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</si>
  <si>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</si>
  <si>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</si>
  <si>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</si>
  <si>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</si>
  <si>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</si>
  <si>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</si>
  <si>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</si>
  <si>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</si>
  <si>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</si>
  <si>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</si>
  <si>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</si>
  <si>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</si>
  <si>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</si>
  <si>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</si>
  <si>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</si>
  <si>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</si>
  <si>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</si>
  <si>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</si>
  <si>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</si>
  <si>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</si>
  <si>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</si>
  <si>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</si>
  <si>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</si>
  <si>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</si>
  <si>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</si>
  <si>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</si>
  <si>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</si>
  <si>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</si>
  <si>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</si>
  <si>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</si>
  <si>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</si>
  <si>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</si>
  <si>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</si>
  <si>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</si>
  <si>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</si>
  <si>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</si>
  <si>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</si>
  <si>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</si>
  <si>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</si>
  <si>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</si>
  <si>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</si>
  <si>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</si>
  <si>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</si>
  <si>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</si>
  <si>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</si>
  <si>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</si>
  <si>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</si>
  <si>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</si>
  <si>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</si>
  <si>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</si>
  <si>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</si>
  <si>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</si>
  <si>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</si>
  <si>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</si>
  <si>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</si>
  <si>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</si>
  <si>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</si>
  <si>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</si>
  <si>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</si>
  <si>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</si>
  <si>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</si>
  <si>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</si>
  <si>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</si>
  <si>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</si>
  <si>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</si>
  <si>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</si>
  <si>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</si>
  <si>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</si>
  <si>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</si>
  <si>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</si>
  <si>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</si>
  <si>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</si>
  <si>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</si>
  <si>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</si>
  <si>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</si>
  <si>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</si>
  <si>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</si>
  <si>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</si>
  <si>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</si>
  <si>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</si>
  <si>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</si>
  <si>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</si>
  <si>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</si>
  <si>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</si>
  <si>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</si>
  <si>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</si>
  <si>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</si>
  <si>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</si>
  <si>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</si>
  <si>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</si>
  <si>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</si>
  <si>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</si>
  <si>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</si>
  <si>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</si>
  <si>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</si>
  <si>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</si>
  <si>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</si>
  <si>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</si>
  <si>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</si>
  <si>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</si>
  <si>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</si>
  <si>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</si>
  <si>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</si>
  <si>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</si>
  <si>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</si>
  <si>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</si>
  <si>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</si>
  <si>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</si>
  <si>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</si>
  <si>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</si>
  <si>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</si>
  <si>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</si>
  <si>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</si>
  <si>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</si>
  <si>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</si>
  <si>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</si>
  <si>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</si>
  <si>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</si>
  <si>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</si>
  <si>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</si>
  <si>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</si>
  <si>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</si>
  <si>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</si>
  <si>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</si>
  <si>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</si>
  <si>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</si>
  <si>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</si>
  <si>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</si>
  <si>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</si>
  <si>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</si>
  <si>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</si>
  <si>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</si>
  <si>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</si>
  <si>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</si>
  <si>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</si>
  <si>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</si>
  <si>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</si>
  <si>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</si>
  <si>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</si>
  <si>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</si>
  <si>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</si>
  <si>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</si>
  <si>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</si>
  <si>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</si>
  <si>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</si>
  <si>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</si>
  <si>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</si>
  <si>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</si>
  <si>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</si>
  <si>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</si>
  <si>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</si>
  <si>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</si>
  <si>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</si>
  <si>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</si>
  <si>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</si>
  <si>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</si>
  <si>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</si>
  <si>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</si>
  <si>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</si>
  <si>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</si>
  <si>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</si>
  <si>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</si>
  <si>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</si>
  <si>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</si>
  <si>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</si>
  <si>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</si>
  <si>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</si>
  <si>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</si>
  <si>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</si>
  <si>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</si>
  <si>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</si>
  <si>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</si>
  <si>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</si>
  <si>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</si>
  <si>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</si>
  <si>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</si>
  <si>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</si>
  <si>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</si>
  <si>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</si>
  <si>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</si>
  <si>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</si>
  <si>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</si>
  <si>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</si>
  <si>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</si>
  <si>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</si>
  <si>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</si>
  <si>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</si>
  <si>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</si>
  <si>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</si>
  <si>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</si>
  <si>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</si>
  <si>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</si>
  <si>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</si>
  <si>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</si>
  <si>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</si>
  <si>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</si>
  <si>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</si>
  <si>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</si>
  <si>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</si>
  <si>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</si>
  <si>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</si>
  <si>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</si>
  <si>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</si>
  <si>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</si>
  <si>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</si>
  <si>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</si>
  <si>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</si>
  <si>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</si>
  <si>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</si>
  <si>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</si>
  <si>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</si>
  <si>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</si>
  <si>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</si>
  <si>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</si>
  <si>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</si>
  <si>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</si>
  <si>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</si>
  <si>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</si>
  <si>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</si>
  <si>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</si>
  <si>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</si>
  <si>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</si>
  <si>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</si>
  <si>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</si>
  <si>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</si>
  <si>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</si>
  <si>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</si>
  <si>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</si>
  <si>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</si>
  <si>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</si>
  <si>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</si>
  <si>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</si>
  <si>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</si>
  <si>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</si>
  <si>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</si>
  <si>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</si>
  <si>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</si>
  <si>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</si>
  <si>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</si>
  <si>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</si>
  <si>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</si>
  <si>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</si>
  <si>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</si>
  <si>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</si>
  <si>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</si>
  <si>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</si>
  <si>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</si>
  <si>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</si>
  <si>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</si>
  <si>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</si>
  <si>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</si>
  <si>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</si>
  <si>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</si>
  <si>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</si>
  <si>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</si>
  <si>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</si>
  <si>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</si>
  <si>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</si>
  <si>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</si>
  <si>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</si>
  <si>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</si>
  <si>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</si>
  <si>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</si>
  <si>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</si>
  <si>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</si>
  <si>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</si>
  <si>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</si>
  <si>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</si>
  <si>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</si>
  <si>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</si>
  <si>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</si>
  <si>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</si>
  <si>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</si>
  <si>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</si>
  <si>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</si>
  <si>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</si>
  <si>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</si>
  <si>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</si>
  <si>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</si>
  <si>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</si>
  <si>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</si>
  <si>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</si>
  <si>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</si>
  <si>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</si>
  <si>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</si>
  <si>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</si>
  <si>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</si>
  <si>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</si>
  <si>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</si>
  <si>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</si>
  <si>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</si>
  <si>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</si>
  <si>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</si>
  <si>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</si>
  <si>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</si>
  <si>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</si>
  <si>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</si>
  <si>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</si>
  <si>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</si>
  <si>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</si>
  <si>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</si>
  <si>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</si>
  <si>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</si>
  <si>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</si>
  <si>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</si>
  <si>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</si>
  <si>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</si>
  <si>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</si>
  <si>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</si>
  <si>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</si>
  <si>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</si>
  <si>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</si>
  <si>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</si>
  <si>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</si>
  <si>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</si>
  <si>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</si>
  <si>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</si>
  <si>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</si>
  <si>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</si>
  <si>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</si>
  <si>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</si>
  <si>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</si>
  <si>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</si>
  <si>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</si>
  <si>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</si>
  <si>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</si>
  <si>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</si>
  <si>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</si>
  <si>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</si>
  <si>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</si>
  <si>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</si>
  <si>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</si>
  <si>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</si>
  <si>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</si>
  <si>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</si>
  <si>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</si>
  <si>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</si>
  <si>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</si>
  <si>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</si>
  <si>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</si>
  <si>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</si>
  <si>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</si>
  <si>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</si>
  <si>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</si>
  <si>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</si>
  <si>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</si>
  <si>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</si>
  <si>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</si>
  <si>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</si>
  <si>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</si>
  <si>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</si>
  <si>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</si>
  <si>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</si>
  <si>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</si>
  <si>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</si>
  <si>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</si>
  <si>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</si>
  <si>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</si>
  <si>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</si>
  <si>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</si>
  <si>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</si>
  <si>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</si>
  <si>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</si>
  <si>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</si>
  <si>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</si>
  <si>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</si>
  <si>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</si>
  <si>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</si>
  <si>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</si>
  <si>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</si>
  <si>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</si>
  <si>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</si>
  <si>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</si>
  <si>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</si>
  <si>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</si>
  <si>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</si>
  <si>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</si>
  <si>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</si>
  <si>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</si>
  <si>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</si>
  <si>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</si>
  <si>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</si>
  <si>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</si>
  <si>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</si>
  <si>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</si>
  <si>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</si>
  <si>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</si>
  <si>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</si>
  <si>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</si>
  <si>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</si>
  <si>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</si>
  <si>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</si>
  <si>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</si>
  <si>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</si>
  <si>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</si>
  <si>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</si>
  <si>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</si>
  <si>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</si>
  <si>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</si>
  <si>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</si>
  <si>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</si>
  <si>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</si>
  <si>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</si>
  <si>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</si>
  <si>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</si>
  <si>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</si>
  <si>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</si>
  <si>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</si>
  <si>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</si>
  <si>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</si>
  <si>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</si>
  <si>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</si>
  <si>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</si>
  <si>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</si>
  <si>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</si>
  <si>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</si>
  <si>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</si>
  <si>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</si>
  <si>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</si>
  <si>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</si>
  <si>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</si>
  <si>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</si>
  <si>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</si>
  <si>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</si>
  <si>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</si>
  <si>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</si>
  <si>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</si>
  <si>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</si>
  <si>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</si>
  <si>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</si>
  <si>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</si>
  <si>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</si>
  <si>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</si>
  <si>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</si>
  <si>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</si>
  <si>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</si>
  <si>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</si>
  <si>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</si>
  <si>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</si>
  <si>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</si>
  <si>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</si>
  <si>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</si>
  <si>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</si>
  <si>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</si>
  <si>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</si>
  <si>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</si>
  <si>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</si>
  <si>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</si>
  <si>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</si>
  <si>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</si>
  <si>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</si>
  <si>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</si>
  <si>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</si>
  <si>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</si>
  <si>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</si>
  <si>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</si>
  <si>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</si>
  <si>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</si>
  <si>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</si>
  <si>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</si>
  <si>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</si>
  <si>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</si>
  <si>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</si>
  <si>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</si>
  <si>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</si>
  <si>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</si>
  <si>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</si>
  <si>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</si>
  <si>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</si>
  <si>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</si>
  <si>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</si>
  <si>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</si>
  <si>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</si>
  <si>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</si>
  <si>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</si>
  <si>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</si>
  <si>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</si>
  <si>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</si>
  <si>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</si>
  <si>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</si>
  <si>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</si>
  <si>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</si>
  <si>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</si>
  <si>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</si>
  <si>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</si>
  <si>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</si>
  <si>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</si>
  <si>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</si>
  <si>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</si>
  <si>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</si>
  <si>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</si>
  <si>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</si>
  <si>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</si>
  <si>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</si>
  <si>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</si>
  <si>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</si>
  <si>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</si>
  <si>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</si>
  <si>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</si>
  <si>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</si>
  <si>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</si>
  <si>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</si>
  <si>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</si>
  <si>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</si>
  <si>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</si>
  <si>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</si>
  <si>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</si>
  <si>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</si>
  <si>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</si>
  <si>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</si>
  <si>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</si>
  <si>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</si>
  <si>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</si>
  <si>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</si>
  <si>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</si>
  <si>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</si>
  <si>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</si>
  <si>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</si>
  <si>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</si>
  <si>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</si>
  <si>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</si>
  <si>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</si>
  <si>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</si>
  <si>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</si>
  <si>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</si>
  <si>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</si>
  <si>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</si>
  <si>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</si>
  <si>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</si>
  <si>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</si>
  <si>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</si>
  <si>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</si>
  <si>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</si>
  <si>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</si>
  <si>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</si>
  <si>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</si>
  <si>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</si>
  <si>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</si>
  <si>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</si>
  <si>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</si>
  <si>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</si>
  <si>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</si>
  <si>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</si>
  <si>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</si>
  <si>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</si>
  <si>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</si>
  <si>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</si>
  <si>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</si>
  <si>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</si>
  <si>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</si>
  <si>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</si>
  <si>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</si>
  <si>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</si>
  <si>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</si>
  <si>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</si>
  <si>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</si>
  <si>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</si>
  <si>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</si>
  <si>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</si>
  <si>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</si>
  <si>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</si>
  <si>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</si>
  <si>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</si>
  <si>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</si>
  <si>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</si>
  <si>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</si>
  <si>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</si>
  <si>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</si>
  <si>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</si>
  <si>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</si>
  <si>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</si>
  <si>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</si>
  <si>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</si>
  <si>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</si>
  <si>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</si>
  <si>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</si>
  <si>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</si>
  <si>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</si>
  <si>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</si>
  <si>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</si>
  <si>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</si>
  <si>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</si>
  <si>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</si>
  <si>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</si>
  <si>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</si>
  <si>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</si>
  <si>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</si>
  <si>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</si>
  <si>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</si>
  <si>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</si>
  <si>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</si>
  <si>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</si>
  <si>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</si>
  <si>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</si>
  <si>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</si>
  <si>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</si>
  <si>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</si>
  <si>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</si>
  <si>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</si>
  <si>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</si>
  <si>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</si>
  <si>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</si>
  <si>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</si>
  <si>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</si>
  <si>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</si>
  <si>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</si>
  <si>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</si>
  <si>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</si>
  <si>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</si>
  <si>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</si>
  <si>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</si>
  <si>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</si>
  <si>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</si>
  <si>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</si>
  <si>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</si>
  <si>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</si>
  <si>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</si>
  <si>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</si>
  <si>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</si>
  <si>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</si>
  <si>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</si>
  <si>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</si>
  <si>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</si>
  <si>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</si>
  <si>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</si>
  <si>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</si>
  <si>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</si>
  <si>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</si>
  <si>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</si>
  <si>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</si>
  <si>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</si>
  <si>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</si>
  <si>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</si>
  <si>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</si>
  <si>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</si>
  <si>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</si>
  <si>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</si>
  <si>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</si>
  <si>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</si>
  <si>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</si>
  <si>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</si>
  <si>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</si>
  <si>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</si>
  <si>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</si>
  <si>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</si>
  <si>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</si>
  <si>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</si>
  <si>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</si>
  <si>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</si>
  <si>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</si>
  <si>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</si>
  <si>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</si>
  <si>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</si>
  <si>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</si>
  <si>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</si>
  <si>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</si>
  <si>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</si>
  <si>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</si>
  <si>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</si>
  <si>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</si>
  <si>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</si>
  <si>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</si>
  <si>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</si>
  <si>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</si>
  <si>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</si>
  <si>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</si>
  <si>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</si>
  <si>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</si>
  <si>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</si>
  <si>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</si>
  <si>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</si>
  <si>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</si>
  <si>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</si>
  <si>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</si>
  <si>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</si>
  <si>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</si>
  <si>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</si>
  <si>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</si>
  <si>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</si>
  <si>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</si>
  <si>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</si>
  <si>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</si>
  <si>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</si>
  <si>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</si>
  <si>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</si>
  <si>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</si>
  <si>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</si>
  <si>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</si>
  <si>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</si>
  <si>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</si>
  <si>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</si>
  <si>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</si>
  <si>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</si>
  <si>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</si>
  <si>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</si>
  <si>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</si>
  <si>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</si>
  <si>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</si>
  <si>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</si>
  <si>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</si>
  <si>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</si>
  <si>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</si>
  <si>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</si>
  <si>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</si>
  <si>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</si>
  <si>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</si>
  <si>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</si>
  <si>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</si>
  <si>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</si>
  <si>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</si>
  <si>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</si>
  <si>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</si>
  <si>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</si>
  <si>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</si>
  <si>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</si>
  <si>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</si>
  <si>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</si>
  <si>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</si>
  <si>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</si>
  <si>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</si>
  <si>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</si>
  <si>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</si>
  <si>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</si>
  <si>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</si>
  <si>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</si>
  <si>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</si>
  <si>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</si>
  <si>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</si>
  <si>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</si>
  <si>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</si>
  <si>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</si>
  <si>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</si>
  <si>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</si>
  <si>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</si>
  <si>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</si>
  <si>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</si>
  <si>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</si>
  <si>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</si>
  <si>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</si>
  <si>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</si>
  <si>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</si>
  <si>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</si>
  <si>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</si>
  <si>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</si>
  <si>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</si>
  <si>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</si>
  <si>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</si>
  <si>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</si>
  <si>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</si>
  <si>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</si>
  <si>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</si>
  <si>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</si>
  <si>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</si>
  <si>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</si>
  <si>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</si>
  <si>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</si>
  <si>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</si>
  <si>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</si>
  <si>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</si>
  <si>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</si>
  <si>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</si>
  <si>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</si>
  <si>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</si>
  <si>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</si>
  <si>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</si>
  <si>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</si>
  <si>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</si>
  <si>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</si>
  <si>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</si>
  <si>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</si>
  <si>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</si>
  <si>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</si>
  <si>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</si>
  <si>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</si>
  <si>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</si>
  <si>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</si>
  <si>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</si>
  <si>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</si>
  <si>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</si>
  <si>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</si>
  <si>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</si>
  <si>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</si>
  <si>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</si>
  <si>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</si>
  <si>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</si>
  <si>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</si>
  <si>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</si>
  <si>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</si>
  <si>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</si>
  <si>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</si>
  <si>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</si>
  <si>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</si>
  <si>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</si>
  <si>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</si>
  <si>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</si>
  <si>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</si>
  <si>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</si>
  <si>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</si>
  <si>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</si>
  <si>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</si>
  <si>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</si>
  <si>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</si>
  <si>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</si>
  <si>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</si>
  <si>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</si>
  <si>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</si>
  <si>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</si>
  <si>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</si>
  <si>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</si>
  <si>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</si>
  <si>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</si>
  <si>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</si>
  <si>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</si>
  <si>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</si>
  <si>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</si>
  <si>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</si>
  <si>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</si>
  <si>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</si>
  <si>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</si>
  <si>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</si>
  <si>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</si>
  <si>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</si>
  <si>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</si>
  <si>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</si>
  <si>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</si>
  <si>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</si>
  <si>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</si>
  <si>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</si>
  <si>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</si>
  <si>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</si>
  <si>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</si>
  <si>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</si>
  <si>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</si>
  <si>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</si>
  <si>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</si>
  <si>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</si>
  <si>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</si>
  <si>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</si>
  <si>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</si>
  <si>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</si>
  <si>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</si>
  <si>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</si>
  <si>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</si>
  <si>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</si>
  <si>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</si>
  <si>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</si>
  <si>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</si>
  <si>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</si>
  <si>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</si>
  <si>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</si>
  <si>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</si>
  <si>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</si>
  <si>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</si>
  <si>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</si>
  <si>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</si>
  <si>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</si>
  <si>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</si>
  <si>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</si>
  <si>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</si>
  <si>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</si>
  <si>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</si>
  <si>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</si>
  <si>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</si>
  <si>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</si>
  <si>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</si>
  <si>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</si>
  <si>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</si>
  <si>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</si>
  <si>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</si>
  <si>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</si>
  <si>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</si>
  <si>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</si>
  <si>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</si>
  <si>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</si>
  <si>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</si>
  <si>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</si>
  <si>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</si>
  <si>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</si>
  <si>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</si>
  <si>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</si>
  <si>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</si>
  <si>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</si>
  <si>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</si>
  <si>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</si>
  <si>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</si>
  <si>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</si>
  <si>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</si>
  <si>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</si>
  <si>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</si>
  <si>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</si>
  <si>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</si>
  <si>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</si>
  <si>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</si>
  <si>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</si>
  <si>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</si>
  <si>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</si>
  <si>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</si>
  <si>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</si>
  <si>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</si>
  <si>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</si>
  <si>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</si>
  <si>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</si>
  <si>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</si>
  <si>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</si>
  <si>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</si>
  <si>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</si>
  <si>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</si>
  <si>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</si>
  <si>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</si>
  <si>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</si>
  <si>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</si>
  <si>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</si>
  <si>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</si>
  <si>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</si>
  <si>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</si>
  <si>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</si>
  <si>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</si>
  <si>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</si>
  <si>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</si>
  <si>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</si>
  <si>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</si>
  <si>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</si>
  <si>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</si>
  <si>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</si>
  <si>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</si>
  <si>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</si>
  <si>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</si>
  <si>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</si>
  <si>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</si>
  <si>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</si>
  <si>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</si>
  <si>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</si>
  <si>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</si>
  <si>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</si>
  <si>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</si>
  <si>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</si>
  <si>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</si>
  <si>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</si>
  <si>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</si>
  <si>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</si>
  <si>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</si>
  <si>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</si>
  <si>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</si>
  <si>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</si>
  <si>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</si>
  <si>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</si>
  <si>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</si>
  <si>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</si>
  <si>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</si>
  <si>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</si>
  <si>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</si>
  <si>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</si>
  <si>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</si>
  <si>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</si>
  <si>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</si>
  <si>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</si>
  <si>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</si>
  <si>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</si>
  <si>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</si>
  <si>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</si>
  <si>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</si>
  <si>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</si>
  <si>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</si>
  <si>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</si>
  <si>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</si>
  <si>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</si>
  <si>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</si>
  <si>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</si>
  <si>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</si>
  <si>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</si>
  <si>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</si>
  <si>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</si>
  <si>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</si>
  <si>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</si>
  <si>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</si>
  <si>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</si>
  <si>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</si>
  <si>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</si>
  <si>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</si>
  <si>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</si>
  <si>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</si>
  <si>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</si>
  <si>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</si>
  <si>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</si>
  <si>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</si>
  <si>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</si>
  <si>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</si>
  <si>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</si>
  <si>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</si>
  <si>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</si>
  <si>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</si>
  <si>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</si>
  <si>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</si>
  <si>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</si>
  <si>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</si>
  <si>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</si>
  <si>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</si>
  <si>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</si>
  <si>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</si>
  <si>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</si>
  <si>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</si>
  <si>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</si>
  <si>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</si>
  <si>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</si>
  <si>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</si>
  <si>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</si>
  <si>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</si>
  <si>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</si>
  <si>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</si>
  <si>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</si>
  <si>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</si>
  <si>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</si>
  <si>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</si>
  <si>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</si>
  <si>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</si>
  <si>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</si>
  <si>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</si>
  <si>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</si>
  <si>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</si>
  <si>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</si>
  <si>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</si>
  <si>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</si>
  <si>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</si>
  <si>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</si>
  <si>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</si>
  <si>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</si>
  <si>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</si>
  <si>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</si>
  <si>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</si>
  <si>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</si>
  <si>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</si>
  <si>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</si>
  <si>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</si>
  <si>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</si>
  <si>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</si>
  <si>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</si>
  <si>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</si>
  <si>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</si>
  <si>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</si>
  <si>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</si>
  <si>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</si>
  <si>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</si>
  <si>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</si>
  <si>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</si>
  <si>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</si>
  <si>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</si>
  <si>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</si>
  <si>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</si>
  <si>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</si>
  <si>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</si>
  <si>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</si>
  <si>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</si>
  <si>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</si>
  <si>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</si>
  <si>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</si>
  <si>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</si>
  <si>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</si>
  <si>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</si>
  <si>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</si>
  <si>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</si>
  <si>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</si>
  <si>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</si>
  <si>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</si>
  <si>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</si>
  <si>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</si>
  <si>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</si>
  <si>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</si>
  <si>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</si>
  <si>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</si>
  <si>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</si>
  <si>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</si>
  <si>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</si>
  <si>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</si>
  <si>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</si>
  <si>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</si>
  <si>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</si>
  <si>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</si>
  <si>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</si>
  <si>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</si>
  <si>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</si>
  <si>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</si>
  <si>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</si>
  <si>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</si>
  <si>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</si>
  <si>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</si>
  <si>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</si>
  <si>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</si>
  <si>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</si>
  <si>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</si>
  <si>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</si>
  <si>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</si>
  <si>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</si>
  <si>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</si>
  <si>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</si>
  <si>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</si>
  <si>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</si>
  <si>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</si>
  <si>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</si>
  <si>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</si>
  <si>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</si>
  <si>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</si>
  <si>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</si>
  <si>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</si>
  <si>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</si>
  <si>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</si>
  <si>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</si>
  <si>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</si>
  <si>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</si>
  <si>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</si>
  <si>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</si>
  <si>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</si>
  <si>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</si>
  <si>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</si>
  <si>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</si>
  <si>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</si>
  <si>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</si>
  <si>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</si>
  <si>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</si>
  <si>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</si>
  <si>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</si>
  <si>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</si>
  <si>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</si>
  <si>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</si>
  <si>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</si>
  <si>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</si>
  <si>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</si>
  <si>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</si>
  <si>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</si>
  <si>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</si>
  <si>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</si>
  <si>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</si>
  <si>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</si>
  <si>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</si>
  <si>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</si>
  <si>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</si>
  <si>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</si>
  <si>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</si>
  <si>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</si>
  <si>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</si>
  <si>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</si>
  <si>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</si>
  <si>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</si>
  <si>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</si>
  <si>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</si>
  <si>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</si>
  <si>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</si>
  <si>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</si>
  <si>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</si>
  <si>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</si>
  <si>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</si>
  <si>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</si>
  <si>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</si>
  <si>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</si>
  <si>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</si>
  <si>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</si>
  <si>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</si>
  <si>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</si>
  <si>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</si>
  <si>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</si>
  <si>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</si>
  <si>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</si>
  <si>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</si>
  <si>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</si>
  <si>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</si>
  <si>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</si>
  <si>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</si>
  <si>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</si>
  <si>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</si>
  <si>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</si>
  <si>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</si>
  <si>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</si>
  <si>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</si>
  <si>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</si>
  <si>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</si>
  <si>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</si>
  <si>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</si>
  <si>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</si>
  <si>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</si>
  <si>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</si>
  <si>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</si>
  <si>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</si>
  <si>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</si>
  <si>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</si>
  <si>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</si>
  <si>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</si>
  <si>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</si>
  <si>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</si>
  <si>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</si>
  <si>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</si>
  <si>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</si>
  <si>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</si>
  <si>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</si>
  <si>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</si>
  <si>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</si>
  <si>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</si>
  <si>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</si>
  <si>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</si>
  <si>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</si>
  <si>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</si>
  <si>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</si>
  <si>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</si>
  <si>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</si>
  <si>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</si>
  <si>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</si>
  <si>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</si>
  <si>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</si>
  <si>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</si>
  <si>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</si>
  <si>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</si>
  <si>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</si>
  <si>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</si>
  <si>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</si>
  <si>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</si>
  <si>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</si>
  <si>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</si>
  <si>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</si>
  <si>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</si>
  <si>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</si>
  <si>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</si>
  <si>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</si>
  <si>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</si>
  <si>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</si>
  <si>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</si>
  <si>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</si>
  <si>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</si>
  <si>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</si>
  <si>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</si>
  <si>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</si>
  <si>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</si>
  <si>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</si>
  <si>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</si>
  <si>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</si>
  <si>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</si>
  <si>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</si>
  <si>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</si>
  <si>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</si>
  <si>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</si>
  <si>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</si>
  <si>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</si>
  <si>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</si>
  <si>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</si>
  <si>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</si>
  <si>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</si>
  <si>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</si>
  <si>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</si>
  <si>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</si>
  <si>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</si>
  <si>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</si>
  <si>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</si>
  <si>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</si>
  <si>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</si>
  <si>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</si>
  <si>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</si>
  <si>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</si>
  <si>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</si>
  <si>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</si>
  <si>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</si>
  <si>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</si>
  <si>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</si>
  <si>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</si>
  <si>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</si>
  <si>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</si>
  <si>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</si>
  <si>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</si>
  <si>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</si>
  <si>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</si>
  <si>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</si>
  <si>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</si>
  <si>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</si>
  <si>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</si>
  <si>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</si>
  <si>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</si>
  <si>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</si>
  <si>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</si>
  <si>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</si>
  <si>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</si>
  <si>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</si>
  <si>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</si>
  <si>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</si>
  <si>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</si>
  <si>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</si>
  <si>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</si>
  <si>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</si>
  <si>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</si>
  <si>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</si>
  <si>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</si>
  <si>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</si>
  <si>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</si>
  <si>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</si>
  <si>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</si>
  <si>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</si>
  <si>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</si>
  <si>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</si>
  <si>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</si>
  <si>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</si>
  <si>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</si>
  <si>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</si>
  <si>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</si>
  <si>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</si>
  <si>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</si>
  <si>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</si>
  <si>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</si>
  <si>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</si>
  <si>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</si>
  <si>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</si>
  <si>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</si>
  <si>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</si>
  <si>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</si>
  <si>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</si>
  <si>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</si>
  <si>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</si>
  <si>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</si>
  <si>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</si>
  <si>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</si>
  <si>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</si>
  <si>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</si>
  <si>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</si>
  <si>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</si>
  <si>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</si>
  <si>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</si>
  <si>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</si>
  <si>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</si>
  <si>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</si>
  <si>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</si>
  <si>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</si>
  <si>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</si>
  <si>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</si>
  <si>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</si>
  <si>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</si>
  <si>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</si>
  <si>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</si>
  <si>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</si>
  <si>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</si>
  <si>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</si>
  <si>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</si>
  <si>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</si>
  <si>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</si>
  <si>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</si>
  <si>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</si>
  <si>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</si>
  <si>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</si>
  <si>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</si>
  <si>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</si>
  <si>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</si>
  <si>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</si>
  <si>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</si>
  <si>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</si>
  <si>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</si>
  <si>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</si>
  <si>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</si>
  <si>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</si>
  <si>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</si>
  <si>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</si>
  <si>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</si>
  <si>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</si>
  <si>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</si>
  <si>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</si>
  <si>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</si>
  <si>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</si>
  <si>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</si>
  <si>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</si>
  <si>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</si>
  <si>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</si>
  <si>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</si>
  <si>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</si>
  <si>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</si>
  <si>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</si>
  <si>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</si>
  <si>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</si>
  <si>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</si>
  <si>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</si>
  <si>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</si>
  <si>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</si>
  <si>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</si>
  <si>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</si>
  <si>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</si>
  <si>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</si>
  <si>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</si>
  <si>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</si>
  <si>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</si>
  <si>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</si>
  <si>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</si>
  <si>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</si>
  <si>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</si>
  <si>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</si>
  <si>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</si>
  <si>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</si>
  <si>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</si>
  <si>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</si>
  <si>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</si>
  <si>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</si>
  <si>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</si>
  <si>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</si>
  <si>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</si>
  <si>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</si>
  <si>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</si>
  <si>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</si>
  <si>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</si>
  <si>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</si>
  <si>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</si>
  <si>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</si>
  <si>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</si>
  <si>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</si>
  <si>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</si>
  <si>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</si>
  <si>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</si>
  <si>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</si>
  <si>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</si>
  <si>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</si>
  <si>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</si>
  <si>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</si>
  <si>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</si>
  <si>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</si>
  <si>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</si>
  <si>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</si>
  <si>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</si>
  <si>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</si>
  <si>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</si>
  <si>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</si>
  <si>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</si>
  <si>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</si>
  <si>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</si>
  <si>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</si>
  <si>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</si>
  <si>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</si>
  <si>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</si>
  <si>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</si>
  <si>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</si>
  <si>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</si>
  <si>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</si>
  <si>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</si>
  <si>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</si>
  <si>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</si>
  <si>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</si>
  <si>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</si>
  <si>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</si>
  <si>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</si>
  <si>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</si>
  <si>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</si>
  <si>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</si>
  <si>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</si>
  <si>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</si>
  <si>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</si>
  <si>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</si>
  <si>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</si>
  <si>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</si>
  <si>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</si>
  <si>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</si>
  <si>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</si>
  <si>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</si>
  <si>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</si>
  <si>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</si>
  <si>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</si>
  <si>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</si>
  <si>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</si>
  <si>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</si>
  <si>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</si>
  <si>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</si>
  <si>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</si>
  <si>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</si>
  <si>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</si>
  <si>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</si>
  <si>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</si>
  <si>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</si>
  <si>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</si>
  <si>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</si>
  <si>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</si>
  <si>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</si>
  <si>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</si>
  <si>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</si>
  <si>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</si>
  <si>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</si>
  <si>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</si>
  <si>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</si>
  <si>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</si>
  <si>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</si>
  <si>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</si>
  <si>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</si>
  <si>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</si>
  <si>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</si>
  <si>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</si>
  <si>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</si>
  <si>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</si>
  <si>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</si>
  <si>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</si>
  <si>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</si>
  <si>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</si>
  <si>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</si>
  <si>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</si>
  <si>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</si>
  <si>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</si>
  <si>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</si>
  <si>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</si>
  <si>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</si>
  <si>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</si>
  <si>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</si>
  <si>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</si>
  <si>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</si>
  <si>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</si>
  <si>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</si>
  <si>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</si>
  <si>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</si>
  <si>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</si>
  <si>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</si>
  <si>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</si>
  <si>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</si>
  <si>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</si>
  <si>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</si>
  <si>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</si>
  <si>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</si>
  <si>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</si>
  <si>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</si>
  <si>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</si>
  <si>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</si>
  <si>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</si>
  <si>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</si>
  <si>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</si>
  <si>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</si>
  <si>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</si>
  <si>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</si>
  <si>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</si>
  <si>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</si>
  <si>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</si>
  <si>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</si>
  <si>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</si>
  <si>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</si>
  <si>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</si>
  <si>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</si>
  <si>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</si>
  <si>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</si>
  <si>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</si>
  <si>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</si>
  <si>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</si>
  <si>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</si>
  <si>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</si>
  <si>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</si>
  <si>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</si>
  <si>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</si>
  <si>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</si>
  <si>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</si>
  <si>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</si>
  <si>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</si>
  <si>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</si>
  <si>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</si>
  <si>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</si>
  <si>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</si>
  <si>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</si>
  <si>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</si>
  <si>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</si>
  <si>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</si>
  <si>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</si>
  <si>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</si>
  <si>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</si>
  <si>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</si>
  <si>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</si>
  <si>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</si>
  <si>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</si>
  <si>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</si>
  <si>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</si>
  <si>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</si>
  <si>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</si>
  <si>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</si>
  <si>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</si>
  <si>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</si>
  <si>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</si>
  <si>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</si>
  <si>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</si>
  <si>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</si>
  <si>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</si>
  <si>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</si>
  <si>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</si>
  <si>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</si>
  <si>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</si>
  <si>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</si>
  <si>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</si>
  <si>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</si>
  <si>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</si>
  <si>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</si>
  <si>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</si>
  <si>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</si>
  <si>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</si>
  <si>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</si>
  <si>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</si>
  <si>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</si>
  <si>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</si>
  <si>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</si>
  <si>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</si>
  <si>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</si>
  <si>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</si>
  <si>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</si>
  <si>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</si>
  <si>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</si>
  <si>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</si>
  <si>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</si>
  <si>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</si>
  <si>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</si>
  <si>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</si>
  <si>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</si>
  <si>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</si>
  <si>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</si>
  <si>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</si>
  <si>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</si>
  <si>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</si>
  <si>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</si>
  <si>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</si>
  <si>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</si>
  <si>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</si>
  <si>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</si>
  <si>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</si>
  <si>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</si>
  <si>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</si>
  <si>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</si>
  <si>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</si>
  <si>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</si>
  <si>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</si>
  <si>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</si>
  <si>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</si>
  <si>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</si>
  <si>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</si>
  <si>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</si>
  <si>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</si>
  <si>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</si>
  <si>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</si>
  <si>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</si>
  <si>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</si>
  <si>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</si>
  <si>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</si>
  <si>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</si>
  <si>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</si>
  <si>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</si>
  <si>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</si>
  <si>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</si>
  <si>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</si>
  <si>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</si>
  <si>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</si>
  <si>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</si>
  <si>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</si>
  <si>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</si>
  <si>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</si>
  <si>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</si>
  <si>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</si>
  <si>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</si>
  <si>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</si>
  <si>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</si>
  <si>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</si>
  <si>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</si>
  <si>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</si>
  <si>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</si>
  <si>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</si>
  <si>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</si>
  <si>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</si>
  <si>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</si>
  <si>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</si>
  <si>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</si>
  <si>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</si>
  <si>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</si>
  <si>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</si>
  <si>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</si>
  <si>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</si>
  <si>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</si>
  <si>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</si>
  <si>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</si>
  <si>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</si>
  <si>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</si>
  <si>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</si>
  <si>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</si>
  <si>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</si>
  <si>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</si>
  <si>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</si>
  <si>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</si>
  <si>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</si>
  <si>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</si>
  <si>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</si>
  <si>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</si>
  <si>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</si>
  <si>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</si>
  <si>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</si>
  <si>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</si>
  <si>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</si>
  <si>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</si>
  <si>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</si>
  <si>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</si>
  <si>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</si>
  <si>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</si>
  <si>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</si>
  <si>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</si>
  <si>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</si>
  <si>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</si>
  <si>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</si>
  <si>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</si>
  <si>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</si>
  <si>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</si>
  <si>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</si>
  <si>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</si>
  <si>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</si>
  <si>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</si>
  <si>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</si>
  <si>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</si>
  <si>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</si>
  <si>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</si>
  <si>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</si>
  <si>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</si>
  <si>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</si>
  <si>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</si>
  <si>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</si>
  <si>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</si>
  <si>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</si>
  <si>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</si>
  <si>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</si>
  <si>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</si>
  <si>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</si>
  <si>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</si>
  <si>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</si>
  <si>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</si>
  <si>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</si>
  <si>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</si>
  <si>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</si>
  <si>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</si>
  <si>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</si>
  <si>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</si>
  <si>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</si>
  <si>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</si>
  <si>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</si>
  <si>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</si>
  <si>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</si>
  <si>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</si>
  <si>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</si>
  <si>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</si>
  <si>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</si>
  <si>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</si>
  <si>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</si>
  <si>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</si>
  <si>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</si>
  <si>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</si>
  <si>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</si>
  <si>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</si>
  <si>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</si>
  <si>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</si>
  <si>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</si>
  <si>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</si>
  <si>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</si>
  <si>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</si>
  <si>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</si>
  <si>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</si>
  <si>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</si>
  <si>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</si>
  <si>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</si>
  <si>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</si>
  <si>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</si>
  <si>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</si>
  <si>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</si>
  <si>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</si>
  <si>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</si>
  <si>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</si>
  <si>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</si>
  <si>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</si>
  <si>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</si>
  <si>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</si>
  <si>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</si>
  <si>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</si>
  <si>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</si>
  <si>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</si>
  <si>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</si>
  <si>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</si>
  <si>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</si>
  <si>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</si>
  <si>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</si>
  <si>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</si>
  <si>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</si>
  <si>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</si>
  <si>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</si>
  <si>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</si>
  <si>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</si>
  <si>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</si>
  <si>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</si>
  <si>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</si>
  <si>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</si>
  <si>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</si>
  <si>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</si>
  <si>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</si>
  <si>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</si>
  <si>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</si>
  <si>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</si>
  <si>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</si>
  <si>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</si>
  <si>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</si>
  <si>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</si>
  <si>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</si>
  <si>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</si>
  <si>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</si>
  <si>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</si>
  <si>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</si>
  <si>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</si>
  <si>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</si>
  <si>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</si>
  <si>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</si>
  <si>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</si>
  <si>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</si>
  <si>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</si>
  <si>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</si>
  <si>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</si>
  <si>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</si>
  <si>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</si>
  <si>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</si>
  <si>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</si>
  <si>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</si>
  <si>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</si>
  <si>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</si>
  <si>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</si>
  <si>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</si>
  <si>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</si>
  <si>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</si>
  <si>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</si>
  <si>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</si>
  <si>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</si>
  <si>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</si>
  <si>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</si>
  <si>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</si>
  <si>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</si>
  <si>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</si>
  <si>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</si>
  <si>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</si>
  <si>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</si>
  <si>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</si>
  <si>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</si>
  <si>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</si>
  <si>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</si>
  <si>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</si>
  <si>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</si>
  <si>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</si>
  <si>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</si>
  <si>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</si>
  <si>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</si>
  <si>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</si>
  <si>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</si>
  <si>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</si>
  <si>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</si>
  <si>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</si>
  <si>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</si>
  <si>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</si>
  <si>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</si>
  <si>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</si>
  <si>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</si>
  <si>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</si>
  <si>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</si>
  <si>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</si>
  <si>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</si>
  <si>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</si>
  <si>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</si>
  <si>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</si>
  <si>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</si>
  <si>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</si>
  <si>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</si>
  <si>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</si>
  <si>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</si>
  <si>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</si>
  <si>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</si>
  <si>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</si>
  <si>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</si>
  <si>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</si>
  <si>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</si>
  <si>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</si>
  <si>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</si>
  <si>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</si>
  <si>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</si>
  <si>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</si>
  <si>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</si>
  <si>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</si>
  <si>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</si>
  <si>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</si>
  <si>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</si>
  <si>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</si>
  <si>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</si>
  <si>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</si>
  <si>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</si>
  <si>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</si>
  <si>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</si>
  <si>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</si>
  <si>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</si>
  <si>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</si>
  <si>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</si>
  <si>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</si>
  <si>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</si>
  <si>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</si>
  <si>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</si>
  <si>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</si>
  <si>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</si>
  <si>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</si>
  <si>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</si>
  <si>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</si>
  <si>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</si>
  <si>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</si>
  <si>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</si>
  <si>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</si>
  <si>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</si>
  <si>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</si>
  <si>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</si>
  <si>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</si>
  <si>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</si>
  <si>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</si>
  <si>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</si>
  <si>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</si>
  <si>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</si>
  <si>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</si>
  <si>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</si>
  <si>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</si>
  <si>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</si>
  <si>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</si>
  <si>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</si>
  <si>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</si>
  <si>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</si>
  <si>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</si>
  <si>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</si>
  <si>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</si>
  <si>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</si>
  <si>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</si>
  <si>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</si>
  <si>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</si>
  <si>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</si>
  <si>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</si>
  <si>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</si>
  <si>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</si>
  <si>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</si>
  <si>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</si>
  <si>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</si>
  <si>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</si>
  <si>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</si>
  <si>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</si>
  <si>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</si>
  <si>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</si>
  <si>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</si>
  <si>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</si>
  <si>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</si>
  <si>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</si>
  <si>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</si>
  <si>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</si>
  <si>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</si>
  <si>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</si>
  <si>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</si>
  <si>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</si>
  <si>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</si>
  <si>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</si>
  <si>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</si>
  <si>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</si>
  <si>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</si>
  <si>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</si>
  <si>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</si>
  <si>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</si>
  <si>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</si>
  <si>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</si>
  <si>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</si>
  <si>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</si>
  <si>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</si>
  <si>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</si>
  <si>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</si>
  <si>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</si>
  <si>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</si>
  <si>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</si>
  <si>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</si>
  <si>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</si>
  <si>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</si>
  <si>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</si>
  <si>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</si>
  <si>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</si>
  <si>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</si>
  <si>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</si>
  <si>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</si>
  <si>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</si>
  <si>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</si>
  <si>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</si>
  <si>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</si>
  <si>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</si>
  <si>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</si>
  <si>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</si>
  <si>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</si>
  <si>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</si>
  <si>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</si>
  <si>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</si>
  <si>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</si>
  <si>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</si>
  <si>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</si>
  <si>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</si>
  <si>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</si>
  <si>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</si>
  <si>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</si>
  <si>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</si>
  <si>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</si>
  <si>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</si>
  <si>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</si>
  <si>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</si>
  <si>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</si>
  <si>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</si>
  <si>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</si>
  <si>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</si>
  <si>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</si>
  <si>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</si>
  <si>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</si>
  <si>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</si>
  <si>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</si>
  <si>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</si>
  <si>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</si>
  <si>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</si>
  <si>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</si>
  <si>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</si>
  <si>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</si>
  <si>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</si>
  <si>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</si>
  <si>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</si>
  <si>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</si>
  <si>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</si>
  <si>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</si>
  <si>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</si>
  <si>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</si>
  <si>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</si>
  <si>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</si>
  <si>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</si>
  <si>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</si>
  <si>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</si>
  <si>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</si>
  <si>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</si>
  <si>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</si>
  <si>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</si>
  <si>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</si>
  <si>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</si>
  <si>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</si>
  <si>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</si>
  <si>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</si>
  <si>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</si>
  <si>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</si>
  <si>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</si>
  <si>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</si>
  <si>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</si>
  <si>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</si>
  <si>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</si>
  <si>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</si>
  <si>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</si>
  <si>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</si>
  <si>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</si>
  <si>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</si>
  <si>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</si>
  <si>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</si>
  <si>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</si>
  <si>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</si>
  <si>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</si>
  <si>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</si>
  <si>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</si>
  <si>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</si>
  <si>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</si>
  <si>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</si>
  <si>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</si>
  <si>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</si>
  <si>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</si>
  <si>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</si>
  <si>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</si>
  <si>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</si>
  <si>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</si>
  <si>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</si>
  <si>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</si>
  <si>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</si>
  <si>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</si>
  <si>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</si>
  <si>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</si>
  <si>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</si>
  <si>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</si>
  <si>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</si>
  <si>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</si>
  <si>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</si>
  <si>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</si>
  <si>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</si>
  <si>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</si>
  <si>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</si>
  <si>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</si>
  <si>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</si>
  <si>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</si>
  <si>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</si>
  <si>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</si>
  <si>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</si>
  <si>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</si>
  <si>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</si>
  <si>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</si>
  <si>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</si>
  <si>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</si>
  <si>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</si>
  <si>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</si>
  <si>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</si>
  <si>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</si>
  <si>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</si>
  <si>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</si>
  <si>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</si>
  <si>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</si>
  <si>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</si>
  <si>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</si>
  <si>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</si>
  <si>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</si>
  <si>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</si>
  <si>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</si>
  <si>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</si>
  <si>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</si>
  <si>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</si>
  <si>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</si>
  <si>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</si>
  <si>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</si>
  <si>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</si>
  <si>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</si>
  <si>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</si>
  <si>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</si>
  <si>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</si>
  <si>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</si>
  <si>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</si>
  <si>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</si>
  <si>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</si>
  <si>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</si>
  <si>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</si>
  <si>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</si>
  <si>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</si>
  <si>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</si>
  <si>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</si>
  <si>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</si>
  <si>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</si>
  <si>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</si>
  <si>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</si>
  <si>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</si>
  <si>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</si>
  <si>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</si>
  <si>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</si>
  <si>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</si>
  <si>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</si>
  <si>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</si>
  <si>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</si>
  <si>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</si>
  <si>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</si>
  <si>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</si>
  <si>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</si>
  <si>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</si>
  <si>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</si>
  <si>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</si>
  <si>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</si>
  <si>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</si>
  <si>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</si>
  <si>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</si>
  <si>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</si>
  <si>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</si>
  <si>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</si>
  <si>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</si>
  <si>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</si>
  <si>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</si>
  <si>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</si>
  <si>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</si>
  <si>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</si>
  <si>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</si>
  <si>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</si>
  <si>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</si>
  <si>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</si>
  <si>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</si>
  <si>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</si>
  <si>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</si>
  <si>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</si>
  <si>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</si>
  <si>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</si>
  <si>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</si>
  <si>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</si>
  <si>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</si>
  <si>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</si>
  <si>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</si>
  <si>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</si>
  <si>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</si>
  <si>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</si>
  <si>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</si>
  <si>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</si>
  <si>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</si>
  <si>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</si>
  <si>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</si>
  <si>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</si>
  <si>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</si>
  <si>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</si>
  <si>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</si>
  <si>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</si>
  <si>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</si>
  <si>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</si>
  <si>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</si>
  <si>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</si>
  <si>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</si>
  <si>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</si>
  <si>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</si>
  <si>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</si>
  <si>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</si>
  <si>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</si>
  <si>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</si>
  <si>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</si>
  <si>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</si>
  <si>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</si>
  <si>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</si>
  <si>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</si>
  <si>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</si>
  <si>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</si>
  <si>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</si>
  <si>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</si>
  <si>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</si>
  <si>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</si>
  <si>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</si>
  <si>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</si>
  <si>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</si>
  <si>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</si>
  <si>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</si>
  <si>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</si>
  <si>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</si>
  <si>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</si>
  <si>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</si>
  <si>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</si>
  <si>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</si>
  <si>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</si>
  <si>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</si>
  <si>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</si>
  <si>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</si>
  <si>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</si>
  <si>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</si>
  <si>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</si>
  <si>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</si>
  <si>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</si>
  <si>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</si>
  <si>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</si>
  <si>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</si>
  <si>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</si>
  <si>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</si>
  <si>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</si>
  <si>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</si>
  <si>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</si>
  <si>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</si>
  <si>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</si>
  <si>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</si>
  <si>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</si>
  <si>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</si>
  <si>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</si>
  <si>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</si>
  <si>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</si>
  <si>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</si>
  <si>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</si>
  <si>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</si>
  <si>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</si>
  <si>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</si>
  <si>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</si>
  <si>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</si>
  <si>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</si>
  <si>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</si>
  <si>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</si>
  <si>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</si>
  <si>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</si>
  <si>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</si>
  <si>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</si>
  <si>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</si>
  <si>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</si>
  <si>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</si>
  <si>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</si>
  <si>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</si>
  <si>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</si>
  <si>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</si>
  <si>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</si>
  <si>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</si>
  <si>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</si>
  <si>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</si>
  <si>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</si>
  <si>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</si>
  <si>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</si>
  <si>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</si>
  <si>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</si>
  <si>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</si>
  <si>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</si>
  <si>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</si>
  <si>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</si>
  <si>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</si>
  <si>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</si>
  <si>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</si>
  <si>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</si>
  <si>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</si>
  <si>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</si>
  <si>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</si>
  <si>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</si>
  <si>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</si>
  <si>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</si>
  <si>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</si>
  <si>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</si>
  <si>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</si>
  <si>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</si>
  <si>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</si>
  <si>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</si>
  <si>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</si>
  <si>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</si>
  <si>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</si>
  <si>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</si>
  <si>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</si>
  <si>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</si>
  <si>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</si>
  <si>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</si>
  <si>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</si>
  <si>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</si>
  <si>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</si>
  <si>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</si>
  <si>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</si>
  <si>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</si>
  <si>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</si>
  <si>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</si>
  <si>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</si>
  <si>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</si>
  <si>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</si>
  <si>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</si>
  <si>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</si>
  <si>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</si>
  <si>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</si>
  <si>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</si>
  <si>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</si>
  <si>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</si>
  <si>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</si>
  <si>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</si>
  <si>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</si>
  <si>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</si>
  <si>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</si>
  <si>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</si>
  <si>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</si>
  <si>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</si>
  <si>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</si>
  <si>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</si>
  <si>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</si>
  <si>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</si>
  <si>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</si>
  <si>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</si>
  <si>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</si>
  <si>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</si>
  <si>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</si>
  <si>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</si>
  <si>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</si>
  <si>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</si>
  <si>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</si>
  <si>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</si>
  <si>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</si>
  <si>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</si>
  <si>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</si>
  <si>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</si>
  <si>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</si>
  <si>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</si>
  <si>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</si>
  <si>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</si>
  <si>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</si>
  <si>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</si>
  <si>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</si>
  <si>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</si>
  <si>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</si>
  <si>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</si>
  <si>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</si>
  <si>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</si>
  <si>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</si>
  <si>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</si>
  <si>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</si>
  <si>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</si>
  <si>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</si>
  <si>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</si>
  <si>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</si>
  <si>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</si>
  <si>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</si>
  <si>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</si>
  <si>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</si>
  <si>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</si>
  <si>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</si>
  <si>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</si>
  <si>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</si>
  <si>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</si>
  <si>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</si>
  <si>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</si>
  <si>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</si>
  <si>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</si>
  <si>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</si>
  <si>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</si>
  <si>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</si>
  <si>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</si>
  <si>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</si>
  <si>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</si>
  <si>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</si>
  <si>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</si>
  <si>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</si>
  <si>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</si>
  <si>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</si>
  <si>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</si>
  <si>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</si>
  <si>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</si>
  <si>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</si>
  <si>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</si>
  <si>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</si>
  <si>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</si>
  <si>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</si>
  <si>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</si>
  <si>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</si>
  <si>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</si>
  <si>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</si>
  <si>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</si>
  <si>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</si>
  <si>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</si>
  <si>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</si>
  <si>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</si>
  <si>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</si>
  <si>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</si>
  <si>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</si>
  <si>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</si>
  <si>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</si>
  <si>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</si>
  <si>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</si>
  <si>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</si>
  <si>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</si>
  <si>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</si>
  <si>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</si>
  <si>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</si>
  <si>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</si>
  <si>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</si>
  <si>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</si>
  <si>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</si>
  <si>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</si>
  <si>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</si>
  <si>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</si>
  <si>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</si>
  <si>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</si>
  <si>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</si>
  <si>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</si>
  <si>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</si>
  <si>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</si>
  <si>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</si>
  <si>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</si>
  <si>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</si>
  <si>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</si>
  <si>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</si>
  <si>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</si>
  <si>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</si>
  <si>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</si>
  <si>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</si>
  <si>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</si>
  <si>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</si>
  <si>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</si>
  <si>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</si>
  <si>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</si>
  <si>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</si>
  <si>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</si>
  <si>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</si>
  <si>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</si>
  <si>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</si>
  <si>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</si>
  <si>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</si>
  <si>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</si>
  <si>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</si>
  <si>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</si>
  <si>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</si>
  <si>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</si>
  <si>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</si>
  <si>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</si>
  <si>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</si>
  <si>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</si>
  <si>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</si>
  <si>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</si>
  <si>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</si>
  <si>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</si>
  <si>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</si>
  <si>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</si>
  <si>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</si>
  <si>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</si>
  <si>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</si>
  <si>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</si>
  <si>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</si>
  <si>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</si>
  <si>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</si>
  <si>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</si>
  <si>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</si>
  <si>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</si>
  <si>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</si>
  <si>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</si>
  <si>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</si>
  <si>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</si>
  <si>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</si>
  <si>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</si>
  <si>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</si>
  <si>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</si>
  <si>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</si>
  <si>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</si>
  <si>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</si>
  <si>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</si>
  <si>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</si>
  <si>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</si>
  <si>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</si>
  <si>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</si>
  <si>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</si>
  <si>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</si>
  <si>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</si>
  <si>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</si>
  <si>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</si>
  <si>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</si>
  <si>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</si>
  <si>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</si>
  <si>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</si>
  <si>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</si>
  <si>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</si>
  <si>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</si>
  <si>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</si>
  <si>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</si>
  <si>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</si>
  <si>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</si>
  <si>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</si>
  <si>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</si>
  <si>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</si>
  <si>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</si>
  <si>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</si>
  <si>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</si>
  <si>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</si>
  <si>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</si>
  <si>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</si>
  <si>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</si>
  <si>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</si>
  <si>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</si>
  <si>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</si>
  <si>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</si>
  <si>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</si>
  <si>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</si>
  <si>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</si>
  <si>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</si>
  <si>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</si>
  <si>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</si>
  <si>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</si>
  <si>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</si>
  <si>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</si>
  <si>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</si>
  <si>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</si>
  <si>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</si>
  <si>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</si>
  <si>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</si>
  <si>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</si>
  <si>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</si>
  <si>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</si>
  <si>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</si>
  <si>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</si>
  <si>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</si>
  <si>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</si>
  <si>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</si>
  <si>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</si>
  <si>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</si>
  <si>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</si>
  <si>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</si>
  <si>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</si>
  <si>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</si>
  <si>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</si>
  <si>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</si>
  <si>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</si>
  <si>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</si>
  <si>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</si>
  <si>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</si>
  <si>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</si>
  <si>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</si>
  <si>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</si>
  <si>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</si>
  <si>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</si>
  <si>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</si>
  <si>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</si>
  <si>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</si>
  <si>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</si>
  <si>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</si>
  <si>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</si>
  <si>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</si>
  <si>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</si>
  <si>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</si>
  <si>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</si>
  <si>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</si>
  <si>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</si>
  <si>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</si>
  <si>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</si>
  <si>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</si>
  <si>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</si>
  <si>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</si>
  <si>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</si>
  <si>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</si>
  <si>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</si>
  <si>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</si>
  <si>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</si>
  <si>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</si>
  <si>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</si>
  <si>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</si>
  <si>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</si>
  <si>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</si>
  <si>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</si>
  <si>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</si>
  <si>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</si>
  <si>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</si>
  <si>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</si>
  <si>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</si>
  <si>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</si>
  <si>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</si>
  <si>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</si>
  <si>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</si>
  <si>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</si>
  <si>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</si>
  <si>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</si>
  <si>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</si>
  <si>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</si>
  <si>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</si>
  <si>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</si>
  <si>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</si>
  <si>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</si>
  <si>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</si>
  <si>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</si>
  <si>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</si>
  <si>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</si>
  <si>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</si>
  <si>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</si>
  <si>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</si>
  <si>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</si>
  <si>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</si>
  <si>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</si>
  <si>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</si>
  <si>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</si>
  <si>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</si>
  <si>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</si>
  <si>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</si>
  <si>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</si>
  <si>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</si>
  <si>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</si>
  <si>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</si>
  <si>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</si>
  <si>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</si>
  <si>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</si>
  <si>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</si>
  <si>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</si>
  <si>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</si>
  <si>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</si>
  <si>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</si>
  <si>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</si>
  <si>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</si>
  <si>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</si>
  <si>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</si>
  <si>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</si>
  <si>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</si>
  <si>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</si>
  <si>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</si>
  <si>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</si>
  <si>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</si>
  <si>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</si>
  <si>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</si>
  <si>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</si>
  <si>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</si>
  <si>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</si>
  <si>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</si>
  <si>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</si>
  <si>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</si>
  <si>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</si>
  <si>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</si>
  <si>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</si>
  <si>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</si>
  <si>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</si>
  <si>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</si>
  <si>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</si>
  <si>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</si>
  <si>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</si>
  <si>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</si>
  <si>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</si>
  <si>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</si>
  <si>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</si>
  <si>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</si>
  <si>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</si>
  <si>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</si>
  <si>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</si>
  <si>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</si>
  <si>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</si>
  <si>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</si>
  <si>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</si>
  <si>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</si>
  <si>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</si>
  <si>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</si>
  <si>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</si>
  <si>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</si>
  <si>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</si>
  <si>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</si>
  <si>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</si>
  <si>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</si>
  <si>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</si>
  <si>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</si>
  <si>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</si>
  <si>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</si>
  <si>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</si>
  <si>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</si>
  <si>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</si>
  <si>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</si>
  <si>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</si>
  <si>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</si>
  <si>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</si>
  <si>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</si>
  <si>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</si>
  <si>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</si>
  <si>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</si>
  <si>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</si>
  <si>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</si>
  <si>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</si>
  <si>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</si>
  <si>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</si>
  <si>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</si>
  <si>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</si>
  <si>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</si>
  <si>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</si>
  <si>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</si>
  <si>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</si>
  <si>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</si>
  <si>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</si>
  <si>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</si>
  <si>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</si>
  <si>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</si>
  <si>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</si>
  <si>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</si>
  <si>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</si>
  <si>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</si>
  <si>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</si>
  <si>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</si>
  <si>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</si>
  <si>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</si>
  <si>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</si>
  <si>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</si>
  <si>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</si>
  <si>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</si>
  <si>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</si>
  <si>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</si>
  <si>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</si>
  <si>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</si>
  <si>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</si>
  <si>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</si>
  <si>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</si>
  <si>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</si>
  <si>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</si>
  <si>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</si>
  <si>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</si>
  <si>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</si>
  <si>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</si>
  <si>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</si>
  <si>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</si>
  <si>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</si>
  <si>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</si>
  <si>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</si>
  <si>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</si>
  <si>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</si>
  <si>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</si>
  <si>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</si>
  <si>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</si>
  <si>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</si>
  <si>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</si>
  <si>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</si>
  <si>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</si>
  <si>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</si>
  <si>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</si>
  <si>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</si>
  <si>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</si>
  <si>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</si>
  <si>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</si>
  <si>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</si>
  <si>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</si>
  <si>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</si>
  <si>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</si>
  <si>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</si>
  <si>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</si>
  <si>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</si>
  <si>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</si>
  <si>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</si>
  <si>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</si>
  <si>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</si>
  <si>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</si>
  <si>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</si>
  <si>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</si>
  <si>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</si>
  <si>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</si>
  <si>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</si>
  <si>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</si>
  <si>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</si>
  <si>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</si>
  <si>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</si>
  <si>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</si>
  <si>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</si>
  <si>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</si>
  <si>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</si>
  <si>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</si>
  <si>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</si>
  <si>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</si>
  <si>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</si>
  <si>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</si>
  <si>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</si>
  <si>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</si>
  <si>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</si>
  <si>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</si>
  <si>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</si>
  <si>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</si>
  <si>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</si>
  <si>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</si>
  <si>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</si>
  <si>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</si>
  <si>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</si>
  <si>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</si>
  <si>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</si>
  <si>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</si>
  <si>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</si>
  <si>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</si>
  <si>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</si>
  <si>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</si>
  <si>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</si>
  <si>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</si>
  <si>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</si>
  <si>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</si>
  <si>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</si>
  <si>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</si>
  <si>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</si>
  <si>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</si>
  <si>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</si>
  <si>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</si>
  <si>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</si>
  <si>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</si>
  <si>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</si>
  <si>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</si>
  <si>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</si>
  <si>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</si>
  <si>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</si>
  <si>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</si>
  <si>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</si>
  <si>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</si>
  <si>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</si>
  <si>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</si>
  <si>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</si>
  <si>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</si>
  <si>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</si>
  <si>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</si>
  <si>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</si>
  <si>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</si>
  <si>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</si>
  <si>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</si>
  <si>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</si>
  <si>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</si>
  <si>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</si>
  <si>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</si>
  <si>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</si>
  <si>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</si>
  <si>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</si>
  <si>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</si>
  <si>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</si>
  <si>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</si>
  <si>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</si>
  <si>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</si>
  <si>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</si>
  <si>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</si>
  <si>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</si>
  <si>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</si>
  <si>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</si>
  <si>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</si>
  <si>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</si>
  <si>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</si>
  <si>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</si>
  <si>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</si>
  <si>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</si>
  <si>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</si>
  <si>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</si>
  <si>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</si>
  <si>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</si>
  <si>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</si>
  <si>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</si>
  <si>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</si>
  <si>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</si>
  <si>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</si>
  <si>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</si>
  <si>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</si>
  <si>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</si>
  <si>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</si>
  <si>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</si>
  <si>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</si>
  <si>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</si>
  <si>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</si>
  <si>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</si>
  <si>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</si>
  <si>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</si>
  <si>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</si>
  <si>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</si>
  <si>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</si>
  <si>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</si>
  <si>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</si>
  <si>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</si>
  <si>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</si>
  <si>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</si>
  <si>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</si>
  <si>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</si>
  <si>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</si>
  <si>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</si>
  <si>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</si>
  <si>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</si>
  <si>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</si>
  <si>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</si>
  <si>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</si>
  <si>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</si>
  <si>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</si>
  <si>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</si>
  <si>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</si>
  <si>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</si>
  <si>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</si>
  <si>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</si>
  <si>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</si>
  <si>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</si>
  <si>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</si>
  <si>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</si>
  <si>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</si>
  <si>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</si>
  <si>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</si>
  <si>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</si>
  <si>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</si>
  <si>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</si>
  <si>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</si>
  <si>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</si>
  <si>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</si>
  <si>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</si>
  <si>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</si>
  <si>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</si>
  <si>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</si>
  <si>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</si>
  <si>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</si>
  <si>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</si>
  <si>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</si>
  <si>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</si>
  <si>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</si>
  <si>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</si>
  <si>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</si>
  <si>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</si>
  <si>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</si>
  <si>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</si>
  <si>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</si>
  <si>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</si>
  <si>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</si>
  <si>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</si>
  <si>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</si>
  <si>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</si>
  <si>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</si>
  <si>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</si>
  <si>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</si>
  <si>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</si>
  <si>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</si>
  <si>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</si>
  <si>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</si>
  <si>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</si>
  <si>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</si>
  <si>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</si>
  <si>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</si>
  <si>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</si>
  <si>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</si>
  <si>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</si>
  <si>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</si>
  <si>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</si>
  <si>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</si>
  <si>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</si>
  <si>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</si>
  <si>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</si>
  <si>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</si>
  <si>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</si>
  <si>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</si>
  <si>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</si>
  <si>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</si>
  <si>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</si>
  <si>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</si>
  <si>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</si>
  <si>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</si>
  <si>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</si>
  <si>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</si>
  <si>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</si>
  <si>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</si>
  <si>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</si>
  <si>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</si>
  <si>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</si>
  <si>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</si>
  <si>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</si>
  <si>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</si>
  <si>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</si>
  <si>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</si>
  <si>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</si>
  <si>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</si>
  <si>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</si>
  <si>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</si>
  <si>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</si>
  <si>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</si>
  <si>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</si>
  <si>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</si>
  <si>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</si>
  <si>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</si>
  <si>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</si>
  <si>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</si>
  <si>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</si>
  <si>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</si>
  <si>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</si>
  <si>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</si>
  <si>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</si>
  <si>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</si>
  <si>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</si>
  <si>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</si>
  <si>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</si>
  <si>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</si>
  <si>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</si>
  <si>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</si>
  <si>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</si>
  <si>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</si>
  <si>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</si>
  <si>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</si>
  <si>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</si>
  <si>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</si>
  <si>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</si>
  <si>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</si>
  <si>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</si>
  <si>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</si>
  <si>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</si>
  <si>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</si>
  <si>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</si>
  <si>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</si>
  <si>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</si>
  <si>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</si>
  <si>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</si>
  <si>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</si>
  <si>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</si>
  <si>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</si>
  <si>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</si>
  <si>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</si>
  <si>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</si>
  <si>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</si>
  <si>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</si>
  <si>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</si>
  <si>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</si>
  <si>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</si>
  <si>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</si>
  <si>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</si>
  <si>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</si>
  <si>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</si>
  <si>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</si>
  <si>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</si>
  <si>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</si>
  <si>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</si>
  <si>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</si>
  <si>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</si>
  <si>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</si>
  <si>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</si>
  <si>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</si>
  <si>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</si>
  <si>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</si>
  <si>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</si>
  <si>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</si>
  <si>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</si>
  <si>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</si>
  <si>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</si>
  <si>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</si>
  <si>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</si>
  <si>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</si>
  <si>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</si>
  <si>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</si>
  <si>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</si>
  <si>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</si>
  <si>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</si>
  <si>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</si>
  <si>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</si>
  <si>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</si>
  <si>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</si>
  <si>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</si>
  <si>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</si>
  <si>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</si>
  <si>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</si>
  <si>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</si>
  <si>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</si>
  <si>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</si>
  <si>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</si>
  <si>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</si>
  <si>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</si>
  <si>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</si>
  <si>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</si>
  <si>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</si>
  <si>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</si>
  <si>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</si>
  <si>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</si>
  <si>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</si>
  <si>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</si>
  <si>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</si>
  <si>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</si>
  <si>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</si>
  <si>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</si>
  <si>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</si>
  <si>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</si>
  <si>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</si>
  <si>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</si>
  <si>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</si>
  <si>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</si>
  <si>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</si>
  <si>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</si>
  <si>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</si>
  <si>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</si>
  <si>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</si>
  <si>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</si>
  <si>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</si>
  <si>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</si>
  <si>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</si>
  <si>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</si>
  <si>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</si>
  <si>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</si>
  <si>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</si>
  <si>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</si>
  <si>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</si>
  <si>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</si>
  <si>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</si>
  <si>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</si>
  <si>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</si>
  <si>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</si>
  <si>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</si>
  <si>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</si>
  <si>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</si>
  <si>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</si>
  <si>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</si>
  <si>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</si>
  <si>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</si>
  <si>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</si>
  <si>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</si>
  <si>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</si>
  <si>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</si>
  <si>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</si>
  <si>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</si>
  <si>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</si>
  <si>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</si>
  <si>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</si>
  <si>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</si>
  <si>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</si>
  <si>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</si>
  <si>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</si>
  <si>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</si>
  <si>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</si>
  <si>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</si>
  <si>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</si>
  <si>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</si>
  <si>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</si>
  <si>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</si>
  <si>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</si>
  <si>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</si>
  <si>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</si>
  <si>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</si>
  <si>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</si>
  <si>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</si>
  <si>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</si>
  <si>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</si>
  <si>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</si>
  <si>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</si>
  <si>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</si>
  <si>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</si>
  <si>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</si>
  <si>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</si>
  <si>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</si>
  <si>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</si>
  <si>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</si>
  <si>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</si>
  <si>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</si>
  <si>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</si>
  <si>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</si>
  <si>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</si>
  <si>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</si>
  <si>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</si>
  <si>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</si>
  <si>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</si>
  <si>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</si>
  <si>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</si>
  <si>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</si>
  <si>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</si>
  <si>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</si>
  <si>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</si>
  <si>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</si>
  <si>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</si>
  <si>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</si>
  <si>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</si>
  <si>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</si>
  <si>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</si>
  <si>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</si>
  <si>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</si>
  <si>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</si>
  <si>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</si>
  <si>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</si>
  <si>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</si>
  <si>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</si>
  <si>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</si>
  <si>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</si>
  <si>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</si>
  <si>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</si>
  <si>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</si>
  <si>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</si>
  <si>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</si>
  <si>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</si>
  <si>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</si>
  <si>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</si>
  <si>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</si>
  <si>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</si>
  <si>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</si>
  <si>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</si>
  <si>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</si>
  <si>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</si>
  <si>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</si>
  <si>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</si>
  <si>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</si>
  <si>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</si>
  <si>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</si>
  <si>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</si>
  <si>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</si>
  <si>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</si>
  <si>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</si>
  <si>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</si>
  <si>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</si>
  <si>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</si>
  <si>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</si>
  <si>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</si>
  <si>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</si>
  <si>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</si>
  <si>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</si>
  <si>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</si>
  <si>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</si>
  <si>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</si>
  <si>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</si>
  <si>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</si>
  <si>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</si>
  <si>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</si>
  <si>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</si>
  <si>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</si>
  <si>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</si>
  <si>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</si>
  <si>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</si>
  <si>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</si>
  <si>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</si>
  <si>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</si>
  <si>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</si>
  <si>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</si>
  <si>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</si>
  <si>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</si>
  <si>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</si>
  <si>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</si>
  <si>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</si>
  <si>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</si>
  <si>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</si>
  <si>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</si>
  <si>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</si>
  <si>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</si>
  <si>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</si>
  <si>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</si>
  <si>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</si>
  <si>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</si>
  <si>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</si>
  <si>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</si>
  <si>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</si>
  <si>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</si>
  <si>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</si>
  <si>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</si>
  <si>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</si>
  <si>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</si>
  <si>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</si>
  <si>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</si>
  <si>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</si>
  <si>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</si>
  <si>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</si>
  <si>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</si>
  <si>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</si>
  <si>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</si>
  <si>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</si>
  <si>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</si>
  <si>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</si>
  <si>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</si>
  <si>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</si>
  <si>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</si>
  <si>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</si>
  <si>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</si>
  <si>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</si>
  <si>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</si>
  <si>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</si>
  <si>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</si>
  <si>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</si>
  <si>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</si>
  <si>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</si>
  <si>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</si>
  <si>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</si>
  <si>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</si>
  <si>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</si>
  <si>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</si>
  <si>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</si>
  <si>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</si>
  <si>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</si>
  <si>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</si>
  <si>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</si>
  <si>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</si>
  <si>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</si>
  <si>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</si>
  <si>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</si>
  <si>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</si>
  <si>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</si>
  <si>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</si>
  <si>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</si>
  <si>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</si>
  <si>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</si>
  <si>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</si>
  <si>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</si>
  <si>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</si>
  <si>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</si>
  <si>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</si>
  <si>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</si>
  <si>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</si>
  <si>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</si>
  <si>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</si>
  <si>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</si>
  <si>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</si>
  <si>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</si>
  <si>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</si>
  <si>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</si>
  <si>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</si>
  <si>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</si>
  <si>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</si>
  <si>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</si>
  <si>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</si>
  <si>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</si>
  <si>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</si>
  <si>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</si>
  <si>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</si>
  <si>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</si>
  <si>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</si>
  <si>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</si>
  <si>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</si>
  <si>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</si>
  <si>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</si>
  <si>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</si>
  <si>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</si>
  <si>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</si>
  <si>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</si>
  <si>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</si>
  <si>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</si>
  <si>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</si>
  <si>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</si>
  <si>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</si>
  <si>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</si>
  <si>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</si>
  <si>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</si>
  <si>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</si>
  <si>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</si>
  <si>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</si>
  <si>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</si>
  <si>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</si>
  <si>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</si>
  <si>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</si>
  <si>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</si>
  <si>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</si>
  <si>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</si>
  <si>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</si>
  <si>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</si>
  <si>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</si>
  <si>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</si>
  <si>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</si>
  <si>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</si>
  <si>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</si>
  <si>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</si>
  <si>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</si>
  <si>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</si>
  <si>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</si>
  <si>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</si>
  <si>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</si>
  <si>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</si>
  <si>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</si>
  <si>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</si>
  <si>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</si>
  <si>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</si>
  <si>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</si>
  <si>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</si>
  <si>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</si>
  <si>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</si>
  <si>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</si>
  <si>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</si>
  <si>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</si>
  <si>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</si>
  <si>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</si>
  <si>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</si>
  <si>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</si>
  <si>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</si>
  <si>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</si>
  <si>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</si>
  <si>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</si>
  <si>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</si>
  <si>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</si>
  <si>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</si>
  <si>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</si>
  <si>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</si>
  <si>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</si>
  <si>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</si>
  <si>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</si>
  <si>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</si>
  <si>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</si>
  <si>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</si>
  <si>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</si>
  <si>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</si>
  <si>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</si>
  <si>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</si>
  <si>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</si>
  <si>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</si>
  <si>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</si>
  <si>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</si>
  <si>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</si>
  <si>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</si>
  <si>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</si>
  <si>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</si>
  <si>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</si>
  <si>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</si>
  <si>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</si>
  <si>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</si>
  <si>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</si>
  <si>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</si>
  <si>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</si>
  <si>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</si>
  <si>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</si>
  <si>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</si>
  <si>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</si>
  <si>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</si>
  <si>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</si>
  <si>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</si>
  <si>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</si>
  <si>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</si>
  <si>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</si>
  <si>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</si>
  <si>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</si>
  <si>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</si>
  <si>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</si>
  <si>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</si>
  <si>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</si>
  <si>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</si>
  <si>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</si>
  <si>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</si>
  <si>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</si>
  <si>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</si>
  <si>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</si>
  <si>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</si>
  <si>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</si>
  <si>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</si>
  <si>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</si>
  <si>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</si>
  <si>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</si>
  <si>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</si>
  <si>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</si>
  <si>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</si>
  <si>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</si>
  <si>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</si>
  <si>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</si>
  <si>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</si>
  <si>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</si>
  <si>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</si>
  <si>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</si>
  <si>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</si>
  <si>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</si>
  <si>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</si>
  <si>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</si>
  <si>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</si>
  <si>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</si>
  <si>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</si>
  <si>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</si>
  <si>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</si>
  <si>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</si>
  <si>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</si>
  <si>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</si>
  <si>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</si>
  <si>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</si>
  <si>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</si>
  <si>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</si>
  <si>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</si>
  <si>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</si>
  <si>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</si>
  <si>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</si>
  <si>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</si>
  <si>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</si>
  <si>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</si>
  <si>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</si>
  <si>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</si>
  <si>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</si>
  <si>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</si>
  <si>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</si>
  <si>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</si>
  <si>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</si>
  <si>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</si>
  <si>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</si>
  <si>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</si>
  <si>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</si>
  <si>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</si>
  <si>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</si>
  <si>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</si>
  <si>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</si>
  <si>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</si>
  <si>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</si>
  <si>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</si>
  <si>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</si>
  <si>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</si>
  <si>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</si>
  <si>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</si>
  <si>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</si>
  <si>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</si>
  <si>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</si>
  <si>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</si>
  <si>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</si>
  <si>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</si>
  <si>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</si>
  <si>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</si>
  <si>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</si>
  <si>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</si>
  <si>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</si>
  <si>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</si>
  <si>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</si>
  <si>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</si>
  <si>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</si>
  <si>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</si>
  <si>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</si>
  <si>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</si>
  <si>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</si>
  <si>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</si>
  <si>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</si>
  <si>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</si>
  <si>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</si>
  <si>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</si>
  <si>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</si>
  <si>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</si>
  <si>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</si>
  <si>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</si>
  <si>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</si>
  <si>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</si>
  <si>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</si>
  <si>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</si>
  <si>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</si>
  <si>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</si>
  <si>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</si>
  <si>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</si>
  <si>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</si>
  <si>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</si>
  <si>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</si>
  <si>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</si>
  <si>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</si>
  <si>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</si>
  <si>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</si>
  <si>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</si>
  <si>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</si>
  <si>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</si>
  <si>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</si>
  <si>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</si>
  <si>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</si>
  <si>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</si>
  <si>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</si>
  <si>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</si>
  <si>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</si>
  <si>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</si>
  <si>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</si>
  <si>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</si>
  <si>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</si>
  <si>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</si>
  <si>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</si>
  <si>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</si>
  <si>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</si>
  <si>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</si>
  <si>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</si>
  <si>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</si>
  <si>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</si>
  <si>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</si>
  <si>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</si>
  <si>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</si>
  <si>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</si>
  <si>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</si>
  <si>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</si>
  <si>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</si>
  <si>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</si>
  <si>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</si>
  <si>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</si>
  <si>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</si>
  <si>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</si>
  <si>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</si>
  <si>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</si>
  <si>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</si>
  <si>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</si>
  <si>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</si>
  <si>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</si>
  <si>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</si>
  <si>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</si>
  <si>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</si>
  <si>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</si>
  <si>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</si>
  <si>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</si>
  <si>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</si>
  <si>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</si>
  <si>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</si>
  <si>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</si>
  <si>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</si>
  <si>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</si>
  <si>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</si>
  <si>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</si>
  <si>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</si>
  <si>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</si>
  <si>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</si>
  <si>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</si>
  <si>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</si>
  <si>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</si>
  <si>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</si>
  <si>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</si>
  <si>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</si>
  <si>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</si>
  <si>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</si>
  <si>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</si>
  <si>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</si>
  <si>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</si>
  <si>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</si>
  <si>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</si>
  <si>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</si>
  <si>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</si>
  <si>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</si>
  <si>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</si>
  <si>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</si>
  <si>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</si>
  <si>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</si>
  <si>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</si>
  <si>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</si>
  <si>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</si>
  <si>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</si>
  <si>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</si>
  <si>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</si>
  <si>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</si>
  <si>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</si>
  <si>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</si>
  <si>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</si>
  <si>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</si>
  <si>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</si>
  <si>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</si>
  <si>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</si>
  <si>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</si>
  <si>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</si>
  <si>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</si>
  <si>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</si>
  <si>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</si>
  <si>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</si>
  <si>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</si>
  <si>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</si>
  <si>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</si>
  <si>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</si>
  <si>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</si>
  <si>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</si>
  <si>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</si>
  <si>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</si>
  <si>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</si>
  <si>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</si>
  <si>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</si>
  <si>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</si>
  <si>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</si>
  <si>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</si>
  <si>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</si>
  <si>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</si>
  <si>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</si>
  <si>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</si>
  <si>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</si>
  <si>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</si>
  <si>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</si>
  <si>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</si>
  <si>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</si>
  <si>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</si>
  <si>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</si>
  <si>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</si>
  <si>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</si>
  <si>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</si>
  <si>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</si>
  <si>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</si>
  <si>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</si>
  <si>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</si>
  <si>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</si>
  <si>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</si>
  <si>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</si>
  <si>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</si>
  <si>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</si>
  <si>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</si>
  <si>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</si>
  <si>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</si>
  <si>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</si>
  <si>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</si>
  <si>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</si>
  <si>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</si>
  <si>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</si>
  <si>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</si>
  <si>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</si>
  <si>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</si>
  <si>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</si>
  <si>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</si>
  <si>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</si>
  <si>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</si>
  <si>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</si>
  <si>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</si>
  <si>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</si>
  <si>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</si>
  <si>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</si>
  <si>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</si>
  <si>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</si>
  <si>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</si>
  <si>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</si>
  <si>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</si>
  <si>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</si>
  <si>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</si>
  <si>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</si>
  <si>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</si>
  <si>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</si>
  <si>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</si>
  <si>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</si>
  <si>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</si>
  <si>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</si>
  <si>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</si>
  <si>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</si>
  <si>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</si>
  <si>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</si>
  <si>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</si>
  <si>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</si>
  <si>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</si>
  <si>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</si>
  <si>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</si>
  <si>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</si>
  <si>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</si>
  <si>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</si>
  <si>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</si>
  <si>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</si>
  <si>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</si>
  <si>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</si>
  <si>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</si>
  <si>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</si>
  <si>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</si>
  <si>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</si>
  <si>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</si>
  <si>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</si>
  <si>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</si>
  <si>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</si>
  <si>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</si>
  <si>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</si>
  <si>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</si>
  <si>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</si>
  <si>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</si>
  <si>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</si>
  <si>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</si>
  <si>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</si>
  <si>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</si>
  <si>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</si>
  <si>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</si>
  <si>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</si>
  <si>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</si>
  <si>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</si>
  <si>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</si>
  <si>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</si>
  <si>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</si>
  <si>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</si>
  <si>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</si>
  <si>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</si>
  <si>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</si>
  <si>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</si>
  <si>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</si>
  <si>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</si>
  <si>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</si>
  <si>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</si>
  <si>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</si>
  <si>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</si>
  <si>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</si>
  <si>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</si>
  <si>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</si>
  <si>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</si>
  <si>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</si>
  <si>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</si>
  <si>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</si>
  <si>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</si>
  <si>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</si>
  <si>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</si>
  <si>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</si>
  <si>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</si>
  <si>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</si>
  <si>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</si>
  <si>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</si>
  <si>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</si>
  <si>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</si>
  <si>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</si>
  <si>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</si>
  <si>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</si>
  <si>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</si>
  <si>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</si>
  <si>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</si>
  <si>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</si>
  <si>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</si>
  <si>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</si>
  <si>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</si>
  <si>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</si>
  <si>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</si>
  <si>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</si>
  <si>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</si>
  <si>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</si>
  <si>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</si>
  <si>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</si>
  <si>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</si>
  <si>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</si>
  <si>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</si>
  <si>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</si>
  <si>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</si>
  <si>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</si>
  <si>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</si>
  <si>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</si>
  <si>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</si>
  <si>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</si>
  <si>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</si>
  <si>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</si>
  <si>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</si>
  <si>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</si>
  <si>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</si>
  <si>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</si>
  <si>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</si>
  <si>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</si>
  <si>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</si>
  <si>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</si>
  <si>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</si>
  <si>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</si>
  <si>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</si>
  <si>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</si>
  <si>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</si>
  <si>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</si>
  <si>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</si>
  <si>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</si>
  <si>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</si>
  <si>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</si>
  <si>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</si>
  <si>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</si>
  <si>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</si>
  <si>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</si>
  <si>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</si>
  <si>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</si>
  <si>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</si>
  <si>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</si>
  <si>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</si>
  <si>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</si>
  <si>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</si>
  <si>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</si>
  <si>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</si>
  <si>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</si>
  <si>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</si>
  <si>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</si>
  <si>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</si>
  <si>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</si>
  <si>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</si>
  <si>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</si>
  <si>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</si>
  <si>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</si>
  <si>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</si>
  <si>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</si>
  <si>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</si>
  <si>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</si>
  <si>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</si>
  <si>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</si>
  <si>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</si>
  <si>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</si>
  <si>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</si>
  <si>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</si>
  <si>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</si>
  <si>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</si>
  <si>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</si>
  <si>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</si>
  <si>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</si>
  <si>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</si>
  <si>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</si>
  <si>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</si>
  <si>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</si>
  <si>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</si>
  <si>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</si>
  <si>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</si>
  <si>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</si>
  <si>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</si>
  <si>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</si>
  <si>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</si>
  <si>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</si>
  <si>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</si>
  <si>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</si>
  <si>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</si>
  <si>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</si>
  <si>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</si>
  <si>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</si>
  <si>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</si>
  <si>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</si>
  <si>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</si>
  <si>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</si>
  <si>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</si>
  <si>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</si>
  <si>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</si>
  <si>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</si>
  <si>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</si>
  <si>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</si>
  <si>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</si>
  <si>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</si>
  <si>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</si>
  <si>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</si>
  <si>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</si>
  <si>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</si>
  <si>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</si>
  <si>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</si>
  <si>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</si>
  <si>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</si>
  <si>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</si>
  <si>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</si>
  <si>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</si>
  <si>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</si>
  <si>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</si>
  <si>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</si>
  <si>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</si>
  <si>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</si>
  <si>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</si>
  <si>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</si>
  <si>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</si>
  <si>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</si>
  <si>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</si>
  <si>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</si>
  <si>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</si>
  <si>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</si>
  <si>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</si>
  <si>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</si>
  <si>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</si>
  <si>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</si>
  <si>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</si>
  <si>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</si>
  <si>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</si>
  <si>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</si>
  <si>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</si>
  <si>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</si>
  <si>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</si>
  <si>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</si>
  <si>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</si>
  <si>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</si>
  <si>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</si>
  <si>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</si>
  <si>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</si>
  <si>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</si>
  <si>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</si>
  <si>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</si>
  <si>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</si>
  <si>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</si>
  <si>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</si>
  <si>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</si>
  <si>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</si>
  <si>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</si>
  <si>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</si>
  <si>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</si>
  <si>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</si>
  <si>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</si>
  <si>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</si>
  <si>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</si>
  <si>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</si>
  <si>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</si>
  <si>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</si>
  <si>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</si>
  <si>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</si>
  <si>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</si>
  <si>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</si>
  <si>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</si>
  <si>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</si>
  <si>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</si>
  <si>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</si>
  <si>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</si>
  <si>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</si>
  <si>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</si>
  <si>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</si>
  <si>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</si>
  <si>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</si>
  <si>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</si>
  <si>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</si>
  <si>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</si>
  <si>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</si>
  <si>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</si>
  <si>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</si>
  <si>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</si>
  <si>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</si>
  <si>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</si>
  <si>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</si>
  <si>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</si>
  <si>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</si>
  <si>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</si>
  <si>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</si>
  <si>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</si>
  <si>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</si>
  <si>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</si>
  <si>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</si>
  <si>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</si>
  <si>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</si>
  <si>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</si>
  <si>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</si>
  <si>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</si>
  <si>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</si>
  <si>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</si>
  <si>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</si>
  <si>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</si>
  <si>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</si>
  <si>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</si>
  <si>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</si>
  <si>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</si>
  <si>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</si>
  <si>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</si>
  <si>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</si>
  <si>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</si>
  <si>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</si>
  <si>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</si>
  <si>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</si>
  <si>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</si>
  <si>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</si>
  <si>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</si>
  <si>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</si>
  <si>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</si>
  <si>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</si>
  <si>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</si>
  <si>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</si>
  <si>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</si>
  <si>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</si>
  <si>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</si>
  <si>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</si>
  <si>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</si>
  <si>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</si>
  <si>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</si>
  <si>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</si>
  <si>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</si>
  <si>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</si>
  <si>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</si>
  <si>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</si>
  <si>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</si>
  <si>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</si>
  <si>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</si>
  <si>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</si>
  <si>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</si>
  <si>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</si>
  <si>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</si>
  <si>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</si>
  <si>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</si>
  <si>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</si>
  <si>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</si>
  <si>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</si>
  <si>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</si>
  <si>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</si>
  <si>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</si>
  <si>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</si>
  <si>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</si>
  <si>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</si>
  <si>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</si>
  <si>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</si>
  <si>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</si>
  <si>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</si>
  <si>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</si>
  <si>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</si>
  <si>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</si>
  <si>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</si>
  <si>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</si>
  <si>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</si>
  <si>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</si>
  <si>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</si>
  <si>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</si>
  <si>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</si>
  <si>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</si>
  <si>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</si>
  <si>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</si>
  <si>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</si>
  <si>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</si>
  <si>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</si>
  <si>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</si>
  <si>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</si>
  <si>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</si>
  <si>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</si>
  <si>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</si>
  <si>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</si>
  <si>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</si>
  <si>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</si>
  <si>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</si>
  <si>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</si>
  <si>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</si>
  <si>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</si>
  <si>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</si>
  <si>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</si>
  <si>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</si>
  <si>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</si>
  <si>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</si>
  <si>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</si>
  <si>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</si>
  <si>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</si>
  <si>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</si>
  <si>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</si>
  <si>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</si>
  <si>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</si>
  <si>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</si>
  <si>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</si>
  <si>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</si>
  <si>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</si>
  <si>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</si>
  <si>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</si>
  <si>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</si>
  <si>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</si>
  <si>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</si>
  <si>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</si>
  <si>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</si>
  <si>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</si>
  <si>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</si>
  <si>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</si>
  <si>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</si>
  <si>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</si>
  <si>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</si>
  <si>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</si>
  <si>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</si>
  <si>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</si>
  <si>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</si>
  <si>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</si>
  <si>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</si>
  <si>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</si>
  <si>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</si>
  <si>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</si>
  <si>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</si>
  <si>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</si>
  <si>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</si>
  <si>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</si>
  <si>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</si>
  <si>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</si>
  <si>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</si>
  <si>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</si>
  <si>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</si>
  <si>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</si>
  <si>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</si>
  <si>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</si>
  <si>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</si>
  <si>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</si>
  <si>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</si>
  <si>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</si>
  <si>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</si>
  <si>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</si>
  <si>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</si>
  <si>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</si>
  <si>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</si>
  <si>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</si>
  <si>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</si>
  <si>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</si>
  <si>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</si>
  <si>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</si>
  <si>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</si>
  <si>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</si>
  <si>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</si>
  <si>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</si>
  <si>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</si>
  <si>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</si>
  <si>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</si>
  <si>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</si>
  <si>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</si>
  <si>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</si>
  <si>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</si>
  <si>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</si>
  <si>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</si>
  <si>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</si>
  <si>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</si>
  <si>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</si>
  <si>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</si>
  <si>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</si>
  <si>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</si>
  <si>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</si>
  <si>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</si>
  <si>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</si>
  <si>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</si>
  <si>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</si>
  <si>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</si>
  <si>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</si>
  <si>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</si>
  <si>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</si>
  <si>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</si>
  <si>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</si>
  <si>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</si>
  <si>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</si>
  <si>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</si>
  <si>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</si>
  <si>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</si>
  <si>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</si>
  <si>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</si>
  <si>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</si>
  <si>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</si>
  <si>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</si>
  <si>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</si>
  <si>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</si>
  <si>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</si>
  <si>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</si>
  <si>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</si>
  <si>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</si>
  <si>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</si>
  <si>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</si>
  <si>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</si>
  <si>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</si>
  <si>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</si>
  <si>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</si>
  <si>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</si>
  <si>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</si>
  <si>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</si>
  <si>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</si>
  <si>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</si>
  <si>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</si>
  <si>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</si>
  <si>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</si>
  <si>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</si>
  <si>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</si>
  <si>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</si>
  <si>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</si>
  <si>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</si>
  <si>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</si>
  <si>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</si>
  <si>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</si>
  <si>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</si>
  <si>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</si>
  <si>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</si>
  <si>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</si>
  <si>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</si>
  <si>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</si>
  <si>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</si>
  <si>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</si>
  <si>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</si>
  <si>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</si>
  <si>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</si>
  <si>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</si>
  <si>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</si>
  <si>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</si>
  <si>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</si>
  <si>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</si>
  <si>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</si>
  <si>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</si>
  <si>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</si>
  <si>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</si>
  <si>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</si>
  <si>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</si>
  <si>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</si>
  <si>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</si>
  <si>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</si>
  <si>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</si>
  <si>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</si>
  <si>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</si>
  <si>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</si>
  <si>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</si>
  <si>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</si>
  <si>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</si>
  <si>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</si>
  <si>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</si>
  <si>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</si>
  <si>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</si>
  <si>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</si>
  <si>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</si>
  <si>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</si>
  <si>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</si>
  <si>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</si>
  <si>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</si>
  <si>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</si>
  <si>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</si>
  <si>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</si>
  <si>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</si>
  <si>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</si>
  <si>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</si>
  <si>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</si>
  <si>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</si>
  <si>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</si>
  <si>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</si>
  <si>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</si>
  <si>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</si>
  <si>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</si>
  <si>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</si>
  <si>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</si>
  <si>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</si>
  <si>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</si>
  <si>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</si>
  <si>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</si>
  <si>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</si>
  <si>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</si>
  <si>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</si>
  <si>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</si>
  <si>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</si>
  <si>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</si>
  <si>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</si>
  <si>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</si>
  <si>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</si>
  <si>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</si>
  <si>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</si>
  <si>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</si>
  <si>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</si>
  <si>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</si>
  <si>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</si>
  <si>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</si>
  <si>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</si>
  <si>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</si>
  <si>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</si>
  <si>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</si>
  <si>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</si>
  <si>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</si>
  <si>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</si>
  <si>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</si>
  <si>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</si>
  <si>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</si>
  <si>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</si>
  <si>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</si>
  <si>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</si>
  <si>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</si>
  <si>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</si>
  <si>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</si>
  <si>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</si>
  <si>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</si>
  <si>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</si>
  <si>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</si>
  <si>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</si>
  <si>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</si>
  <si>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</si>
  <si>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</si>
  <si>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</si>
  <si>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</si>
  <si>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</si>
  <si>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</si>
  <si>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</si>
  <si>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</si>
  <si>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</si>
  <si>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</si>
  <si>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</si>
  <si>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</si>
  <si>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</si>
  <si>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</si>
  <si>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</si>
  <si>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</si>
  <si>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</si>
  <si>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</si>
  <si>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</si>
  <si>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</si>
  <si>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</si>
  <si>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</si>
  <si>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</si>
  <si>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</si>
  <si>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</si>
  <si>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</si>
  <si>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</si>
  <si>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</si>
  <si>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</si>
  <si>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</si>
  <si>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</si>
  <si>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</si>
  <si>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</si>
  <si>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</si>
  <si>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</si>
  <si>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</si>
  <si>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</si>
  <si>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</si>
  <si>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</si>
  <si>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</si>
  <si>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</si>
  <si>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</si>
  <si>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</si>
  <si>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</si>
  <si>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</si>
  <si>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</si>
  <si>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</si>
  <si>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</si>
  <si>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</si>
  <si>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</si>
  <si>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</si>
  <si>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</si>
  <si>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</si>
  <si>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</si>
  <si>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</si>
  <si>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</si>
  <si>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</si>
  <si>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</si>
  <si>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</si>
  <si>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</si>
  <si>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</si>
  <si>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</si>
  <si>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</si>
  <si>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</si>
  <si>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</si>
  <si>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</si>
  <si>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</si>
  <si>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</si>
  <si>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</si>
  <si>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</si>
  <si>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</si>
  <si>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</si>
  <si>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</si>
  <si>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</si>
  <si>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</si>
  <si>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</si>
  <si>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</si>
  <si>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</si>
  <si>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</si>
  <si>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</si>
  <si>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</si>
  <si>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</si>
  <si>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</si>
  <si>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</si>
  <si>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</si>
  <si>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</si>
  <si>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</si>
  <si>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</si>
  <si>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</si>
  <si>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</si>
  <si>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</si>
  <si>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</si>
  <si>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</si>
  <si>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</si>
  <si>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</si>
  <si>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</si>
  <si>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</si>
  <si>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</si>
  <si>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</si>
  <si>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</si>
  <si>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</si>
  <si>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</si>
  <si>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</si>
  <si>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</si>
  <si>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</si>
  <si>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</si>
  <si>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</si>
  <si>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</si>
  <si>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</si>
  <si>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</si>
  <si>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</si>
  <si>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</si>
  <si>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</si>
  <si>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</si>
  <si>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</si>
  <si>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</si>
  <si>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</si>
  <si>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</si>
  <si>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</si>
  <si>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</si>
  <si>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</si>
  <si>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</si>
  <si>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</si>
  <si>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</si>
  <si>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</si>
  <si>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</si>
  <si>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</si>
  <si>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</si>
  <si>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</si>
  <si>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</si>
  <si>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</si>
  <si>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</si>
  <si>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</si>
  <si>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</si>
  <si>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</si>
  <si>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</si>
  <si>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</si>
  <si>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</si>
  <si>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</si>
  <si>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</si>
  <si>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</si>
  <si>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</si>
  <si>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</si>
  <si>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</si>
  <si>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</si>
  <si>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</si>
  <si>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</si>
  <si>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</si>
  <si>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</si>
  <si>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</si>
  <si>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</si>
  <si>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</si>
  <si>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</si>
  <si>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</si>
  <si>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</si>
  <si>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</si>
  <si>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</si>
  <si>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</si>
  <si>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</si>
  <si>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</si>
  <si>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</si>
  <si>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</si>
  <si>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</si>
  <si>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</si>
  <si>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</si>
  <si>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</si>
  <si>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</si>
  <si>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</si>
  <si>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</si>
  <si>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</si>
  <si>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</si>
  <si>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</si>
  <si>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</si>
  <si>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</si>
  <si>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</si>
  <si>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</si>
  <si>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</si>
  <si>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</si>
  <si>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</si>
  <si>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</si>
  <si>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</si>
  <si>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</si>
  <si>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</si>
  <si>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</si>
  <si>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</si>
  <si>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</si>
  <si>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</si>
  <si>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</si>
  <si>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</si>
  <si>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</si>
  <si>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</si>
  <si>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</si>
  <si>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</si>
  <si>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</si>
  <si>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</si>
  <si>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</si>
  <si>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</si>
  <si>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</si>
  <si>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</si>
  <si>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</si>
  <si>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</si>
  <si>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</si>
  <si>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</si>
  <si>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</si>
  <si>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</si>
  <si>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</si>
  <si>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</si>
  <si>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</si>
  <si>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</si>
  <si>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</si>
  <si>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</si>
  <si>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</si>
  <si>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</si>
  <si>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</si>
  <si>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</si>
  <si>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</si>
  <si>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</si>
  <si>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</si>
  <si>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</si>
  <si>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</si>
  <si>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</si>
  <si>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</si>
  <si>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</si>
  <si>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</si>
  <si>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</si>
  <si>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</si>
  <si>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</si>
  <si>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</si>
  <si>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</si>
  <si>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</si>
  <si>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</si>
  <si>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</si>
  <si>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</si>
  <si>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</si>
  <si>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</si>
  <si>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</si>
  <si>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</si>
  <si>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</si>
  <si>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</si>
  <si>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</si>
  <si>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</si>
  <si>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</si>
  <si>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</si>
  <si>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</si>
  <si>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</si>
  <si>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</si>
  <si>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</si>
  <si>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</si>
  <si>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</si>
  <si>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</si>
  <si>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</si>
  <si>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</si>
  <si>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</si>
  <si>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</si>
  <si>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</si>
  <si>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</si>
  <si>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</si>
  <si>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</si>
  <si>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</si>
  <si>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</si>
  <si>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</si>
  <si>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</si>
  <si>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</si>
  <si>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</si>
  <si>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</si>
  <si>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</si>
  <si>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</si>
  <si>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</si>
  <si>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</si>
  <si>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</si>
  <si>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</si>
  <si>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</si>
  <si>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</si>
  <si>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</si>
  <si>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</si>
  <si>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</si>
  <si>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</si>
  <si>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</si>
  <si>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</si>
  <si>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</si>
  <si>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</si>
  <si>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</si>
  <si>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</si>
  <si>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</si>
  <si>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</si>
  <si>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</si>
  <si>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</si>
  <si>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</si>
  <si>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</si>
  <si>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</si>
  <si>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</si>
  <si>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</si>
  <si>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</si>
  <si>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</si>
  <si>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</si>
  <si>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</si>
  <si>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</si>
  <si>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</si>
  <si>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</si>
  <si>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</si>
  <si>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</si>
  <si>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</si>
  <si>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</si>
  <si>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</si>
  <si>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</si>
  <si>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</si>
  <si>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</si>
  <si>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</si>
  <si>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</si>
  <si>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</si>
  <si>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</si>
  <si>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</si>
  <si>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</si>
  <si>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</si>
  <si>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</si>
  <si>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</si>
  <si>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</si>
  <si>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</si>
  <si>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</si>
  <si>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</si>
  <si>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</si>
  <si>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</si>
  <si>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</si>
  <si>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</si>
  <si>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</si>
  <si>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</si>
  <si>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</si>
  <si>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</si>
  <si>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</si>
  <si>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</si>
  <si>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</si>
  <si>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</si>
  <si>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</si>
  <si>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</si>
  <si>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</si>
  <si>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</si>
  <si>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</si>
  <si>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</si>
  <si>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</si>
  <si>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</si>
  <si>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</si>
  <si>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</si>
  <si>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</si>
  <si>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</si>
  <si>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</si>
  <si>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</si>
  <si>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</si>
  <si>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</si>
  <si>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</si>
  <si>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</si>
  <si>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</si>
  <si>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</si>
  <si>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</si>
  <si>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</si>
  <si>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</si>
  <si>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</si>
  <si>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</si>
  <si>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</si>
  <si>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</si>
  <si>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</si>
  <si>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</si>
  <si>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</si>
  <si>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</si>
  <si>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</si>
  <si>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</si>
  <si>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</si>
  <si>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</si>
  <si>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</si>
  <si>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</si>
  <si>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</si>
  <si>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</si>
  <si>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</si>
  <si>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</si>
  <si>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</si>
  <si>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</si>
  <si>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</si>
  <si>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</si>
  <si>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</si>
  <si>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</si>
  <si>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</si>
  <si>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</si>
  <si>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</si>
  <si>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</si>
  <si>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</si>
  <si>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</si>
  <si>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</si>
  <si>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</si>
  <si>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</si>
  <si>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</si>
  <si>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</si>
  <si>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</si>
  <si>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</si>
  <si>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</si>
  <si>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</si>
  <si>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</si>
  <si>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</si>
  <si>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</si>
  <si>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</si>
  <si>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</si>
  <si>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</si>
  <si>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</si>
  <si>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</si>
  <si>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</si>
  <si>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</si>
  <si>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</si>
  <si>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</si>
  <si>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</si>
  <si>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</si>
  <si>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</si>
  <si>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</si>
  <si>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</si>
  <si>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</si>
  <si>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</si>
  <si>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</si>
  <si>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</si>
  <si>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</si>
  <si>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</si>
  <si>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</si>
  <si>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</si>
  <si>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</si>
  <si>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</si>
  <si>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</si>
  <si>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</si>
  <si>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</si>
  <si>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</si>
  <si>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</si>
  <si>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</si>
  <si>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</si>
  <si>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</si>
  <si>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</si>
  <si>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</si>
  <si>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</si>
  <si>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</si>
  <si>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</si>
  <si>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</si>
  <si>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</si>
  <si>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</si>
  <si>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</si>
  <si>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</si>
  <si>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</si>
  <si>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</si>
  <si>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</si>
  <si>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</si>
  <si>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</si>
  <si>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</si>
  <si>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</si>
  <si>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</si>
  <si>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</si>
  <si>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</si>
  <si>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</si>
  <si>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</si>
  <si>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</si>
  <si>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</si>
  <si>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</si>
  <si>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</si>
  <si>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</si>
  <si>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</si>
  <si>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</si>
  <si>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</si>
  <si>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</si>
  <si>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</si>
  <si>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</si>
  <si>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</si>
  <si>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</si>
  <si>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</si>
  <si>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</si>
  <si>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</si>
  <si>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</si>
  <si>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</si>
  <si>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</si>
  <si>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</si>
  <si>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</si>
  <si>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</si>
  <si>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</si>
  <si>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</si>
  <si>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</si>
  <si>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</si>
  <si>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</si>
  <si>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</si>
  <si>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</si>
  <si>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</si>
  <si>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</si>
  <si>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</si>
  <si>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</si>
  <si>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</si>
  <si>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</si>
  <si>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</si>
  <si>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</si>
  <si>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</si>
  <si>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</si>
  <si>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</si>
  <si>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</si>
  <si>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</si>
  <si>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</si>
  <si>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</si>
  <si>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</si>
  <si>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</si>
  <si>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</si>
  <si>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</si>
  <si>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</si>
  <si>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</si>
  <si>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</si>
  <si>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</si>
  <si>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</si>
  <si>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</si>
  <si>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</si>
  <si>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</si>
  <si>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</si>
  <si>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</si>
  <si>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</si>
  <si>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</si>
  <si>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</si>
  <si>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</si>
  <si>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</si>
  <si>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</si>
  <si>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</si>
  <si>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</si>
  <si>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</si>
  <si>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</si>
  <si>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</si>
  <si>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</si>
  <si>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</si>
  <si>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</si>
  <si>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</si>
  <si>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</si>
  <si>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</si>
  <si>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</si>
  <si>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</si>
  <si>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</si>
  <si>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</si>
  <si>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</si>
  <si>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</si>
  <si>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</si>
  <si>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</si>
  <si>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</si>
  <si>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</si>
  <si>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</si>
  <si>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</si>
  <si>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</si>
  <si>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</si>
  <si>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</si>
  <si>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</si>
  <si>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</si>
  <si>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</si>
  <si>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</si>
  <si>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</si>
  <si>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</si>
  <si>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</si>
  <si>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</si>
  <si>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</si>
  <si>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</si>
  <si>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</si>
  <si>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</si>
  <si>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</si>
  <si>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</si>
  <si>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</si>
  <si>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</si>
  <si>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</si>
  <si>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</si>
  <si>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</si>
  <si>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</si>
  <si>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</si>
  <si>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</si>
  <si>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</si>
  <si>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</si>
  <si>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</si>
  <si>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</si>
  <si>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</si>
  <si>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</si>
  <si>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</si>
  <si>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</si>
  <si>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</si>
  <si>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</si>
  <si>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</si>
  <si>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</si>
  <si>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</si>
  <si>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</si>
  <si>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</si>
  <si>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</si>
  <si>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</si>
  <si>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</si>
  <si>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</si>
  <si>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</si>
  <si>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</si>
  <si>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</si>
  <si>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</si>
  <si>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</si>
  <si>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</si>
  <si>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</si>
  <si>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</si>
  <si>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</si>
  <si>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</si>
  <si>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</si>
  <si>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</si>
  <si>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</si>
  <si>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</si>
  <si>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</si>
  <si>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</si>
  <si>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</si>
  <si>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</si>
  <si>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</si>
  <si>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</si>
  <si>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</si>
  <si>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</si>
  <si>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</si>
  <si>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</si>
  <si>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</si>
  <si>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</si>
  <si>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</si>
  <si>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</si>
  <si>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</si>
  <si>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</si>
  <si>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</si>
  <si>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</si>
  <si>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</si>
  <si>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</si>
  <si>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</si>
  <si>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</si>
  <si>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</si>
  <si>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</si>
  <si>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</si>
  <si>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</si>
  <si>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</si>
  <si>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</si>
  <si>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</si>
  <si>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</si>
  <si>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</si>
  <si>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</si>
  <si>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</si>
  <si>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</si>
  <si>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</si>
  <si>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</si>
  <si>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</si>
  <si>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</si>
  <si>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</si>
  <si>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</si>
  <si>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</si>
  <si>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</si>
  <si>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</si>
  <si>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</si>
  <si>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</si>
  <si>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</si>
  <si>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</si>
  <si>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</si>
  <si>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</si>
  <si>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</si>
  <si>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</si>
  <si>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</si>
  <si>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</si>
  <si>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</si>
  <si>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</si>
  <si>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</si>
  <si>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</si>
  <si>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</si>
  <si>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</si>
  <si>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</si>
  <si>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</si>
  <si>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</si>
  <si>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</si>
  <si>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</si>
  <si>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</si>
  <si>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</si>
  <si>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</si>
  <si>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</si>
  <si>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</si>
  <si>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</si>
  <si>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</si>
  <si>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</si>
  <si>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</si>
  <si>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</si>
  <si>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</si>
  <si>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</si>
  <si>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</si>
  <si>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</si>
  <si>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</si>
  <si>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</si>
  <si>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</si>
  <si>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</si>
  <si>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</si>
  <si>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</si>
  <si>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</si>
  <si>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</si>
  <si>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</si>
  <si>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</si>
  <si>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</si>
  <si>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</si>
  <si>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</si>
  <si>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</si>
  <si>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</si>
  <si>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</si>
  <si>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</si>
  <si>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</si>
  <si>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</si>
  <si>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</si>
  <si>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</si>
  <si>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</si>
  <si>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</si>
  <si>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</si>
  <si>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</si>
  <si>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</si>
  <si>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</si>
  <si>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</si>
  <si>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</si>
  <si>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</si>
  <si>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</si>
  <si>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</si>
  <si>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</si>
  <si>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</si>
  <si>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</si>
  <si>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</si>
  <si>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</si>
  <si>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</si>
  <si>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</si>
  <si>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</si>
  <si>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</si>
  <si>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</si>
  <si>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</si>
  <si>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</si>
  <si>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</si>
  <si>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</si>
  <si>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</si>
  <si>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</si>
  <si>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</si>
  <si>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</si>
  <si>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</si>
  <si>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</si>
  <si>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</si>
  <si>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</si>
  <si>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</si>
  <si>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</si>
  <si>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</si>
  <si>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</si>
  <si>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</si>
  <si>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</si>
  <si>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</si>
  <si>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</si>
  <si>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</si>
  <si>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</si>
  <si>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</si>
  <si>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</si>
  <si>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</si>
  <si>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</si>
  <si>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</si>
  <si>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</si>
  <si>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</si>
  <si>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</si>
  <si>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</si>
  <si>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</si>
  <si>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</si>
  <si>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</si>
  <si>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</si>
  <si>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</si>
  <si>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</si>
  <si>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</si>
  <si>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</si>
  <si>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</si>
  <si>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</si>
  <si>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</si>
  <si>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</si>
  <si>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</si>
  <si>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</si>
  <si>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</si>
  <si>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</si>
  <si>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</si>
  <si>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</si>
  <si>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</si>
  <si>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</si>
  <si>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</si>
  <si>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</si>
  <si>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</si>
  <si>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</si>
  <si>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</si>
  <si>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</si>
  <si>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</si>
  <si>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</si>
  <si>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</si>
  <si>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</si>
  <si>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</si>
  <si>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</si>
  <si>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</si>
  <si>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</si>
  <si>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</si>
  <si>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</si>
  <si>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</si>
  <si>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</si>
  <si>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</si>
  <si>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</si>
  <si>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</si>
  <si>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</si>
  <si>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</si>
  <si>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</si>
  <si>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</si>
  <si>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</si>
  <si>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</si>
  <si>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</si>
  <si>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</si>
  <si>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</si>
  <si>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</si>
  <si>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</si>
  <si>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</si>
  <si>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</si>
  <si>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</si>
  <si>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</si>
  <si>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</si>
  <si>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</si>
  <si>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</si>
  <si>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</si>
  <si>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</si>
  <si>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</si>
  <si>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</si>
  <si>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</si>
  <si>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</si>
  <si>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</si>
  <si>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</si>
  <si>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</si>
  <si>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</si>
  <si>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</si>
  <si>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</si>
  <si>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</si>
  <si>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</si>
  <si>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</si>
  <si>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</si>
  <si>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</si>
  <si>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</si>
  <si>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</si>
  <si>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</si>
  <si>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</si>
  <si>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</si>
  <si>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</si>
  <si>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</si>
  <si>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</si>
  <si>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</si>
  <si>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</si>
  <si>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</si>
  <si>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</si>
  <si>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</si>
  <si>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</si>
  <si>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</si>
  <si>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</si>
  <si>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</si>
  <si>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</si>
  <si>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</si>
  <si>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</si>
  <si>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</si>
  <si>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</si>
  <si>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</si>
  <si>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</si>
  <si>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</si>
  <si>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</si>
  <si>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</si>
  <si>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</si>
  <si>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</si>
  <si>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</si>
  <si>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</si>
  <si>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</si>
  <si>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</si>
  <si>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</si>
  <si>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</si>
  <si>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</si>
  <si>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</si>
  <si>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</si>
  <si>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</si>
  <si>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</si>
  <si>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</si>
  <si>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</si>
  <si>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</si>
  <si>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</si>
  <si>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</si>
  <si>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</si>
  <si>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</si>
  <si>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</si>
  <si>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</si>
  <si>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</si>
  <si>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</si>
  <si>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</si>
  <si>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</si>
  <si>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</si>
  <si>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</si>
  <si>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</si>
  <si>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</si>
  <si>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</si>
  <si>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</si>
  <si>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</si>
  <si>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</si>
  <si>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</si>
  <si>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</si>
  <si>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</si>
  <si>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</si>
  <si>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</si>
  <si>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</si>
  <si>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</si>
  <si>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</si>
  <si>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</si>
  <si>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</si>
  <si>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</si>
  <si>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</si>
  <si>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</si>
  <si>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</si>
  <si>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</si>
  <si>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</si>
  <si>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</si>
  <si>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</si>
  <si>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</si>
  <si>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</si>
  <si>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</si>
  <si>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</si>
  <si>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</si>
  <si>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</si>
  <si>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</si>
  <si>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</si>
  <si>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</si>
  <si>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</si>
  <si>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</si>
  <si>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</si>
  <si>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</si>
  <si>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</si>
  <si>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</si>
  <si>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</si>
  <si>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</si>
  <si>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</si>
  <si>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</si>
  <si>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</si>
  <si>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</si>
  <si>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</si>
  <si>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</si>
  <si>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</si>
  <si>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</si>
  <si>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</si>
  <si>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</si>
  <si>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</si>
  <si>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</si>
  <si>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</si>
  <si>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</si>
  <si>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</si>
  <si>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</si>
  <si>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</si>
  <si>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</si>
  <si>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</si>
  <si>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</si>
  <si>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</si>
  <si>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</si>
  <si>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</si>
  <si>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</si>
  <si>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</si>
  <si>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</si>
  <si>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</si>
  <si>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</si>
  <si>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</si>
  <si>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</si>
  <si>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</si>
  <si>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</si>
  <si>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</si>
  <si>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</si>
  <si>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</si>
  <si>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</si>
  <si>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</si>
  <si>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</si>
  <si>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</si>
  <si>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</si>
  <si>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</si>
  <si>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</si>
  <si>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</si>
  <si>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</si>
  <si>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</si>
  <si>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</si>
  <si>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</si>
  <si>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</si>
  <si>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</si>
  <si>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</si>
  <si>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</si>
  <si>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</si>
  <si>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</si>
  <si>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</si>
  <si>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</si>
  <si>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</si>
  <si>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</si>
  <si>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</si>
  <si>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</si>
  <si>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</si>
  <si>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</si>
  <si>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</si>
  <si>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</si>
  <si>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</si>
  <si>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</si>
  <si>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</si>
  <si>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</si>
  <si>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</si>
  <si>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</si>
  <si>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</si>
  <si>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</si>
  <si>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</si>
  <si>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</si>
  <si>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</si>
  <si>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</si>
  <si>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</si>
  <si>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</si>
  <si>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</si>
  <si>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</si>
  <si>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</si>
  <si>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</si>
  <si>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</si>
  <si>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</si>
  <si>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</si>
  <si>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</si>
  <si>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</si>
  <si>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</si>
  <si>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</si>
  <si>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</si>
  <si>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</si>
  <si>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</si>
  <si>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</si>
  <si>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</si>
  <si>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</si>
  <si>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</si>
  <si>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</si>
  <si>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</si>
  <si>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</si>
  <si>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</si>
  <si>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</si>
  <si>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</si>
  <si>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</si>
  <si>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</si>
  <si>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</si>
  <si>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</si>
  <si>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</si>
  <si>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</si>
  <si>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</si>
  <si>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</si>
  <si>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</si>
  <si>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</si>
  <si>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</si>
  <si>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</si>
  <si>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</si>
  <si>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</si>
  <si>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</si>
  <si>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</si>
  <si>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</si>
  <si>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</si>
  <si>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</si>
  <si>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</si>
  <si>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</si>
  <si>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</si>
  <si>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</si>
  <si>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</si>
  <si>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</si>
  <si>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</si>
  <si>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</si>
  <si>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</si>
  <si>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</si>
  <si>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</si>
  <si>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</si>
  <si>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</si>
  <si>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</si>
  <si>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</si>
  <si>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</si>
  <si>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</si>
  <si>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</si>
  <si>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</si>
  <si>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</si>
  <si>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</si>
  <si>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</si>
  <si>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</si>
  <si>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</si>
  <si>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</si>
  <si>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</si>
  <si>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</si>
  <si>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</si>
  <si>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</si>
  <si>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</si>
  <si>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</si>
  <si>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</si>
  <si>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</si>
  <si>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</si>
  <si>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</si>
  <si>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</si>
  <si>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</si>
  <si>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</si>
  <si>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</si>
  <si>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</si>
  <si>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</si>
  <si>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</si>
  <si>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</si>
  <si>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</si>
  <si>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</si>
  <si>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</si>
  <si>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</si>
  <si>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</si>
  <si>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</si>
  <si>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</si>
  <si>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</si>
  <si>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</si>
  <si>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</si>
  <si>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</si>
  <si>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</si>
  <si>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</si>
  <si>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</si>
  <si>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</si>
  <si>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</si>
  <si>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</si>
  <si>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</si>
  <si>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</si>
  <si>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</si>
  <si>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</si>
  <si>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</si>
  <si>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</si>
  <si>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</si>
  <si>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</si>
  <si>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</si>
  <si>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</si>
  <si>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</si>
  <si>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</si>
  <si>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</si>
  <si>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</si>
  <si>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</si>
  <si>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</si>
  <si>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</si>
  <si>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</si>
  <si>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</si>
  <si>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</si>
  <si>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</si>
  <si>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</si>
  <si>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</si>
  <si>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</si>
  <si>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</si>
  <si>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</si>
  <si>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</si>
  <si>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</si>
  <si>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</si>
  <si>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</si>
  <si>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</si>
  <si>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</si>
  <si>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</si>
  <si>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</si>
  <si>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</si>
  <si>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</si>
  <si>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</si>
  <si>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</si>
  <si>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</si>
  <si>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</si>
  <si>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</si>
  <si>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</si>
  <si>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</si>
  <si>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</si>
  <si>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</si>
  <si>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</si>
  <si>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</si>
  <si>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</si>
  <si>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</si>
  <si>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</si>
  <si>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</si>
  <si>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</si>
  <si>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</si>
  <si>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</si>
  <si>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</si>
  <si>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</si>
  <si>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</si>
  <si>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</si>
  <si>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</si>
  <si>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</si>
  <si>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</si>
  <si>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</si>
  <si>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</si>
  <si>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</si>
  <si>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</si>
  <si>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</si>
  <si>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</si>
  <si>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</si>
  <si>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</si>
  <si>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</si>
  <si>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</si>
  <si>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</si>
  <si>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</si>
  <si>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</si>
  <si>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</si>
  <si>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</si>
  <si>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</si>
  <si>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</si>
  <si>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</si>
  <si>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</si>
  <si>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</si>
  <si>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</si>
  <si>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</si>
  <si>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</si>
  <si>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</si>
  <si>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</si>
  <si>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</si>
  <si>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</si>
  <si>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</si>
  <si>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</si>
  <si>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</si>
  <si>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</si>
  <si>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</si>
  <si>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</si>
  <si>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</si>
  <si>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</si>
  <si>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</si>
  <si>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</si>
  <si>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</si>
  <si>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</si>
  <si>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</si>
  <si>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</si>
  <si>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</si>
  <si>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</si>
  <si>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</si>
  <si>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</si>
  <si>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</si>
  <si>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</si>
  <si>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</si>
  <si>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</si>
  <si>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</si>
  <si>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</si>
  <si>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</si>
  <si>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</si>
  <si>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</si>
  <si>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</si>
  <si>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</si>
  <si>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</si>
  <si>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</si>
  <si>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</si>
  <si>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</si>
  <si>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</si>
  <si>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</si>
  <si>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</si>
  <si>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</si>
  <si>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</si>
  <si>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</si>
  <si>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</si>
  <si>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</si>
  <si>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</si>
  <si>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</si>
  <si>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</si>
  <si>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</si>
  <si>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</si>
  <si>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</si>
  <si>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</si>
  <si>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</si>
  <si>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</si>
  <si>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</si>
  <si>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</si>
  <si>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</si>
  <si>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</si>
  <si>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</si>
  <si>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</si>
  <si>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</si>
  <si>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</si>
  <si>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</si>
  <si>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</si>
  <si>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</si>
  <si>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</si>
  <si>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</si>
  <si>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</si>
  <si>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</si>
  <si>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</si>
  <si>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</si>
  <si>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</si>
  <si>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</si>
  <si>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</si>
  <si>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</si>
  <si>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</si>
  <si>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</si>
  <si>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</si>
  <si>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</si>
  <si>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</si>
  <si>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</si>
  <si>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</si>
  <si>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</si>
  <si>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</si>
  <si>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</si>
  <si>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</si>
  <si>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</si>
  <si>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</si>
  <si>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</si>
  <si>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</si>
  <si>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</si>
  <si>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</si>
  <si>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</si>
  <si>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</si>
  <si>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</si>
  <si>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</si>
  <si>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</si>
  <si>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</si>
  <si>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</si>
  <si>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</si>
  <si>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</si>
  <si>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</si>
  <si>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</si>
  <si>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</si>
  <si>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</si>
  <si>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</si>
  <si>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</si>
  <si>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</si>
  <si>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</si>
  <si>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</si>
  <si>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</si>
  <si>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</si>
  <si>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</si>
  <si>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</si>
  <si>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</si>
  <si>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</si>
  <si>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</si>
  <si>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</si>
  <si>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</si>
  <si>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</si>
  <si>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</si>
  <si>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</si>
  <si>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</si>
  <si>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</si>
  <si>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</si>
  <si>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</si>
  <si>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</si>
  <si>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</si>
  <si>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</si>
  <si>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</si>
  <si>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</si>
  <si>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</si>
  <si>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</si>
  <si>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</si>
  <si>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</si>
  <si>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</si>
  <si>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</si>
  <si>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</si>
  <si>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</si>
  <si>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</si>
  <si>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</si>
  <si>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</si>
  <si>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</si>
  <si>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</si>
  <si>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</si>
  <si>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</si>
  <si>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</si>
  <si>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</si>
  <si>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</si>
  <si>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</si>
  <si>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</si>
  <si>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</si>
  <si>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</si>
  <si>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</si>
  <si>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</si>
  <si>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</si>
  <si>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</si>
  <si>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</si>
  <si>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</si>
  <si>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</si>
  <si>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</si>
  <si>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</si>
  <si>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</si>
  <si>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</si>
  <si>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</si>
  <si>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</si>
  <si>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</si>
  <si>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</si>
  <si>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</si>
  <si>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</si>
  <si>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</si>
  <si>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</si>
  <si>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</si>
  <si>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</si>
  <si>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</si>
  <si>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</si>
  <si>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</si>
  <si>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</si>
  <si>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</si>
  <si>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</si>
  <si>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</si>
  <si>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</si>
  <si>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</si>
  <si>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</si>
  <si>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</si>
  <si>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</si>
  <si>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</si>
  <si>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</si>
  <si>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</si>
  <si>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</si>
  <si>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</si>
  <si>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</si>
  <si>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</si>
  <si>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</si>
  <si>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</si>
  <si>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</si>
  <si>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</si>
  <si>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</si>
  <si>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</si>
  <si>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</si>
  <si>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</si>
  <si>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</si>
  <si>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</si>
  <si>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</si>
  <si>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</si>
  <si>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</si>
  <si>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</si>
  <si>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</si>
  <si>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</si>
  <si>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</si>
  <si>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</si>
  <si>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</si>
  <si>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</si>
  <si>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</si>
  <si>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</si>
  <si>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</si>
  <si>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</si>
  <si>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</si>
  <si>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</si>
  <si>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</si>
  <si>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</si>
  <si>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</si>
  <si>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</si>
  <si>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</si>
  <si>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</si>
  <si>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</si>
  <si>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</si>
  <si>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</si>
  <si>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</si>
  <si>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</si>
  <si>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</si>
  <si>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</si>
  <si>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</si>
  <si>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</si>
  <si>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</si>
  <si>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</si>
  <si>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</si>
  <si>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</si>
  <si>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</si>
  <si>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</si>
  <si>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</si>
  <si>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</si>
  <si>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</si>
  <si>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</si>
  <si>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</si>
  <si>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</si>
  <si>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</si>
  <si>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</si>
  <si>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</si>
  <si>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</si>
  <si>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</si>
  <si>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</si>
  <si>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</si>
  <si>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</si>
  <si>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</si>
  <si>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</si>
  <si>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</si>
  <si>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</si>
  <si>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</si>
  <si>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</si>
  <si>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</si>
  <si>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</si>
  <si>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</si>
  <si>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</si>
  <si>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</si>
  <si>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</si>
  <si>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</si>
  <si>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</si>
  <si>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</si>
  <si>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</si>
  <si>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</si>
  <si>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</si>
  <si>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</si>
  <si>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</si>
  <si>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</si>
  <si>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</si>
  <si>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</si>
  <si>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</si>
  <si>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</si>
  <si>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</si>
  <si>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</si>
  <si>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</si>
  <si>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</si>
  <si>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</si>
  <si>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</si>
  <si>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</si>
  <si>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</si>
  <si>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</si>
  <si>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</si>
  <si>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</si>
  <si>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</si>
  <si>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</si>
  <si>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</si>
  <si>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</si>
  <si>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</si>
  <si>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</si>
  <si>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</si>
  <si>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</si>
  <si>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</si>
  <si>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</si>
  <si>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</si>
  <si>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</si>
  <si>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</si>
  <si>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</si>
  <si>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</si>
  <si>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</si>
  <si>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</si>
  <si>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</si>
  <si>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</si>
  <si>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</si>
  <si>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</si>
  <si>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</si>
  <si>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</si>
  <si>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</si>
  <si>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</si>
  <si>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</si>
  <si>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</si>
  <si>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</si>
  <si>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</si>
  <si>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</si>
  <si>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</si>
  <si>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</si>
  <si>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</si>
  <si>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</si>
  <si>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</si>
  <si>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</si>
  <si>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</si>
  <si>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</si>
  <si>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</si>
  <si>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</si>
  <si>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</si>
  <si>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</si>
  <si>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</si>
  <si>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</si>
  <si>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</si>
  <si>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</si>
  <si>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</si>
  <si>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</si>
  <si>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</si>
  <si>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</si>
  <si>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</si>
  <si>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</si>
  <si>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</si>
  <si>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</si>
  <si>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</si>
  <si>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</si>
  <si>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</si>
  <si>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</si>
  <si>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</si>
  <si>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</si>
  <si>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</si>
  <si>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</si>
  <si>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</si>
  <si>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</si>
  <si>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</si>
  <si>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</si>
  <si>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</si>
  <si>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</si>
  <si>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</si>
  <si>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</si>
  <si>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</si>
  <si>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</si>
  <si>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</si>
  <si>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</si>
  <si>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</si>
  <si>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</si>
  <si>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</si>
  <si>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</si>
  <si>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</si>
  <si>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</si>
  <si>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</si>
  <si>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</si>
  <si>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</si>
  <si>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</si>
  <si>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</si>
  <si>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</si>
  <si>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</si>
  <si>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</si>
  <si>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</si>
  <si>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</si>
  <si>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</si>
  <si>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</si>
  <si>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</si>
  <si>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</si>
  <si>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</si>
  <si>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</si>
  <si>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</si>
  <si>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</si>
  <si>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</si>
  <si>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</si>
  <si>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</si>
  <si>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</si>
  <si>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</si>
  <si>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</si>
  <si>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</si>
  <si>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</si>
  <si>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</si>
  <si>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</si>
  <si>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</si>
  <si>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</si>
  <si>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</si>
  <si>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</si>
  <si>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</si>
  <si>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</si>
  <si>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</si>
  <si>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</si>
  <si>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</si>
  <si>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</si>
  <si>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</si>
  <si>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</si>
  <si>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</si>
  <si>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</si>
  <si>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</si>
  <si>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</si>
  <si>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</si>
  <si>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</si>
  <si>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</si>
  <si>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</si>
  <si>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</si>
  <si>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</si>
  <si>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</si>
  <si>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</si>
  <si>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</si>
  <si>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</si>
  <si>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</si>
  <si>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</si>
  <si>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</si>
  <si>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</si>
  <si>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</si>
  <si>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</si>
  <si>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</si>
  <si>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</si>
  <si>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</si>
  <si>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</si>
  <si>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</si>
  <si>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</si>
  <si>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</si>
  <si>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</si>
  <si>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</si>
  <si>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</si>
  <si>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</si>
  <si>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</si>
  <si>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</si>
  <si>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</si>
  <si>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</si>
  <si>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</si>
  <si>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</si>
  <si>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</si>
  <si>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</si>
  <si>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</si>
  <si>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</si>
  <si>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</si>
  <si>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</si>
  <si>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</si>
  <si>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</si>
  <si>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</si>
  <si>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</si>
  <si>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</si>
  <si>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</si>
  <si>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</si>
  <si>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</si>
  <si>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</si>
  <si>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</si>
  <si>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</si>
  <si>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</si>
  <si>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</si>
  <si>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</si>
  <si>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</si>
  <si>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</si>
  <si>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</si>
  <si>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</si>
  <si>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</si>
  <si>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</si>
  <si>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</si>
  <si>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</si>
  <si>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</si>
  <si>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</si>
  <si>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</si>
  <si>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</si>
  <si>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</si>
  <si>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</si>
  <si>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</si>
  <si>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</si>
  <si>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</si>
  <si>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</si>
  <si>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</si>
  <si>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</si>
  <si>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</si>
  <si>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</si>
  <si>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</si>
  <si>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</si>
  <si>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</si>
  <si>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</si>
  <si>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</si>
  <si>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</si>
  <si>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</si>
  <si>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</si>
  <si>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</si>
  <si>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</si>
  <si>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</si>
  <si>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</si>
  <si>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</si>
  <si>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</si>
  <si>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</si>
  <si>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</si>
  <si>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</si>
  <si>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</si>
  <si>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</si>
  <si>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</si>
  <si>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</si>
  <si>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</si>
  <si>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</si>
  <si>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</si>
  <si>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</si>
  <si>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</si>
  <si>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</si>
  <si>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</si>
  <si>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</si>
  <si>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</si>
  <si>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</si>
  <si>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</si>
  <si>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</si>
  <si>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</si>
  <si>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</si>
  <si>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</si>
  <si>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</si>
  <si>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</si>
  <si>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</si>
  <si>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</si>
  <si>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</si>
  <si>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</si>
  <si>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</si>
  <si>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</si>
  <si>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</si>
  <si>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</si>
  <si>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</si>
  <si>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</si>
  <si>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</si>
  <si>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</si>
  <si>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</si>
  <si>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</si>
  <si>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</si>
  <si>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</si>
  <si>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</si>
  <si>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</si>
  <si>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</si>
  <si>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</si>
  <si>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</si>
  <si>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</si>
  <si>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</si>
  <si>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</si>
  <si>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</si>
  <si>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</si>
  <si>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</si>
  <si>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</si>
  <si>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</si>
  <si>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</si>
  <si>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</si>
  <si>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</si>
  <si>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</si>
  <si>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</si>
  <si>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</si>
  <si>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</si>
  <si>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</si>
  <si>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</si>
  <si>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</si>
  <si>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</si>
  <si>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</si>
  <si>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</si>
  <si>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</si>
  <si>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</si>
  <si>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</si>
  <si>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</si>
  <si>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</si>
  <si>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</si>
  <si>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</si>
  <si>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</si>
  <si>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</si>
  <si>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</si>
  <si>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</si>
  <si>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</si>
  <si>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</si>
  <si>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</si>
  <si>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</si>
  <si>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</si>
  <si>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</si>
  <si>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</si>
  <si>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</si>
  <si>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</si>
  <si>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</si>
  <si>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</si>
  <si>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</si>
  <si>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</si>
  <si>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</si>
  <si>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</si>
  <si>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</si>
  <si>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</si>
  <si>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</si>
  <si>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</si>
  <si>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</si>
  <si>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</si>
  <si>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</si>
  <si>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</si>
  <si>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</si>
  <si>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</si>
  <si>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</si>
  <si>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</si>
  <si>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</si>
  <si>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</si>
  <si>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</si>
  <si>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</si>
  <si>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</si>
  <si>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</si>
  <si>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</si>
  <si>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</si>
  <si>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</si>
  <si>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</si>
  <si>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</si>
  <si>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</si>
  <si>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</si>
  <si>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</si>
  <si>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</si>
  <si>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</si>
  <si>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</si>
  <si>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</si>
  <si>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</si>
  <si>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</si>
  <si>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</si>
  <si>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</si>
  <si>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</si>
  <si>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</si>
  <si>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</si>
  <si>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</si>
  <si>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</si>
  <si>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</si>
  <si>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</si>
  <si>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</si>
  <si>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</si>
  <si>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</si>
  <si>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</si>
  <si>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</si>
  <si>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</si>
  <si>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</si>
  <si>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</si>
  <si>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</si>
  <si>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</si>
  <si>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</si>
  <si>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</si>
  <si>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</si>
  <si>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</si>
  <si>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</si>
  <si>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</si>
  <si>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</si>
  <si>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</si>
  <si>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</si>
  <si>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</si>
  <si>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</si>
  <si>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</si>
  <si>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</si>
  <si>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</si>
  <si>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</si>
  <si>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</si>
  <si>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</si>
  <si>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</si>
  <si>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</si>
  <si>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</si>
  <si>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</si>
  <si>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</si>
  <si>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</si>
  <si>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</si>
  <si>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</si>
  <si>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</si>
  <si>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</si>
  <si>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</si>
  <si>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</si>
  <si>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</si>
  <si>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</si>
  <si>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</si>
  <si>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</si>
  <si>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</si>
  <si>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</si>
  <si>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</si>
  <si>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</si>
  <si>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</si>
  <si>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</si>
  <si>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</si>
  <si>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</si>
  <si>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</si>
  <si>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</si>
  <si>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</si>
  <si>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</si>
  <si>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</si>
  <si>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</si>
  <si>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</si>
  <si>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</si>
  <si>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</si>
  <si>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</si>
  <si>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</si>
  <si>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</si>
  <si>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</si>
  <si>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</si>
  <si>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</si>
  <si>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</si>
  <si>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</si>
  <si>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</si>
  <si>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</si>
  <si>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</si>
  <si>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</si>
  <si>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</si>
  <si>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</si>
  <si>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</si>
  <si>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</si>
  <si>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</si>
  <si>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</si>
  <si>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</si>
  <si>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</si>
  <si>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</si>
  <si>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</si>
  <si>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</si>
  <si>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</si>
  <si>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</si>
  <si>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</si>
  <si>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</si>
  <si>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</si>
  <si>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</si>
  <si>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</si>
  <si>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</si>
  <si>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</si>
  <si>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</si>
  <si>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</si>
  <si>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</si>
  <si>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</si>
  <si>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</si>
  <si>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</si>
  <si>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</si>
  <si>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</si>
  <si>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</si>
  <si>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</si>
  <si>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</si>
  <si>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</si>
  <si>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</si>
  <si>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</si>
  <si>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</si>
  <si>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</si>
  <si>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</si>
  <si>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</si>
  <si>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</si>
  <si>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</si>
  <si>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</si>
  <si>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</si>
  <si>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</si>
  <si>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</si>
  <si>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</si>
  <si>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</si>
  <si>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</si>
  <si>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</si>
  <si>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</si>
  <si>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</si>
  <si>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</si>
  <si>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</si>
  <si>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</si>
  <si>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</si>
  <si>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</si>
  <si>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</si>
  <si>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</si>
  <si>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</si>
  <si>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</si>
  <si>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</si>
  <si>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</si>
  <si>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</si>
  <si>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</si>
  <si>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</si>
  <si>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</si>
  <si>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</si>
  <si>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</si>
  <si>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</si>
  <si>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</si>
  <si>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</si>
  <si>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</si>
  <si>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</si>
  <si>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</si>
  <si>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</si>
  <si>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</si>
  <si>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</si>
  <si>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</si>
  <si>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</si>
  <si>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</si>
  <si>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</si>
  <si>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</si>
  <si>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</si>
  <si>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</si>
  <si>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</si>
  <si>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</si>
  <si>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</si>
  <si>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</si>
  <si>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</si>
  <si>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</si>
  <si>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</si>
  <si>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</si>
  <si>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</si>
  <si>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</si>
  <si>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</si>
  <si>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</si>
  <si>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</si>
  <si>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</si>
  <si>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</si>
  <si>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</si>
  <si>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</si>
  <si>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</si>
  <si>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</si>
  <si>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</si>
  <si>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</si>
  <si>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</si>
  <si>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</si>
  <si>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</si>
  <si>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</si>
  <si>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</si>
  <si>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</si>
  <si>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</si>
  <si>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</si>
  <si>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</si>
  <si>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</si>
  <si>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</si>
  <si>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</si>
  <si>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</si>
  <si>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</si>
  <si>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</si>
  <si>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</si>
  <si>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</si>
  <si>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</si>
  <si>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</si>
  <si>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</si>
  <si>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</si>
  <si>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</si>
  <si>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</si>
  <si>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</si>
  <si>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</si>
  <si>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</si>
  <si>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</si>
  <si>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</si>
  <si>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</si>
  <si>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</si>
  <si>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</si>
  <si>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</si>
  <si>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</si>
  <si>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</si>
  <si>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</si>
  <si>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</si>
  <si>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</si>
  <si>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</si>
  <si>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</si>
  <si>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</si>
  <si>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</si>
  <si>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</si>
  <si>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</si>
  <si>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</si>
  <si>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</si>
  <si>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</si>
  <si>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</si>
  <si>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</si>
  <si>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</si>
  <si>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</si>
  <si>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</si>
  <si>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</si>
  <si>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</si>
  <si>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</si>
  <si>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</si>
  <si>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</si>
  <si>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</si>
  <si>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</si>
  <si>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</si>
  <si>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</si>
  <si>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</si>
  <si>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</si>
  <si>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</si>
  <si>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</si>
  <si>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</si>
  <si>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</si>
  <si>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</si>
  <si>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</si>
  <si>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</si>
  <si>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</si>
  <si>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</si>
  <si>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</si>
  <si>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</si>
  <si>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</si>
  <si>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</si>
  <si>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</si>
  <si>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</si>
  <si>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</si>
  <si>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</si>
  <si>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</si>
  <si>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</si>
  <si>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</si>
  <si>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</si>
  <si>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</si>
  <si>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</si>
  <si>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</si>
  <si>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</si>
  <si>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</si>
  <si>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</si>
  <si>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</si>
  <si>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</si>
  <si>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</si>
  <si>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</si>
  <si>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</si>
  <si>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</si>
  <si>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</si>
  <si>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</si>
  <si>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</si>
  <si>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</si>
  <si>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</si>
  <si>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</si>
  <si>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</si>
  <si>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</si>
  <si>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</si>
  <si>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</si>
  <si>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</si>
  <si>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</si>
  <si>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</si>
  <si>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</si>
  <si>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</si>
  <si>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</si>
  <si>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</si>
  <si>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</si>
  <si>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</si>
  <si>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</si>
  <si>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</si>
  <si>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</si>
  <si>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</si>
  <si>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</si>
  <si>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</si>
  <si>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</si>
  <si>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</si>
  <si>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</si>
  <si>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</si>
  <si>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</si>
  <si>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</si>
  <si>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</si>
  <si>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</si>
  <si>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</si>
  <si>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</si>
  <si>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</si>
  <si>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</si>
  <si>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</si>
  <si>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</si>
  <si>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</si>
  <si>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</si>
  <si>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</si>
  <si>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</si>
  <si>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</si>
  <si>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</si>
  <si>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</si>
  <si>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</si>
  <si>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</si>
  <si>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</si>
  <si>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</si>
  <si>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</si>
  <si>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</si>
  <si>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</si>
  <si>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</si>
  <si>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</si>
  <si>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</si>
  <si>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</si>
  <si>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</si>
  <si>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</si>
  <si>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</si>
  <si>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</si>
  <si>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</si>
  <si>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</si>
  <si>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</si>
  <si>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</si>
  <si>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</si>
  <si>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</si>
  <si>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</si>
  <si>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</si>
  <si>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</si>
  <si>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</si>
  <si>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</si>
  <si>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</si>
  <si>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</si>
  <si>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</si>
  <si>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</si>
  <si>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</si>
  <si>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</si>
  <si>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</si>
  <si>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</si>
  <si>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</si>
  <si>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</si>
  <si>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</si>
  <si>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</si>
  <si>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</si>
  <si>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</si>
  <si>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</si>
  <si>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</si>
  <si>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</si>
  <si>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</si>
  <si>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</si>
  <si>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</si>
  <si>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</si>
  <si>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</si>
  <si>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</si>
  <si>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</si>
  <si>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</si>
  <si>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</si>
  <si>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</si>
  <si>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</si>
  <si>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</si>
  <si>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</si>
  <si>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</si>
  <si>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</si>
  <si>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</si>
  <si>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</si>
  <si>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</si>
  <si>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</si>
  <si>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</si>
  <si>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</si>
  <si>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</si>
  <si>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</si>
  <si>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</si>
  <si>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</si>
  <si>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</si>
  <si>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</si>
  <si>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</si>
  <si>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</si>
  <si>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</si>
  <si>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</si>
  <si>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</si>
  <si>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</si>
  <si>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</si>
  <si>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</si>
  <si>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</si>
  <si>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</si>
  <si>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</si>
  <si>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</si>
  <si>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</si>
  <si>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</si>
  <si>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</si>
  <si>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</si>
  <si>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</si>
  <si>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</si>
  <si>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</si>
  <si>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</si>
  <si>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</si>
  <si>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</si>
  <si>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</si>
  <si>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</si>
  <si>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</si>
  <si>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</si>
  <si>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</si>
  <si>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</si>
  <si>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</si>
  <si>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</si>
  <si>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</si>
  <si>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</si>
  <si>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</si>
  <si>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</si>
  <si>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</si>
  <si>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</si>
  <si>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</si>
  <si>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</si>
  <si>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</si>
  <si>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</si>
  <si>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</si>
  <si>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</si>
  <si>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</si>
  <si>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</si>
  <si>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</si>
  <si>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</si>
  <si>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</si>
  <si>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</si>
  <si>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</si>
  <si>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</si>
  <si>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</si>
  <si>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</si>
  <si>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</si>
  <si>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</si>
  <si>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</si>
  <si>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</si>
  <si>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</si>
  <si>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</si>
  <si>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</si>
  <si>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</si>
  <si>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</si>
  <si>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</si>
  <si>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</si>
  <si>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</si>
  <si>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</si>
  <si>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</si>
  <si>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</si>
  <si>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</si>
  <si>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</si>
  <si>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</si>
  <si>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</si>
  <si>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</si>
  <si>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</si>
  <si>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</si>
  <si>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</si>
  <si>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</si>
  <si>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</si>
  <si>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</si>
  <si>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</si>
  <si>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</si>
  <si>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</si>
  <si>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</si>
  <si>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</si>
  <si>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</si>
  <si>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</si>
  <si>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</si>
  <si>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</si>
  <si>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</si>
  <si>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</si>
  <si>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</si>
  <si>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</si>
  <si>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</si>
  <si>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</si>
  <si>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</si>
  <si>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</si>
  <si>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</si>
  <si>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</si>
  <si>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</si>
  <si>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</si>
  <si>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</si>
  <si>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</si>
  <si>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</si>
  <si>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</si>
  <si>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</si>
  <si>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</si>
  <si>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</si>
  <si>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</si>
  <si>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</si>
  <si>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</si>
  <si>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</si>
  <si>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</si>
  <si>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</si>
  <si>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</si>
  <si>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</si>
  <si>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</si>
  <si>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</si>
  <si>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</si>
  <si>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</si>
  <si>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</si>
  <si>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</si>
  <si>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</si>
  <si>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</si>
  <si>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</si>
  <si>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</si>
  <si>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</si>
  <si>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</si>
  <si>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</si>
  <si>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</si>
  <si>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</si>
  <si>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</si>
  <si>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</si>
  <si>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</si>
  <si>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</si>
  <si>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</si>
  <si>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</si>
  <si>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</si>
  <si>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</si>
  <si>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</si>
  <si>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</si>
  <si>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</si>
  <si>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</si>
  <si>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</si>
  <si>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</si>
  <si>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</si>
  <si>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</si>
  <si>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</si>
  <si>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</si>
  <si>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</si>
  <si>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</si>
  <si>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</si>
  <si>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</si>
  <si>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</si>
  <si>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</si>
  <si>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</si>
  <si>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</si>
  <si>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</si>
  <si>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</si>
  <si>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</si>
  <si>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</si>
  <si>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</si>
  <si>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</si>
  <si>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</si>
  <si>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</si>
  <si>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</si>
  <si>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</si>
  <si>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</si>
  <si>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</si>
  <si>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</si>
  <si>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</si>
  <si>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</si>
  <si>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</si>
  <si>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</si>
  <si>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</si>
  <si>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</si>
  <si>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</si>
  <si>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</si>
  <si>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</si>
  <si>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</si>
  <si>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</si>
  <si>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</si>
  <si>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</si>
  <si>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</si>
  <si>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</si>
  <si>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</si>
  <si>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</si>
  <si>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</si>
  <si>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</si>
  <si>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</si>
  <si>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</si>
  <si>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</si>
  <si>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</si>
  <si>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</si>
  <si>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</si>
  <si>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</si>
  <si>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</si>
  <si>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</si>
  <si>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</si>
  <si>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</si>
  <si>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</si>
  <si>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</si>
  <si>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</si>
  <si>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</si>
  <si>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</si>
  <si>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</si>
  <si>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</si>
  <si>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</si>
  <si>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</si>
  <si>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</si>
  <si>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</si>
  <si>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</si>
  <si>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</si>
  <si>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</si>
  <si>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</si>
  <si>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</si>
  <si>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</si>
  <si>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</si>
  <si>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</si>
  <si>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</si>
  <si>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</si>
  <si>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</si>
  <si>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</si>
  <si>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</si>
  <si>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</si>
  <si>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</si>
  <si>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</si>
  <si>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</si>
  <si>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</si>
  <si>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</si>
  <si>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</si>
  <si>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</si>
  <si>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</si>
  <si>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</si>
  <si>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</si>
  <si>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</si>
  <si>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</si>
  <si>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</si>
  <si>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</si>
  <si>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</si>
  <si>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</si>
  <si>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</si>
  <si>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</si>
  <si>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</si>
  <si>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</si>
  <si>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</si>
  <si>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</si>
  <si>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</si>
  <si>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</si>
  <si>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</si>
  <si>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</si>
  <si>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</si>
  <si>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</si>
  <si>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</si>
  <si>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</si>
  <si>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</si>
  <si>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</si>
  <si>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</si>
  <si>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</si>
  <si>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</si>
  <si>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</si>
  <si>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</si>
  <si>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</si>
  <si>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</si>
  <si>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</si>
  <si>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</si>
  <si>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</si>
  <si>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</si>
  <si>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</si>
  <si>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</si>
  <si>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</si>
  <si>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</si>
  <si>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</si>
  <si>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</si>
  <si>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</si>
  <si>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</si>
  <si>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</si>
  <si>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</si>
  <si>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</si>
  <si>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</si>
  <si>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</si>
  <si>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</si>
  <si>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</si>
  <si>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</si>
  <si>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</si>
  <si>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</si>
  <si>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</si>
  <si>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</si>
  <si>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</si>
  <si>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</si>
  <si>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</si>
  <si>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</si>
  <si>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</si>
  <si>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</si>
  <si>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</si>
  <si>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</si>
  <si>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</si>
  <si>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</si>
  <si>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</si>
  <si>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</si>
  <si>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</si>
  <si>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</si>
  <si>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</si>
  <si>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</si>
  <si>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</si>
  <si>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</si>
  <si>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</si>
  <si>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</si>
  <si>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</si>
  <si>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</si>
  <si>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</si>
  <si>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</si>
  <si>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</si>
  <si>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</si>
  <si>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</si>
  <si>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</si>
  <si>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</si>
  <si>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</si>
  <si>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</si>
  <si>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</si>
  <si>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</si>
  <si>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</si>
  <si>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</si>
  <si>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</si>
  <si>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</si>
  <si>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</si>
  <si>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</si>
  <si>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</si>
  <si>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</si>
  <si>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</si>
  <si>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</si>
  <si>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</si>
  <si>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</si>
  <si>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</si>
  <si>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</si>
  <si>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</si>
  <si>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</si>
  <si>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</si>
  <si>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</si>
  <si>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</si>
  <si>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</si>
  <si>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</si>
  <si>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</si>
  <si>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</si>
  <si>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</si>
  <si>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</si>
  <si>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</si>
  <si>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</si>
  <si>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</si>
  <si>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</si>
  <si>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</si>
  <si>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</si>
  <si>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</si>
  <si>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</si>
  <si>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</si>
  <si>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</si>
  <si>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</si>
  <si>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</si>
  <si>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</si>
  <si>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</si>
  <si>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</si>
  <si>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</si>
  <si>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</si>
  <si>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</si>
  <si>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</si>
  <si>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</si>
  <si>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</si>
  <si>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</si>
  <si>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</si>
  <si>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</si>
  <si>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</si>
  <si>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</si>
  <si>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</si>
  <si>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</si>
  <si>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</si>
  <si>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</si>
  <si>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</si>
  <si>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</si>
  <si>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</si>
  <si>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</si>
  <si>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</si>
  <si>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</si>
  <si>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</si>
  <si>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</si>
  <si>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</si>
  <si>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</si>
  <si>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</si>
  <si>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</si>
  <si>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</si>
  <si>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</si>
  <si>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</si>
  <si>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</si>
  <si>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</si>
  <si>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</si>
  <si>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</si>
  <si>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</si>
  <si>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</si>
  <si>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</si>
  <si>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</si>
  <si>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</si>
  <si>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</si>
  <si>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</si>
  <si>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</si>
  <si>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</si>
  <si>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</si>
  <si>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</si>
  <si>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</si>
  <si>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</si>
  <si>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</si>
  <si>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</si>
  <si>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</si>
  <si>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</si>
  <si>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</si>
  <si>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</si>
  <si>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</si>
  <si>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</si>
  <si>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</si>
  <si>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</si>
  <si>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</si>
  <si>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</si>
  <si>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</si>
  <si>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</si>
  <si>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</si>
  <si>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</si>
  <si>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</si>
  <si>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</si>
  <si>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</si>
  <si>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</si>
  <si>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</si>
  <si>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</si>
  <si>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</si>
  <si>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</si>
  <si>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</si>
  <si>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</si>
  <si>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</si>
  <si>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</si>
  <si>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</si>
  <si>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</si>
  <si>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</si>
  <si>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</si>
  <si>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</si>
  <si>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</si>
  <si>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</si>
  <si>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</si>
  <si>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</si>
  <si>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</si>
  <si>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</si>
  <si>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</si>
  <si>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</si>
  <si>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</si>
  <si>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</si>
  <si>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</si>
  <si>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</si>
  <si>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</si>
  <si>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</si>
  <si>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</si>
  <si>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</si>
  <si>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</si>
  <si>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</si>
  <si>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</si>
  <si>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</si>
  <si>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</si>
  <si>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</si>
  <si>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</si>
  <si>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</si>
  <si>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</si>
  <si>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</si>
  <si>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</si>
  <si>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</si>
  <si>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</si>
  <si>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</si>
  <si>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</si>
  <si>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</si>
  <si>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</si>
  <si>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</si>
  <si>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</si>
  <si>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</si>
  <si>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</si>
  <si>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</si>
  <si>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</si>
  <si>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</si>
  <si>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</si>
  <si>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</si>
  <si>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</si>
  <si>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</si>
  <si>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</si>
  <si>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</si>
  <si>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</si>
  <si>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</si>
  <si>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</si>
  <si>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</si>
  <si>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</si>
  <si>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</si>
  <si>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</si>
  <si>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</si>
  <si>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</si>
  <si>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</si>
  <si>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</si>
  <si>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</si>
  <si>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</si>
  <si>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</si>
  <si>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</si>
  <si>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</si>
  <si>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</si>
  <si>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</si>
  <si>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</si>
  <si>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</si>
  <si>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</si>
  <si>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</si>
  <si>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</si>
  <si>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</si>
  <si>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</si>
  <si>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</si>
  <si>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</si>
  <si>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</si>
  <si>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</si>
  <si>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</si>
  <si>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</si>
  <si>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</si>
  <si>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</si>
  <si>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</si>
  <si>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</si>
  <si>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</si>
  <si>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</si>
  <si>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</si>
  <si>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</si>
  <si>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</si>
  <si>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</si>
  <si>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</si>
  <si>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</si>
  <si>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</si>
  <si>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</si>
  <si>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</si>
  <si>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</si>
  <si>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</si>
  <si>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</si>
  <si>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</si>
  <si>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</si>
  <si>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</si>
  <si>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</si>
  <si>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</si>
  <si>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</si>
  <si>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</si>
  <si>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</si>
  <si>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</si>
  <si>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</si>
  <si>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</si>
  <si>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</si>
  <si>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</si>
  <si>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</si>
  <si>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</si>
  <si>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</si>
  <si>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</si>
  <si>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</si>
  <si>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</si>
  <si>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</si>
  <si>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</si>
  <si>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</si>
  <si>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</si>
  <si>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</si>
  <si>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</si>
  <si>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</si>
  <si>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</si>
  <si>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</si>
  <si>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</si>
  <si>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</si>
  <si>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</si>
  <si>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</si>
  <si>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</si>
  <si>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</si>
  <si>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</si>
  <si>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</si>
  <si>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</si>
  <si>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</si>
  <si>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</si>
  <si>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</si>
  <si>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</si>
  <si>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</si>
  <si>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</si>
  <si>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</si>
  <si>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</si>
  <si>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</si>
  <si>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</si>
  <si>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</si>
  <si>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</si>
  <si>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</si>
  <si>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</si>
  <si>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</si>
  <si>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</si>
  <si>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</si>
  <si>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</si>
  <si>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</si>
  <si>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</si>
  <si>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</si>
  <si>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</si>
  <si>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</si>
  <si>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</si>
  <si>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</si>
  <si>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</si>
  <si>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</si>
  <si>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</si>
  <si>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</si>
  <si>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</si>
  <si>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</si>
  <si>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</si>
  <si>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</si>
  <si>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</si>
  <si>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</si>
  <si>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</si>
  <si>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</si>
  <si>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</si>
  <si>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</si>
  <si>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</si>
  <si>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</si>
  <si>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</si>
  <si>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</si>
  <si>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</si>
  <si>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</si>
  <si>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</si>
  <si>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</si>
  <si>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</si>
  <si>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</si>
  <si>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</si>
  <si>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</si>
  <si>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</si>
  <si>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</si>
  <si>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</si>
  <si>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</si>
  <si>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</si>
  <si>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</si>
  <si>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</si>
  <si>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</si>
  <si>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</si>
  <si>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</si>
  <si>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</si>
  <si>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</si>
  <si>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</si>
  <si>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</si>
  <si>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</si>
  <si>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</si>
  <si>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</si>
  <si>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</si>
  <si>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</si>
  <si>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</si>
  <si>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</si>
  <si>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</si>
  <si>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</si>
  <si>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</si>
  <si>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</si>
  <si>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</si>
  <si>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</si>
  <si>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</si>
  <si>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</si>
  <si>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</si>
  <si>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</si>
  <si>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</si>
  <si>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</si>
  <si>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</si>
  <si>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</si>
  <si>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</si>
  <si>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</si>
  <si>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</si>
  <si>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</si>
  <si>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</si>
  <si>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</si>
  <si>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</si>
  <si>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</si>
  <si>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</si>
  <si>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</si>
  <si>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</si>
  <si>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</si>
  <si>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</si>
  <si>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</si>
  <si>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</si>
  <si>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</si>
  <si>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</si>
  <si>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</si>
  <si>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</si>
  <si>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</si>
  <si>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</si>
  <si>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</si>
  <si>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</si>
  <si>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</si>
  <si>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</si>
  <si>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</si>
  <si>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</si>
  <si>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</si>
  <si>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</si>
  <si>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</si>
  <si>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</si>
  <si>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</si>
  <si>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</si>
  <si>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</si>
  <si>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</si>
  <si>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</si>
  <si>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</si>
  <si>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</si>
  <si>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</si>
  <si>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</si>
  <si>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</si>
  <si>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</si>
  <si>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</si>
  <si>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</si>
  <si>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</si>
  <si>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</si>
  <si>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</si>
  <si>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</si>
  <si>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</si>
  <si>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</si>
  <si>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</si>
  <si>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</si>
  <si>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</si>
  <si>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</si>
  <si>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</si>
  <si>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</si>
  <si>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</si>
  <si>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</si>
  <si>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</si>
  <si>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</si>
  <si>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</si>
  <si>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</si>
  <si>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</si>
  <si>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</si>
  <si>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</si>
  <si>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</si>
  <si>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</si>
  <si>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</si>
  <si>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</si>
  <si>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</si>
  <si>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</si>
  <si>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</si>
  <si>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</si>
  <si>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</si>
  <si>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</si>
  <si>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</si>
  <si>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</si>
  <si>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</si>
  <si>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</si>
  <si>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</si>
  <si>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</si>
  <si>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</si>
  <si>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</si>
  <si>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</si>
  <si>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</si>
  <si>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</si>
  <si>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</si>
  <si>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</si>
  <si>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</si>
  <si>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</si>
  <si>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</si>
  <si>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</si>
  <si>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</si>
  <si>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</si>
  <si>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</si>
  <si>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</si>
  <si>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</si>
  <si>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</si>
  <si>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</si>
  <si>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</si>
  <si>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</si>
  <si>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</si>
  <si>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</si>
  <si>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</si>
  <si>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</si>
  <si>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</si>
  <si>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</si>
  <si>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</si>
  <si>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</si>
  <si>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</si>
  <si>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</si>
  <si>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</si>
  <si>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</si>
  <si>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</si>
  <si>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</si>
  <si>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</si>
  <si>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</si>
  <si>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</si>
  <si>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</si>
  <si>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</si>
  <si>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</si>
  <si>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</si>
  <si>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</si>
  <si>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</si>
  <si>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</si>
  <si>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</si>
  <si>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</si>
  <si>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</si>
  <si>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</si>
  <si>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</si>
  <si>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</si>
  <si>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</si>
  <si>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</si>
  <si>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</si>
  <si>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</si>
  <si>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</si>
  <si>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</si>
  <si>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</si>
  <si>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</si>
  <si>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</si>
  <si>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</si>
  <si>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</si>
  <si>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</si>
  <si>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</si>
  <si>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</si>
  <si>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</si>
  <si>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</si>
  <si>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</si>
  <si>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</si>
  <si>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</si>
  <si>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</si>
  <si>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</si>
  <si>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</si>
  <si>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</si>
  <si>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</si>
  <si>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</si>
  <si>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</si>
  <si>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</si>
  <si>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</si>
  <si>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</si>
  <si>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</si>
  <si>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</si>
  <si>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</si>
  <si>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</si>
  <si>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</si>
  <si>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</si>
  <si>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</si>
  <si>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</si>
  <si>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</si>
  <si>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</si>
  <si>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</si>
  <si>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</si>
  <si>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</si>
  <si>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</si>
  <si>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</si>
  <si>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</si>
  <si>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</si>
  <si>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</si>
  <si>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</si>
  <si>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</si>
  <si>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</si>
  <si>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</si>
  <si>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</si>
  <si>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</si>
  <si>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</si>
  <si>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</si>
  <si>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</si>
  <si>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</si>
  <si>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</si>
  <si>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</si>
  <si>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</si>
  <si>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</si>
  <si>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</si>
  <si>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</si>
  <si>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</si>
  <si>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</si>
  <si>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</si>
  <si>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</si>
  <si>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</si>
  <si>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</si>
  <si>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</si>
  <si>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</si>
  <si>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</si>
  <si>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</si>
  <si>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</si>
  <si>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</si>
  <si>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</si>
  <si>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</si>
  <si>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</si>
  <si>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</si>
  <si>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</si>
  <si>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</si>
  <si>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</si>
  <si>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</si>
  <si>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</si>
  <si>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</si>
  <si>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</si>
  <si>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</si>
  <si>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</si>
  <si>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</si>
  <si>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</si>
  <si>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</si>
  <si>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</si>
  <si>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</si>
  <si>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</si>
  <si>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</si>
  <si>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</si>
  <si>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</si>
  <si>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</si>
  <si>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</si>
  <si>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</si>
  <si>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</si>
  <si>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</si>
  <si>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</si>
  <si>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</si>
  <si>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</si>
  <si>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</si>
  <si>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</si>
  <si>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</si>
  <si>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</si>
  <si>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</si>
  <si>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</si>
  <si>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</si>
  <si>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</si>
  <si>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</si>
  <si>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</si>
  <si>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</si>
  <si>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</si>
  <si>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</si>
  <si>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</si>
  <si>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</si>
  <si>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</si>
  <si>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</si>
  <si>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</si>
  <si>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</si>
  <si>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</si>
  <si>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</si>
  <si>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</si>
  <si>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</si>
  <si>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</si>
  <si>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</si>
  <si>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</si>
  <si>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</si>
  <si>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</si>
  <si>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</si>
  <si>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</si>
  <si>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</si>
  <si>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</si>
  <si>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</si>
  <si>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</si>
  <si>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</si>
  <si>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</si>
  <si>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</si>
  <si>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</si>
  <si>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</si>
  <si>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</si>
  <si>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</si>
  <si>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</si>
  <si>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</si>
  <si>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</si>
  <si>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</si>
  <si>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</si>
  <si>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</si>
  <si>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</si>
  <si>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</si>
  <si>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</si>
  <si>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</si>
  <si>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</si>
  <si>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</si>
  <si>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</si>
  <si>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</si>
  <si>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</si>
  <si>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</si>
  <si>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</si>
  <si>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</si>
  <si>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</si>
  <si>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</si>
  <si>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</si>
  <si>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</si>
  <si>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</si>
  <si>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</si>
  <si>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</si>
  <si>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</si>
  <si>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</si>
  <si>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</si>
  <si>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</si>
  <si>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</si>
  <si>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</si>
  <si>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</si>
  <si>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</si>
  <si>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</si>
  <si>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</si>
  <si>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</si>
  <si>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</si>
  <si>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</si>
  <si>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</si>
  <si>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</si>
  <si>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</si>
  <si>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</si>
  <si>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</si>
  <si>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</si>
  <si>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</si>
  <si>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</si>
  <si>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</si>
  <si>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</si>
  <si>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</si>
  <si>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</si>
  <si>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</si>
  <si>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</si>
  <si>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</si>
  <si>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</si>
  <si>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</si>
  <si>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</si>
  <si>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</si>
  <si>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</si>
  <si>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</si>
  <si>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</si>
  <si>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</si>
  <si>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</si>
  <si>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</si>
  <si>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</si>
  <si>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</si>
  <si>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</si>
  <si>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</si>
  <si>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</si>
  <si>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</si>
  <si>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</si>
  <si>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</si>
  <si>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</si>
  <si>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</si>
  <si>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</si>
  <si>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</si>
  <si>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</si>
  <si>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</si>
  <si>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</si>
  <si>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</si>
  <si>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</si>
  <si>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</si>
  <si>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</si>
  <si>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</si>
  <si>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</si>
  <si>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</si>
  <si>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</si>
  <si>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</si>
  <si>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</si>
  <si>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</si>
  <si>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</si>
  <si>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</si>
  <si>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</si>
  <si>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</si>
  <si>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</si>
  <si>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</si>
  <si>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</si>
  <si>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</si>
  <si>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</si>
  <si>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</si>
  <si>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</si>
  <si>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</si>
  <si>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</si>
  <si>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</si>
  <si>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</si>
  <si>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</si>
  <si>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</si>
  <si>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</si>
  <si>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</si>
  <si>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</si>
  <si>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</si>
  <si>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</si>
  <si>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</si>
  <si>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</si>
  <si>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</si>
  <si>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</si>
  <si>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</si>
  <si>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</si>
  <si>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</si>
  <si>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</si>
  <si>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</si>
  <si>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</si>
  <si>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</si>
  <si>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</si>
  <si>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</si>
  <si>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</si>
  <si>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</si>
  <si>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</si>
  <si>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</si>
  <si>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</si>
  <si>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</si>
  <si>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</si>
  <si>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</si>
  <si>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</si>
  <si>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</si>
  <si>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</si>
  <si>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</si>
  <si>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</si>
  <si>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</si>
  <si>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</si>
  <si>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</si>
  <si>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</si>
  <si>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</si>
  <si>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</si>
  <si>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</si>
  <si>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</si>
  <si>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</si>
  <si>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</si>
  <si>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</si>
  <si>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</si>
  <si>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</si>
  <si>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</si>
  <si>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</si>
  <si>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</si>
  <si>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</si>
  <si>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</si>
  <si>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</si>
  <si>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</si>
  <si>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</si>
  <si>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</si>
  <si>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</si>
  <si>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</si>
  <si>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</si>
  <si>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</si>
  <si>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</si>
  <si>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</si>
  <si>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</si>
  <si>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</si>
  <si>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</si>
  <si>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</si>
  <si>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</si>
  <si>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</si>
  <si>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</si>
  <si>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</si>
  <si>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</si>
  <si>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</si>
  <si>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</si>
  <si>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</si>
  <si>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</si>
  <si>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</si>
  <si>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</si>
  <si>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</si>
  <si>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</si>
  <si>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</si>
  <si>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</si>
  <si>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</si>
  <si>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</si>
  <si>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</si>
  <si>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</si>
  <si>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</si>
  <si>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</si>
  <si>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</si>
  <si>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</si>
  <si>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</si>
  <si>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</si>
  <si>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</si>
  <si>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</si>
  <si>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</si>
  <si>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</si>
  <si>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</si>
  <si>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</si>
  <si>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</si>
  <si>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</si>
  <si>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</si>
  <si>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</si>
  <si>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</si>
  <si>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</si>
  <si>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</si>
  <si>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</si>
  <si>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</si>
  <si>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</si>
  <si>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</si>
  <si>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</si>
  <si>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</si>
  <si>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</si>
  <si>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</si>
  <si>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</si>
  <si>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</si>
  <si>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</si>
  <si>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</si>
  <si>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</si>
  <si>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</si>
  <si>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</si>
  <si>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</si>
  <si>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</si>
  <si>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</si>
  <si>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</si>
  <si>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</si>
  <si>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</si>
  <si>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</si>
  <si>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</si>
  <si>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</si>
  <si>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</si>
  <si>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</si>
  <si>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</si>
  <si>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</si>
  <si>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</si>
  <si>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</si>
  <si>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</si>
  <si>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</si>
  <si>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</si>
  <si>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</si>
  <si>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</si>
  <si>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</si>
  <si>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</si>
  <si>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</si>
  <si>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</si>
  <si>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</si>
  <si>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</si>
  <si>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</si>
  <si>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</si>
  <si>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</si>
  <si>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</si>
  <si>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</si>
  <si>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</si>
  <si>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</si>
  <si>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</si>
  <si>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</si>
  <si>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</si>
  <si>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</si>
  <si>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</si>
  <si>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</si>
  <si>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</si>
  <si>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</si>
  <si>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</si>
  <si>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</si>
  <si>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</si>
  <si>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</si>
  <si>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</si>
  <si>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</si>
  <si>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</si>
  <si>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</si>
  <si>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</si>
  <si>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</si>
  <si>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</si>
  <si>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</si>
  <si>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</si>
  <si>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</si>
  <si>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</si>
  <si>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</si>
  <si>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</si>
  <si>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</si>
  <si>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</si>
  <si>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</si>
  <si>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</si>
  <si>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</si>
  <si>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</si>
  <si>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</si>
  <si>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</si>
  <si>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</si>
  <si>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</si>
  <si>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</si>
  <si>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</si>
  <si>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</si>
  <si>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</si>
  <si>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</si>
  <si>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</si>
  <si>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</si>
  <si>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</si>
  <si>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</si>
  <si>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</si>
  <si>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</si>
  <si>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</si>
  <si>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</si>
  <si>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</si>
  <si>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</si>
  <si>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</si>
  <si>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</si>
  <si>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</si>
  <si>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</si>
  <si>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</si>
  <si>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</si>
  <si>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</si>
  <si>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</si>
  <si>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</si>
  <si>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</si>
  <si>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</si>
  <si>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</si>
  <si>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</si>
  <si>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</si>
  <si>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</si>
  <si>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</si>
  <si>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</si>
  <si>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</si>
  <si>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</si>
  <si>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</si>
  <si>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</si>
  <si>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</si>
  <si>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</si>
  <si>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</si>
  <si>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</si>
  <si>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</si>
  <si>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</si>
  <si>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</si>
  <si>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</si>
  <si>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</si>
  <si>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</si>
  <si>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</si>
  <si>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</si>
  <si>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</si>
  <si>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</si>
  <si>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</si>
  <si>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</si>
  <si>
    <t>Montako prosenttia tämän haastattelun koodeista löytyy kaikista yhteensä (joista on yli 5 havaintoa)</t>
  </si>
  <si>
    <t># Interview1</t>
  </si>
  <si>
    <t>Yleiskuva</t>
  </si>
  <si>
    <t>Onko eläintuotantoa vastaavaa automaation tilannetta kasvintuotannossa</t>
  </si>
  <si>
    <t>Oman datan saatavuus omaan käyttöön</t>
  </si>
  <si>
    <t>Laitteistohankintojen investoinnin saatavuus takaisin, vuosissa</t>
  </si>
  <si>
    <t>Kuinka laajassa käytössä ovat järjestelmät, joilla voidaan tuottaa urakoitsijalle työtiedostot ja voiko valita järjestelmän luottaen yhteensopivuuteen</t>
  </si>
  <si>
    <t>Tuotantodatan välittäminen kuluttajalle</t>
  </si>
  <si>
    <t>Onko datavirtoja käsitteleviä ja tietoa jakavia järjestelmiä olemassa, mikä on kehityksen tila</t>
  </si>
  <si>
    <t>Laitevalmistajien yhteistyötä vai kilpailua</t>
  </si>
  <si>
    <t>Siirtyminen laitteen ominaisuuksista datan ominaisuuksiin</t>
  </si>
  <si>
    <t>Onko dataa yhteisöllisesti jakavia järjestelmiä</t>
  </si>
  <si>
    <t>IoT-teknologioiden tarve</t>
  </si>
  <si>
    <t>Olisiko yhteisöostamista, verkostoitumista hankinnoissa</t>
  </si>
  <si>
    <t>Voisiko uudella teknologialla saatu erillisten arvoerien kautta saada tuotannolle lisäarvoa</t>
  </si>
  <si>
    <t>Onko jo olemassa ilman ihmisen tekemiä päätöksiä toimivia automaattisia järjestelmiä</t>
  </si>
  <si>
    <t>Olisiko tänne tulossa Farmobilea ja Farmer's Business Network:ia vastaavia palveluita</t>
  </si>
  <si>
    <t>Onko viljan laadun seuranta IoT-teknologioilla ja sitä kautta saatu lisäarvo selkeä tapaus teknologian käyttöönoton puolesta</t>
  </si>
  <si>
    <t>Voiko käyttöönotossa edetä pienin askelin standardeihin luottaen</t>
  </si>
  <si>
    <t>Tietoturva</t>
  </si>
  <si>
    <t>Mikä on tavoitetila</t>
  </si>
  <si>
    <t>Voiko teknologioilla korvata katoavaa hiljaista tietoa ja taitoja</t>
  </si>
  <si>
    <t>Viljelijöiden motiivit käyttöönottoon</t>
  </si>
  <si>
    <t>kasvihuonetuotannon ja peltotuotannon erot, isot kasvitehtaat vs. pienviljelijöiden tilat</t>
  </si>
  <si>
    <t>Ei salaatilla maailmaa ruokita</t>
  </si>
  <si>
    <t>Perustuvatko telemetriaratkaisut matkapuhelinverkkoihin vai muihin tekniikoihin</t>
  </si>
  <si>
    <t>Verkot eivät ilmeisesti kanna droonien kuvantamisdatan määriä</t>
  </si>
  <si>
    <t>Tulevaisuuskuva, automatisoitu maaseutu</t>
  </si>
  <si>
    <t>Suora yhteys viljelijöiden ja kuluttajien vällle</t>
  </si>
  <si>
    <t>Dataan perustuvan hinnoittelun mahdollistaminen IoT-teknologioilla</t>
  </si>
  <si>
    <t>Voisiko tämä uudistaa ruokatuotantoa</t>
  </si>
  <si>
    <t>väestönkasvu ja ilmastonmuutos, ympäristön muutokset</t>
  </si>
  <si>
    <t># Interview2</t>
  </si>
  <si>
    <t>IoT-ratkaisuilla työmäärää vähäisemmäksi</t>
  </si>
  <si>
    <t>ehdotuksia viljelytoimepiteiksi</t>
  </si>
  <si>
    <t>Yleiskuva (per kasvintuotanto)</t>
  </si>
  <si>
    <t>Järjestelmäintegraatio, rajapinnat, datan standardit vaiheessa</t>
  </si>
  <si>
    <t>Yhten toimivien järjestelmien käyttöönoton aikajänne</t>
  </si>
  <si>
    <t>Jos tietoliikenne saadaan, toimiiko</t>
  </si>
  <si>
    <t>Datan omistajuus, millaiset kokemukset/tiedot</t>
  </si>
  <si>
    <t>Onko vielä tapauksia datan liikuttelun tarpeesta käyttäjiltä</t>
  </si>
  <si>
    <t>Entä muilta toimijoilta</t>
  </si>
  <si>
    <t>IoT-ratkaisuiden käyttöönoton esteet, uhat, heikkoudet</t>
  </si>
  <si>
    <t>Saadaanko pellolta kunnollista dataa</t>
  </si>
  <si>
    <t>Mihin viljelijälle annettavat suositukset perustuvat, voiko valita eri tutkimuksiin perustuvia suosituksia</t>
  </si>
  <si>
    <t>Riskit suositusten vääriymmärryksestä, toimiiko systeemi</t>
  </si>
  <si>
    <t>Miksi osa viljelijöistä ei ota käyttöön vaikka olisi saatavilla selkeä etu</t>
  </si>
  <si>
    <t>Voiko tehdä leap-frog -tapauksen, hypätä uusimpaan kehitysvaiheeseen</t>
  </si>
  <si>
    <t>Käytetäänkö harkintaa millainen askel otetaan</t>
  </si>
  <si>
    <t>Teknologian tason vaihtelut</t>
  </si>
  <si>
    <t>Ei käyttöönottoa, vaikka selkeä sadonlisä, millainen saavutettava etu Suomessa</t>
  </si>
  <si>
    <t>Sadonlisän saavutuksen mahdollisuus</t>
  </si>
  <si>
    <t>Tilamäärän ja koon muutoksen tuoma muutos toiminnassa ja IoT-ratkaisujen käyttöönoton lisääntyminen</t>
  </si>
  <si>
    <t>Millainen tavoitetila maatalouden digitalisaatiolla</t>
  </si>
  <si>
    <t>Millaisia datan keruun tai tuotannon metodeja on N-sensorin lisäksi</t>
  </si>
  <si>
    <t>Onko teillä järjestelmää, joka kerää dataa erilaisista datalähteistä yhteen</t>
  </si>
  <si>
    <t>Ilmastonmuutos ja väestönkasvu</t>
  </si>
  <si>
    <t>Teknologiaomaksumisen matalan asteen ihmettelyä</t>
  </si>
  <si>
    <t>Yleiskuva Suomessa vs pohjoismaat, EU, USA</t>
  </si>
  <si>
    <t>Täsmäviljelyn kannattavuusasenne</t>
  </si>
  <si>
    <t>Urakoitsijalle työtiedostot</t>
  </si>
  <si>
    <t>Millainen kilpailutilanne on ylipäätään</t>
  </si>
  <si>
    <t>Voivatko eri valmistajien laitteet toimia täydentäen toisiaan</t>
  </si>
  <si>
    <t>Ihmisen osallistumisen tarve mittaustulosten analysointiin ja päätöksentekoon</t>
  </si>
  <si>
    <t>Onko järjestelmiä datasettien jakoon ja vertailuun</t>
  </si>
  <si>
    <t>Edetäänkö pienin askelin</t>
  </si>
  <si>
    <t>Avointen standardien käyttöönoton tilanne, valmistajien asennemuutos</t>
  </si>
  <si>
    <t>Tulevaisuudenkuva</t>
  </si>
  <si>
    <t># Interview3</t>
  </si>
  <si>
    <t>valmistajien omia vai standardeja</t>
  </si>
  <si>
    <t>Onko kokonaisvaltaista FMS-ratkaisua</t>
  </si>
  <si>
    <t>Datan saatavuus, liikuteltavuus</t>
  </si>
  <si>
    <t>Droonikuvantaminen</t>
  </si>
  <si>
    <t>Tietoliikenneyhteyksistä</t>
  </si>
  <si>
    <t>radioverkko</t>
  </si>
  <si>
    <t>Viljelijän oma datasetti vertailtavaksi, jakoon / tuotantodatan jakoon ja vertailuun ratkaisuja</t>
  </si>
  <si>
    <t>Liiketoimintaa datan ja sen liikuttelemisen standardien päälle</t>
  </si>
  <si>
    <t>Eniten esillä olevat IoT-ratkaisut</t>
  </si>
  <si>
    <t>IoT-laitteen ominaisuudet/määritelmä</t>
  </si>
  <si>
    <t>IoT-ratkaisuiden levinneisyys</t>
  </si>
  <si>
    <t>IoT-ratkaisuiden vaikutukset</t>
  </si>
  <si>
    <t>Tietoliikenneratkaisujen haasteita maaseudulla</t>
  </si>
  <si>
    <t>Varaosa- ja ohjelmistohuollon haasteita</t>
  </si>
  <si>
    <t>Paljon protoja, vähän tuotteita</t>
  </si>
  <si>
    <t>Laitteen ominaisuuksista datan ominaisuuksiin</t>
  </si>
  <si>
    <t>Visio tavoitetilasta, mihin IoT-ratkaisuilla pyritään</t>
  </si>
  <si>
    <t>Teollisuus edellä maataloutta</t>
  </si>
  <si>
    <t>Vaikutukset ruokaturvaan</t>
  </si>
  <si>
    <t>Tuotantoketjun/arvoketjun/ruokaketjun mittarointia</t>
  </si>
  <si>
    <t>Saadaanko ympäristöystävällisempää ja tehokkaampaa tuotantoa</t>
  </si>
  <si>
    <t>IoT-ratkaisuiden käyttööntottoaste, kuinka edistynyt Suomi on</t>
  </si>
  <si>
    <t>Kasvihuoneratkaisut verrattuna eläintuotantoon</t>
  </si>
  <si>
    <t>Yritysten kehitystyön maksu laitteiden hinnoissa</t>
  </si>
  <si>
    <t>Laitevalmistajien välinen yhteistyö</t>
  </si>
  <si>
    <t>Laitevalmistajien sitoutuneisuus/investoinnit</t>
  </si>
  <si>
    <t># Interview4</t>
  </si>
  <si>
    <t>IoT-ratkaisujen yksittäisyys, alkeellisuus, epä-IoT-maisuus</t>
  </si>
  <si>
    <t>Kehityksen tilanne</t>
  </si>
  <si>
    <t>Datan siirto FMSiin, vain full-liner -kö</t>
  </si>
  <si>
    <t>IoT-ratkaisujen edut, kannattavuus</t>
  </si>
  <si>
    <t>Datan siirto, tietoliikenneongelmat</t>
  </si>
  <si>
    <t>Droonikuvantamisen haasteet, käytettävyys, vertailukelpoisuus</t>
  </si>
  <si>
    <t>Viljelijän oma datasetti vertailtavaksi, jakoon</t>
  </si>
  <si>
    <t>Laatusertifikaattien valvonta</t>
  </si>
  <si>
    <t>Erillisten arvoerien tuottaminen</t>
  </si>
  <si>
    <t>Näkyvimmät IoT-ratkaisut (sinulle)</t>
  </si>
  <si>
    <t>Kasvihuone- ja kerrosviljelyratkaisut</t>
  </si>
  <si>
    <t>Erikoiskasvit, erikoiskäyttötarkoitukset</t>
  </si>
  <si>
    <t>Miten lisäarvoa kasvihuonetuotantoon IoTilla</t>
  </si>
  <si>
    <t>Tulevaisuudenkuva, millä aikavälillä</t>
  </si>
  <si>
    <t>Millaista tutkimusta tehdään</t>
  </si>
  <si>
    <t>AIoT-uhkat, vaikeudet tietoturvan lisäksi</t>
  </si>
  <si>
    <t>Tuleeko uusia toimintatapoja, liiketoimintamalleja</t>
  </si>
  <si>
    <t>Urbaani viljely</t>
  </si>
  <si>
    <t># Interview5</t>
  </si>
  <si>
    <t>Millaisella aikavälillä tavoitetilaan, aikajanan hahmotusta</t>
  </si>
  <si>
    <t>Toiminnan ohjausjärjestelmä, onko sellaista, FMS-AI päätöksenteon apuna</t>
  </si>
  <si>
    <t>Datan omistajuus, datan liikuteltavuus, rajapinnat, yleisjärjestelmä</t>
  </si>
  <si>
    <t>Datan keskinäinen vertailu, tuotantodatan jako ja järjestelmät</t>
  </si>
  <si>
    <t>Aikaväli toteutumiselle</t>
  </si>
  <si>
    <t>Käyttöönoton laajuus per Suomi, pohjoismaat, EU</t>
  </si>
  <si>
    <t>Täsmäviljelyn kannattavuus, työtiedostojen välittäminen urakoitsijalle ja työnseuranta</t>
  </si>
  <si>
    <t>Tuotantodatan välittäminen kuluttajalle, koko ruokaketjulle/arvoketjulle -toteutus, visioita</t>
  </si>
  <si>
    <t>IoT-vaikeudet, haasteet, uhat, edut, swot</t>
  </si>
  <si>
    <t>Kehityksen esteet</t>
  </si>
  <si>
    <t>Vaikutukset ruokaturvaan, ilmastonmuutos, väkiluvun kasvu</t>
  </si>
  <si>
    <t>Oma näkemys, mikä tärkeintä</t>
  </si>
  <si>
    <t>Koneoppivien järjestelmien käyttö</t>
  </si>
  <si>
    <t>Kasvihuoneessa vs pellolla</t>
  </si>
  <si>
    <t>Useista datalähteistä kokoava järjestelmä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</si>
</sst>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  <xf numFmtId="0" fontId="11" fillId="2" borderId="0" xfId="12" applyFont="1"/>
    <xf numFmtId="0" fontId="8" fillId="0" borderId="2" xfId="14" applyFill="1"/>
  </cellXfs>
  <cellStyles count="8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103208"/>
        <c:axId val="2091867992"/>
      </c:barChart>
      <c:catAx>
        <c:axId val="2090103208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867992"/>
        <c:crosses val="autoZero"/>
        <c:auto val="1"/>
        <c:lblAlgn val="ctr"/>
        <c:lblOffset val="100"/>
        <c:noMultiLvlLbl val="0"/>
      </c:catAx>
      <c:valAx>
        <c:axId val="209186799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010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165368"/>
        <c:axId val="2091162744"/>
      </c:barChart>
      <c:catAx>
        <c:axId val="2091165368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162744"/>
        <c:crosses val="autoZero"/>
        <c:auto val="1"/>
        <c:lblAlgn val="ctr"/>
        <c:lblOffset val="100"/>
        <c:noMultiLvlLbl val="0"/>
      </c:catAx>
      <c:valAx>
        <c:axId val="2091162744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165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120728"/>
        <c:axId val="2091118104"/>
      </c:barChart>
      <c:catAx>
        <c:axId val="2091120728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118104"/>
        <c:crosses val="autoZero"/>
        <c:auto val="1"/>
        <c:lblAlgn val="ctr"/>
        <c:lblOffset val="100"/>
        <c:noMultiLvlLbl val="0"/>
      </c:catAx>
      <c:valAx>
        <c:axId val="2091118104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120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077592"/>
        <c:axId val="2091074968"/>
      </c:barChart>
      <c:catAx>
        <c:axId val="2091077592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074968"/>
        <c:crosses val="autoZero"/>
        <c:auto val="1"/>
        <c:lblAlgn val="ctr"/>
        <c:lblOffset val="100"/>
        <c:noMultiLvlLbl val="0"/>
      </c:catAx>
      <c:valAx>
        <c:axId val="2091074968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077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035080"/>
        <c:axId val="2091032456"/>
      </c:barChart>
      <c:catAx>
        <c:axId val="20910350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032456"/>
        <c:crosses val="autoZero"/>
        <c:auto val="1"/>
        <c:lblAlgn val="ctr"/>
        <c:lblOffset val="100"/>
        <c:noMultiLvlLbl val="0"/>
      </c:catAx>
      <c:valAx>
        <c:axId val="2091032456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035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985448"/>
        <c:axId val="2090983016"/>
      </c:barChart>
      <c:catAx>
        <c:axId val="2090985448"/>
        <c:scaling>
          <c:orientation val="maxMin"/>
        </c:scaling>
        <c:delete val="0"/>
        <c:axPos val="l"/>
        <c:majorTickMark val="out"/>
        <c:minorTickMark val="none"/>
        <c:tickLblPos val="nextTo"/>
        <c:crossAx val="2090983016"/>
        <c:crosses val="autoZero"/>
        <c:auto val="1"/>
        <c:lblAlgn val="ctr"/>
        <c:lblOffset val="100"/>
        <c:noMultiLvlLbl val="0"/>
      </c:catAx>
      <c:valAx>
        <c:axId val="209098301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0985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958648"/>
        <c:axId val="2090955640"/>
      </c:barChart>
      <c:catAx>
        <c:axId val="2090958648"/>
        <c:scaling>
          <c:orientation val="maxMin"/>
        </c:scaling>
        <c:delete val="0"/>
        <c:axPos val="l"/>
        <c:majorTickMark val="out"/>
        <c:minorTickMark val="none"/>
        <c:tickLblPos val="nextTo"/>
        <c:crossAx val="2090955640"/>
        <c:crosses val="autoZero"/>
        <c:auto val="1"/>
        <c:lblAlgn val="ctr"/>
        <c:lblOffset val="100"/>
        <c:noMultiLvlLbl val="0"/>
      </c:catAx>
      <c:valAx>
        <c:axId val="209095564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0958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932152"/>
        <c:axId val="2090929128"/>
      </c:barChart>
      <c:catAx>
        <c:axId val="2090932152"/>
        <c:scaling>
          <c:orientation val="maxMin"/>
        </c:scaling>
        <c:delete val="0"/>
        <c:axPos val="l"/>
        <c:majorTickMark val="out"/>
        <c:minorTickMark val="none"/>
        <c:tickLblPos val="nextTo"/>
        <c:crossAx val="2090929128"/>
        <c:crosses val="autoZero"/>
        <c:auto val="1"/>
        <c:lblAlgn val="ctr"/>
        <c:lblOffset val="100"/>
        <c:noMultiLvlLbl val="0"/>
      </c:catAx>
      <c:valAx>
        <c:axId val="2090929128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0932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904728"/>
        <c:axId val="2090901704"/>
      </c:barChart>
      <c:catAx>
        <c:axId val="2090904728"/>
        <c:scaling>
          <c:orientation val="maxMin"/>
        </c:scaling>
        <c:delete val="0"/>
        <c:axPos val="l"/>
        <c:majorTickMark val="out"/>
        <c:minorTickMark val="none"/>
        <c:tickLblPos val="nextTo"/>
        <c:crossAx val="2090901704"/>
        <c:crosses val="autoZero"/>
        <c:auto val="1"/>
        <c:lblAlgn val="ctr"/>
        <c:lblOffset val="100"/>
        <c:noMultiLvlLbl val="0"/>
      </c:catAx>
      <c:valAx>
        <c:axId val="209090170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0904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053480"/>
        <c:axId val="2090050472"/>
      </c:barChart>
      <c:catAx>
        <c:axId val="20900534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90050472"/>
        <c:crosses val="autoZero"/>
        <c:auto val="1"/>
        <c:lblAlgn val="ctr"/>
        <c:lblOffset val="100"/>
        <c:noMultiLvlLbl val="0"/>
      </c:catAx>
      <c:valAx>
        <c:axId val="2090050472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0053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261816"/>
        <c:axId val="2092264776"/>
      </c:barChart>
      <c:catAx>
        <c:axId val="2092261816"/>
        <c:scaling>
          <c:orientation val="maxMin"/>
        </c:scaling>
        <c:delete val="0"/>
        <c:axPos val="l"/>
        <c:majorTickMark val="out"/>
        <c:minorTickMark val="none"/>
        <c:tickLblPos val="nextTo"/>
        <c:crossAx val="2092264776"/>
        <c:crosses val="autoZero"/>
        <c:auto val="1"/>
        <c:lblAlgn val="ctr"/>
        <c:lblOffset val="100"/>
        <c:noMultiLvlLbl val="0"/>
      </c:catAx>
      <c:valAx>
        <c:axId val="2092264776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2092261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290952"/>
        <c:axId val="2092293896"/>
      </c:barChart>
      <c:catAx>
        <c:axId val="2092290952"/>
        <c:scaling>
          <c:orientation val="minMax"/>
        </c:scaling>
        <c:delete val="0"/>
        <c:axPos val="l"/>
        <c:majorTickMark val="out"/>
        <c:minorTickMark val="none"/>
        <c:tickLblPos val="nextTo"/>
        <c:crossAx val="2092293896"/>
        <c:crosses val="autoZero"/>
        <c:auto val="1"/>
        <c:lblAlgn val="ctr"/>
        <c:lblOffset val="100"/>
        <c:noMultiLvlLbl val="0"/>
      </c:catAx>
      <c:valAx>
        <c:axId val="209229389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092290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29.0</c:v>
                </c:pt>
                <c:pt idx="1">
                  <c:v>28.0</c:v>
                </c:pt>
                <c:pt idx="2">
                  <c:v>59.0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Haastattelu'!$AK$3:$AM$3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96248488"/>
        <c:axId val="2096245416"/>
      </c:barChart>
      <c:catAx>
        <c:axId val="2096248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245416"/>
        <c:crosses val="autoZero"/>
        <c:auto val="1"/>
        <c:lblAlgn val="ctr"/>
        <c:lblOffset val="100"/>
        <c:noMultiLvlLbl val="0"/>
      </c:catAx>
      <c:valAx>
        <c:axId val="20962454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96248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Haastattelu'!$AK$3,'Kategoriat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29.0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Haastattelu'!$G$3,'Kategoriat per Haastattelu'!$O$3,'Kategoriat per Haastattelu'!$W$3,'Kategoriat per Haastattelu'!$AE$3,'Kategoriat per Haastattelu'!$AM$3)</c:f>
              <c:numCache>
                <c:formatCode>General</c:formatCode>
                <c:ptCount val="5"/>
                <c:pt idx="0">
                  <c:v>59.0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Haastattelu'!$F$3,'Kategoriat per Haastattelu'!$N$3,'Kategoriat per Haastattelu'!$V$3,'Kategoriat per Haastattelu'!$AD$3,'Kategoriat per Haastattelu'!$AL$3)</c:f>
              <c:numCache>
                <c:formatCode>General</c:formatCode>
                <c:ptCount val="5"/>
                <c:pt idx="0">
                  <c:v>28.0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96202248"/>
        <c:axId val="2096199256"/>
      </c:barChart>
      <c:catAx>
        <c:axId val="2096202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199256"/>
        <c:crosses val="autoZero"/>
        <c:auto val="1"/>
        <c:lblAlgn val="ctr"/>
        <c:lblOffset val="100"/>
        <c:noMultiLvlLbl val="0"/>
      </c:catAx>
      <c:valAx>
        <c:axId val="20961992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96202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Havaintojen jakautuminen kategorioittain haastatteluissa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101930056"/>
        <c:axId val="2101933032"/>
      </c:barChart>
      <c:catAx>
        <c:axId val="2101930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1933032"/>
        <c:crosses val="autoZero"/>
        <c:auto val="1"/>
        <c:lblAlgn val="ctr"/>
        <c:lblOffset val="100"/>
        <c:noMultiLvlLbl val="0"/>
      </c:catAx>
      <c:valAx>
        <c:axId val="21019330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01930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Haastattelu'!$AK$5:$AM$5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96187928"/>
        <c:axId val="2096184856"/>
      </c:barChart>
      <c:catAx>
        <c:axId val="2096187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184856"/>
        <c:crosses val="autoZero"/>
        <c:auto val="1"/>
        <c:lblAlgn val="ctr"/>
        <c:lblOffset val="100"/>
        <c:noMultiLvlLbl val="0"/>
      </c:catAx>
      <c:valAx>
        <c:axId val="20961848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96187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Havaintojen</a:t>
            </a:r>
            <a:r>
              <a:rPr lang="en-US" baseline="0"/>
              <a:t> jakautuminen haastatteluissa kategorioittain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1989096"/>
        <c:axId val="2101992072"/>
      </c:barChart>
      <c:catAx>
        <c:axId val="2101989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1992072"/>
        <c:crosses val="autoZero"/>
        <c:auto val="1"/>
        <c:lblAlgn val="ctr"/>
        <c:lblOffset val="100"/>
        <c:noMultiLvlLbl val="0"/>
      </c:catAx>
      <c:valAx>
        <c:axId val="2101992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1989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003352"/>
        <c:axId val="2102006072"/>
      </c:barChart>
      <c:catAx>
        <c:axId val="2102003352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006072"/>
        <c:crosses val="autoZero"/>
        <c:auto val="1"/>
        <c:lblAlgn val="ctr"/>
        <c:lblOffset val="100"/>
        <c:noMultiLvlLbl val="0"/>
      </c:catAx>
      <c:valAx>
        <c:axId val="210200607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003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107736"/>
        <c:axId val="2096104728"/>
      </c:barChart>
      <c:catAx>
        <c:axId val="2096107736"/>
        <c:scaling>
          <c:orientation val="maxMin"/>
        </c:scaling>
        <c:delete val="0"/>
        <c:axPos val="l"/>
        <c:majorTickMark val="out"/>
        <c:minorTickMark val="none"/>
        <c:tickLblPos val="nextTo"/>
        <c:crossAx val="2096104728"/>
        <c:crosses val="autoZero"/>
        <c:auto val="1"/>
        <c:lblAlgn val="ctr"/>
        <c:lblOffset val="100"/>
        <c:noMultiLvlLbl val="0"/>
      </c:catAx>
      <c:valAx>
        <c:axId val="209610472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6107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748344"/>
        <c:axId val="2102751336"/>
      </c:barChart>
      <c:catAx>
        <c:axId val="210274834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751336"/>
        <c:crosses val="autoZero"/>
        <c:auto val="1"/>
        <c:lblAlgn val="ctr"/>
        <c:lblOffset val="100"/>
        <c:noMultiLvlLbl val="0"/>
      </c:catAx>
      <c:valAx>
        <c:axId val="210275133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748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'Kategoria-Maataloustuotanto'!$A$2:$A$41</c:f>
              <c:numCache>
                <c:formatCode>General</c:formatCode>
                <c:ptCount val="40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1.0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3.0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060104"/>
        <c:axId val="2102063048"/>
      </c:barChart>
      <c:catAx>
        <c:axId val="210206010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063048"/>
        <c:crosses val="autoZero"/>
        <c:auto val="1"/>
        <c:lblAlgn val="ctr"/>
        <c:lblOffset val="100"/>
        <c:noMultiLvlLbl val="0"/>
      </c:catAx>
      <c:valAx>
        <c:axId val="210206304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060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'Kategoria-Maataloustuotanto'!$B$2:$B$41</c:f>
              <c:numCache>
                <c:formatCode>General</c:formatCode>
                <c:ptCount val="40"/>
                <c:pt idx="0">
                  <c:v>8.0</c:v>
                </c:pt>
                <c:pt idx="1">
                  <c:v>8.0</c:v>
                </c:pt>
                <c:pt idx="2">
                  <c:v>5.0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8.0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087384"/>
        <c:axId val="2102090328"/>
      </c:barChart>
      <c:catAx>
        <c:axId val="210208738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090328"/>
        <c:crosses val="autoZero"/>
        <c:auto val="1"/>
        <c:lblAlgn val="ctr"/>
        <c:lblOffset val="100"/>
        <c:noMultiLvlLbl val="0"/>
      </c:catAx>
      <c:valAx>
        <c:axId val="210209032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087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'Kategoria-Maataloustuotanto'!$C$2:$C$41</c:f>
              <c:numCache>
                <c:formatCode>General</c:formatCode>
                <c:ptCount val="4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4.0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115944"/>
        <c:axId val="2102118888"/>
      </c:barChart>
      <c:catAx>
        <c:axId val="210211594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118888"/>
        <c:crosses val="autoZero"/>
        <c:auto val="1"/>
        <c:lblAlgn val="ctr"/>
        <c:lblOffset val="100"/>
        <c:noMultiLvlLbl val="0"/>
      </c:catAx>
      <c:valAx>
        <c:axId val="210211888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115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'Kategoria-Maataloustuotanto'!$D$2:$D$41</c:f>
              <c:numCache>
                <c:formatCode>General</c:formatCode>
                <c:ptCount val="40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756680"/>
        <c:axId val="2102759784"/>
      </c:barChart>
      <c:catAx>
        <c:axId val="2102756680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759784"/>
        <c:crosses val="autoZero"/>
        <c:auto val="1"/>
        <c:lblAlgn val="ctr"/>
        <c:lblOffset val="100"/>
        <c:noMultiLvlLbl val="0"/>
      </c:catAx>
      <c:valAx>
        <c:axId val="210275978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756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'Kategoria-Maataloustuotanto'!$E$2:$E$41</c:f>
              <c:numCache>
                <c:formatCode>General</c:formatCode>
                <c:ptCount val="40"/>
                <c:pt idx="0">
                  <c:v>5.0</c:v>
                </c:pt>
                <c:pt idx="1">
                  <c:v>3.0</c:v>
                </c:pt>
                <c:pt idx="2">
                  <c:v>5.0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791928"/>
        <c:axId val="2102794872"/>
      </c:barChart>
      <c:catAx>
        <c:axId val="2102791928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794872"/>
        <c:crosses val="autoZero"/>
        <c:auto val="1"/>
        <c:lblAlgn val="ctr"/>
        <c:lblOffset val="100"/>
        <c:noMultiLvlLbl val="0"/>
      </c:catAx>
      <c:valAx>
        <c:axId val="210279487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791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823864"/>
        <c:axId val="2102826856"/>
      </c:barChart>
      <c:catAx>
        <c:axId val="2102823864"/>
        <c:scaling>
          <c:orientation val="minMax"/>
        </c:scaling>
        <c:delete val="0"/>
        <c:axPos val="l"/>
        <c:majorTickMark val="out"/>
        <c:minorTickMark val="none"/>
        <c:tickLblPos val="nextTo"/>
        <c:crossAx val="2102826856"/>
        <c:crosses val="autoZero"/>
        <c:auto val="1"/>
        <c:lblAlgn val="ctr"/>
        <c:lblOffset val="100"/>
        <c:noMultiLvlLbl val="0"/>
      </c:catAx>
      <c:valAx>
        <c:axId val="21028268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02823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'Kategoria-Tekniikka'!$K$2:$K$91</c:f>
              <c:strCache>
                <c:ptCount val="90"/>
                <c:pt idx="0">
                  <c:v>Tekniikka-Teknologioiden omaksunta-Teknologioiden mahdollisuudet hyödyt edut</c:v>
                </c:pt>
                <c:pt idx="1">
                  <c:v>Tekniikka-Teknologiasovellus-Datan alustapalvelu/järjestelmä</c:v>
                </c:pt>
                <c:pt idx="2">
                  <c:v>Tekniikka-Tietojenkäsittely-Tiedon tuottama lisäarvo</c:v>
                </c:pt>
                <c:pt idx="3">
                  <c:v>Tekniikka-Teknologioiden omaksunta-Yleinen</c:v>
                </c:pt>
                <c:pt idx="4">
                  <c:v>Tekniikka-Standardi-ISOBUS</c:v>
                </c:pt>
                <c:pt idx="5">
                  <c:v>Tekniikka-Tietojenkäsittely-Analytiikka</c:v>
                </c:pt>
                <c:pt idx="6">
                  <c:v>Tekniikka-Tietoliikenne-Yhteydet/Verkot</c:v>
                </c:pt>
                <c:pt idx="7">
                  <c:v>Tekniikka-Teknologiasovellus-Telemetria</c:v>
                </c:pt>
                <c:pt idx="8">
                  <c:v>Tekniikka-Teknologia-Sensoriteknologia</c:v>
                </c:pt>
                <c:pt idx="9">
                  <c:v>Tekniikka-Tietojenkäsittely-Pilvipalvelut</c:v>
                </c:pt>
                <c:pt idx="10">
                  <c:v>Tekniikka-Teknologioiden omaksunta-Laajuus</c:v>
                </c:pt>
                <c:pt idx="11">
                  <c:v>Tekniikka-Tietojenkäsittely-Datan integraatio</c:v>
                </c:pt>
                <c:pt idx="12">
                  <c:v>Tekniikka-Teknologia-Teollisuusautomaatio</c:v>
                </c:pt>
                <c:pt idx="13">
                  <c:v>Tekniikka-Tietojenkäsittely-Sensoridata ja Digitaalinen mitattu tieto</c:v>
                </c:pt>
                <c:pt idx="14">
                  <c:v>Tekniikka-Tietoliikenne-Langaton</c:v>
                </c:pt>
                <c:pt idx="15">
                  <c:v>Tekniikka-Tietojärjestelmät-Maatilanhallintajärjestelmä FMIS Kokonaisvaltainen</c:v>
                </c:pt>
                <c:pt idx="16">
                  <c:v>Tekniikka-Tietojärjestelmät-Tulevaisuuden tietojärjestelmät</c:v>
                </c:pt>
                <c:pt idx="17">
                  <c:v>Tekniikka-Tietoliikenne-Haasteet</c:v>
                </c:pt>
                <c:pt idx="18">
                  <c:v>Tekniikka-Teknologia-Aidot IoT-järjestelmät laitteet</c:v>
                </c:pt>
                <c:pt idx="19">
                  <c:v>Tekniikka-Teknologioiden omaksunta-Asteittain</c:v>
                </c:pt>
                <c:pt idx="20">
                  <c:v>Tekniikka-Tietojärjestelmät-Käyttäjäystävällisyys-käytettävyys</c:v>
                </c:pt>
                <c:pt idx="21">
                  <c:v>Tekniikka-Tietojenkäsittely-Datan siirreltävyys</c:v>
                </c:pt>
                <c:pt idx="22">
                  <c:v>Tekniikka-Standardi-Muut</c:v>
                </c:pt>
                <c:pt idx="23">
                  <c:v>Tekniikka-Tietojenkäsittely-Analytiikkapalvelut</c:v>
                </c:pt>
                <c:pt idx="24">
                  <c:v>Tekniikka-Ratkaisu/tuote-Yara N-sensor</c:v>
                </c:pt>
                <c:pt idx="25">
                  <c:v>Tekniikka-Tietojenkäsittely-Ihminen datan tulkitsijana/päätöksentekijänä</c:v>
                </c:pt>
                <c:pt idx="26">
                  <c:v>Tekniikka-Tietojärjestelmät-Käyttöliittymät</c:v>
                </c:pt>
                <c:pt idx="27">
                  <c:v>Tekniikka-Standardi-Avoimet</c:v>
                </c:pt>
                <c:pt idx="28">
                  <c:v>Tekniikka-Alustaratkaisut-Datan julkaisu ja jakaminen</c:v>
                </c:pt>
                <c:pt idx="29">
                  <c:v>Tekniikka-Teknologia-Elinkaaret (maatalouskone/tiedostoformaatti/automatiikka/ohjelmisto/IoT-laite/IoT-palvelu)</c:v>
                </c:pt>
                <c:pt idx="30">
                  <c:v>Tekniikka-Tietojärjestelmät-Rajapinnat</c:v>
                </c:pt>
                <c:pt idx="31">
                  <c:v>Tekniikka-Tietojärjestelmät-Viljelysuunnittelujärjestelmä/ohjelmisto</c:v>
                </c:pt>
                <c:pt idx="32">
                  <c:v>Tekniikka-Laitejärjestelmät-Full-liner-tuote/järjestelmä</c:v>
                </c:pt>
                <c:pt idx="33">
                  <c:v>Tekniikka-Laitejärjestelmät-Kasvihuoneautomaatio</c:v>
                </c:pt>
                <c:pt idx="34">
                  <c:v>Tekniikka-Teknologia-Keinoäly</c:v>
                </c:pt>
                <c:pt idx="35">
                  <c:v>Tekniikka-Alustaratkaisut-Tiedon vaihdanta</c:v>
                </c:pt>
                <c:pt idx="36">
                  <c:v>Tekniikka-Teknologioiden omaksunta-Kynnys</c:v>
                </c:pt>
                <c:pt idx="37">
                  <c:v>Tekniikka-Tietojenkäsittely-Koneoppiminen</c:v>
                </c:pt>
                <c:pt idx="38">
                  <c:v>Tekniikka-Tietojenkäsittely-Tietoturva yleensä</c:v>
                </c:pt>
                <c:pt idx="39">
                  <c:v>Tekniikka-Tietojenkäsittely-Kuvantamisdata</c:v>
                </c:pt>
                <c:pt idx="40">
                  <c:v>Tekniikka-Tietojärjestelmät-Maatilanhallintajärjestelmä FMIS</c:v>
                </c:pt>
                <c:pt idx="41">
                  <c:v>Tekniikka-Teknologioiden omaksunta-Viljelijöiden uusien teknologoiden ymmärrys-asiantuntemus-taidot</c:v>
                </c:pt>
                <c:pt idx="42">
                  <c:v>Tekniikka-Ratkaisu/tuote-Agrirouter</c:v>
                </c:pt>
                <c:pt idx="43">
                  <c:v>Tekniikka-Teknologiasovellus-Autonomiset traktorit ja muut työkoneet</c:v>
                </c:pt>
                <c:pt idx="44">
                  <c:v>Tekniikka-Tietojenkäsittely-Karttatiedot Ortomosaiikkikartta</c:v>
                </c:pt>
                <c:pt idx="45">
                  <c:v>Tekniikka-Tietojenkäsittely-Tiedostoformaatit</c:v>
                </c:pt>
                <c:pt idx="46">
                  <c:v>Tekniikka-Alustaratkaisut-Viljelijöiden Verkostoitumisalusta myyntiin ja ostoihin</c:v>
                </c:pt>
                <c:pt idx="47">
                  <c:v>Tekniikka-Alustaratkaisut-Viljelijöiden ja kuluttajien yhteydet</c:v>
                </c:pt>
                <c:pt idx="48">
                  <c:v>Tekniikka-Ratkaisu/tuote-Farmersbusinessnetwork.com</c:v>
                </c:pt>
                <c:pt idx="49">
                  <c:v>Tekniikka-Ratkaisu/tuote-Farmobile.com</c:v>
                </c:pt>
                <c:pt idx="50">
                  <c:v>Tekniikka-Tietoliikenne-Matkapuhelinverkot</c:v>
                </c:pt>
                <c:pt idx="51">
                  <c:v>Tekniikka-Alustaratkaisut-Viljelijöiden sosiaalinen verkostoituminen</c:v>
                </c:pt>
                <c:pt idx="52">
                  <c:v>Tekniikka-Tietojenkäsittely-Analytiikka Viljelijän Maatilan oma räätälöity</c:v>
                </c:pt>
                <c:pt idx="53">
                  <c:v>Tekniikka-Tietojenkäsittely-Datan laatu ja laatuhaasteet</c:v>
                </c:pt>
                <c:pt idx="54">
                  <c:v>Tekniikka-Tietojenkäsittely-Datan osto ja myynti</c:v>
                </c:pt>
                <c:pt idx="55">
                  <c:v>Tekniikka-Tietojenkäsittely-Paikkatieto</c:v>
                </c:pt>
                <c:pt idx="56">
                  <c:v>Tekniikka-Tietojenkäsittely-Valmistajien datan keräys</c:v>
                </c:pt>
                <c:pt idx="57">
                  <c:v>Tekniikka-Tietoliikenne-5G-verkko</c:v>
                </c:pt>
                <c:pt idx="58">
                  <c:v>Tekniikka-Teknologiasovellus-Sensoriverkot</c:v>
                </c:pt>
                <c:pt idx="59">
                  <c:v>Tekniikka-Tietojenkäsittely-Mallinnus</c:v>
                </c:pt>
                <c:pt idx="60">
                  <c:v>Tekniikka-Tietojenkäsittely-Satelliitti (data/kuvaus)</c:v>
                </c:pt>
                <c:pt idx="61">
                  <c:v>Tekniikka-Tietoliikenne-SMS-viestit</c:v>
                </c:pt>
                <c:pt idx="62">
                  <c:v>Tekniikka-Tuotekehitys-Asiakaslähtöinen tuotekehitys</c:v>
                </c:pt>
                <c:pt idx="63">
                  <c:v>Tekniikka-Laitejärjestelmät-Automaattiset huoltokutsut ja huollon yhteys laitteisiin verkon yli</c:v>
                </c:pt>
                <c:pt idx="64">
                  <c:v>Tekniikka-Laitejärjestelmät-Kasvitehtaat Monikerrosviljely</c:v>
                </c:pt>
                <c:pt idx="65">
                  <c:v>Tekniikka-Teknologia-Automaattiohjaus</c:v>
                </c:pt>
                <c:pt idx="66">
                  <c:v>Tekniikka-Tietojenkäsittely-Sadon tunnistetieto (Ruoan identiteetti)</c:v>
                </c:pt>
                <c:pt idx="67">
                  <c:v>Tekniikka-Tietojenkäsittely-Työtiedostot</c:v>
                </c:pt>
                <c:pt idx="68">
                  <c:v>Tekniikka-Teknologiasovellus-Sääasemat</c:v>
                </c:pt>
                <c:pt idx="69">
                  <c:v>Tekniikka-Tietojenkäsittely-Karttatiedostot</c:v>
                </c:pt>
                <c:pt idx="70">
                  <c:v>Tekniikka-Laitejärjestelmät-Etätuki</c:v>
                </c:pt>
                <c:pt idx="71">
                  <c:v>Tekniikka-Ratkaisu/tuote-Farmidiili</c:v>
                </c:pt>
                <c:pt idx="72">
                  <c:v>Tekniikka-Ratkaisu/tuote-VTT Owela</c:v>
                </c:pt>
                <c:pt idx="73">
                  <c:v>Tekniikka-Teknologia-Teollinen Ethernet</c:v>
                </c:pt>
                <c:pt idx="74">
                  <c:v>Tekniikka-Tietojenkäsittely-Systeemiautomaatio</c:v>
                </c:pt>
                <c:pt idx="75">
                  <c:v>Tekniikka-Tietoliikenne-3G-verkko</c:v>
                </c:pt>
                <c:pt idx="76">
                  <c:v>Tekniikka-Laitejärjestelmät-Konttiviljelmät</c:v>
                </c:pt>
                <c:pt idx="77">
                  <c:v>Tekniikka-Ratkaisu/tuote-365FarmNet</c:v>
                </c:pt>
                <c:pt idx="78">
                  <c:v>Tekniikka-Ratkaisu/tuote-Agrismart (Agrineuvos)</c:v>
                </c:pt>
                <c:pt idx="79">
                  <c:v>Tekniikka-Ratkaisu/tuote-MyYara -viljelijäportaaliohjelmisto</c:v>
                </c:pt>
                <c:pt idx="80">
                  <c:v>Tekniikka-Ratkaisu/tuote-Valtra Smart</c:v>
                </c:pt>
                <c:pt idx="81">
                  <c:v>Tekniikka-Teknologia-Prototyypit</c:v>
                </c:pt>
                <c:pt idx="82">
                  <c:v>Tekniikka-Teknologia-Siirrettävät muistivälineet</c:v>
                </c:pt>
                <c:pt idx="83">
                  <c:v>Tekniikka-Tietojenkäsittely-Metadata</c:v>
                </c:pt>
                <c:pt idx="84">
                  <c:v>Tekniikka-Tietojenkäsittely-Tietoturva haittaohjelmat</c:v>
                </c:pt>
                <c:pt idx="85">
                  <c:v>Tekniikka-Tietojärjestelmät-Avoin lähdekoodi</c:v>
                </c:pt>
                <c:pt idx="86">
                  <c:v>Tekniikka-Tietojärjestelmät-Käyttöliittymä Viljelijän oma räätälöity</c:v>
                </c:pt>
                <c:pt idx="87">
                  <c:v>Tekniikka-Tietojärjestelmät-Viljelysuositusjärjestelmä</c:v>
                </c:pt>
                <c:pt idx="88">
                  <c:v>Tekniikka-Tietoliikenne-Satelliitti</c:v>
                </c:pt>
                <c:pt idx="89">
                  <c:v>Tekniikka-Tietoliikenne-Valokuituverkot</c:v>
                </c:pt>
              </c:strCache>
            </c:strRef>
          </c:cat>
          <c:val>
            <c:numRef>
              <c:f>'Kategoria-Tekniikka'!$F$2:$F$91</c:f>
              <c:numCache>
                <c:formatCode>General</c:formatCode>
                <c:ptCount val="90"/>
                <c:pt idx="0">
                  <c:v>25.0</c:v>
                </c:pt>
                <c:pt idx="1">
                  <c:v>21.0</c:v>
                </c:pt>
                <c:pt idx="2">
                  <c:v>16.0</c:v>
                </c:pt>
                <c:pt idx="3">
                  <c:v>16.0</c:v>
                </c:pt>
                <c:pt idx="4">
                  <c:v>15.0</c:v>
                </c:pt>
                <c:pt idx="5">
                  <c:v>14.0</c:v>
                </c:pt>
                <c:pt idx="6">
                  <c:v>14.0</c:v>
                </c:pt>
                <c:pt idx="7">
                  <c:v>14.0</c:v>
                </c:pt>
                <c:pt idx="8">
                  <c:v>13.0</c:v>
                </c:pt>
                <c:pt idx="9">
                  <c:v>12.0</c:v>
                </c:pt>
                <c:pt idx="10">
                  <c:v>12.0</c:v>
                </c:pt>
                <c:pt idx="11">
                  <c:v>12.0</c:v>
                </c:pt>
                <c:pt idx="12">
                  <c:v>11.0</c:v>
                </c:pt>
                <c:pt idx="13">
                  <c:v>11.0</c:v>
                </c:pt>
                <c:pt idx="14">
                  <c:v>11.0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9.0</c:v>
                </c:pt>
                <c:pt idx="19">
                  <c:v>8.0</c:v>
                </c:pt>
                <c:pt idx="20">
                  <c:v>8.0</c:v>
                </c:pt>
                <c:pt idx="21">
                  <c:v>8.0</c:v>
                </c:pt>
                <c:pt idx="22">
                  <c:v>7.0</c:v>
                </c:pt>
                <c:pt idx="23">
                  <c:v>7.0</c:v>
                </c:pt>
                <c:pt idx="24">
                  <c:v>7.0</c:v>
                </c:pt>
                <c:pt idx="25">
                  <c:v>7.0</c:v>
                </c:pt>
                <c:pt idx="26">
                  <c:v>7.0</c:v>
                </c:pt>
                <c:pt idx="27">
                  <c:v>6.0</c:v>
                </c:pt>
                <c:pt idx="28">
                  <c:v>6.0</c:v>
                </c:pt>
                <c:pt idx="29">
                  <c:v>6.0</c:v>
                </c:pt>
                <c:pt idx="30">
                  <c:v>6.0</c:v>
                </c:pt>
                <c:pt idx="31">
                  <c:v>6.0</c:v>
                </c:pt>
                <c:pt idx="32">
                  <c:v>5.0</c:v>
                </c:pt>
                <c:pt idx="33">
                  <c:v>5.0</c:v>
                </c:pt>
                <c:pt idx="34">
                  <c:v>5.0</c:v>
                </c:pt>
                <c:pt idx="35">
                  <c:v>5.0</c:v>
                </c:pt>
                <c:pt idx="36">
                  <c:v>5.0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5.0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860888"/>
        <c:axId val="2102863832"/>
      </c:barChart>
      <c:catAx>
        <c:axId val="2102860888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863832"/>
        <c:crosses val="autoZero"/>
        <c:auto val="1"/>
        <c:lblAlgn val="ctr"/>
        <c:lblOffset val="100"/>
        <c:noMultiLvlLbl val="0"/>
      </c:catAx>
      <c:valAx>
        <c:axId val="21028638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860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'Kategoria-Tekniikka'!$A$2:$A$91</c:f>
              <c:numCache>
                <c:formatCode>General</c:formatCode>
                <c:ptCount val="90"/>
                <c:pt idx="0">
                  <c:v>11.0</c:v>
                </c:pt>
                <c:pt idx="1">
                  <c:v>4.0</c:v>
                </c:pt>
                <c:pt idx="2">
                  <c:v>5.0</c:v>
                </c:pt>
                <c:pt idx="3">
                  <c:v>2.0</c:v>
                </c:pt>
                <c:pt idx="4">
                  <c:v>2.0</c:v>
                </c:pt>
                <c:pt idx="5">
                  <c:v>4.0</c:v>
                </c:pt>
                <c:pt idx="6">
                  <c:v>4.0</c:v>
                </c:pt>
                <c:pt idx="7">
                  <c:v>2.0</c:v>
                </c:pt>
                <c:pt idx="8">
                  <c:v>1.0</c:v>
                </c:pt>
                <c:pt idx="9">
                  <c:v>6.0</c:v>
                </c:pt>
                <c:pt idx="10">
                  <c:v>2.0</c:v>
                </c:pt>
                <c:pt idx="11">
                  <c:v>2.0</c:v>
                </c:pt>
                <c:pt idx="12">
                  <c:v>7.0</c:v>
                </c:pt>
                <c:pt idx="13">
                  <c:v>5.0</c:v>
                </c:pt>
                <c:pt idx="14">
                  <c:v>4.0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1.0</c:v>
                </c:pt>
                <c:pt idx="19">
                  <c:v>3.0</c:v>
                </c:pt>
                <c:pt idx="20">
                  <c:v>3.0</c:v>
                </c:pt>
                <c:pt idx="21">
                  <c:v>1.0</c:v>
                </c:pt>
                <c:pt idx="22">
                  <c:v>4.0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5.0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0.0</c:v>
                </c:pt>
                <c:pt idx="32">
                  <c:v>4.0</c:v>
                </c:pt>
                <c:pt idx="33">
                  <c:v>3.0</c:v>
                </c:pt>
                <c:pt idx="34">
                  <c:v>3.0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2.0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885000"/>
        <c:axId val="2102887944"/>
      </c:barChart>
      <c:catAx>
        <c:axId val="2102885000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887944"/>
        <c:crosses val="autoZero"/>
        <c:auto val="1"/>
        <c:lblAlgn val="ctr"/>
        <c:lblOffset val="100"/>
        <c:noMultiLvlLbl val="0"/>
      </c:catAx>
      <c:valAx>
        <c:axId val="210288794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885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'Kategoria-Tekniikka'!$B$2:$B$91</c:f>
              <c:numCache>
                <c:formatCode>General</c:formatCode>
                <c:ptCount val="90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6.0</c:v>
                </c:pt>
                <c:pt idx="4">
                  <c:v>0.0</c:v>
                </c:pt>
                <c:pt idx="5">
                  <c:v>4.0</c:v>
                </c:pt>
                <c:pt idx="6">
                  <c:v>1.0</c:v>
                </c:pt>
                <c:pt idx="7">
                  <c:v>0.0</c:v>
                </c:pt>
                <c:pt idx="8">
                  <c:v>5.0</c:v>
                </c:pt>
                <c:pt idx="9">
                  <c:v>2.0</c:v>
                </c:pt>
                <c:pt idx="10">
                  <c:v>1.0</c:v>
                </c:pt>
                <c:pt idx="11">
                  <c:v>3.0</c:v>
                </c:pt>
                <c:pt idx="12">
                  <c:v>0.0</c:v>
                </c:pt>
                <c:pt idx="13">
                  <c:v>3.0</c:v>
                </c:pt>
                <c:pt idx="14">
                  <c:v>1.0</c:v>
                </c:pt>
                <c:pt idx="15">
                  <c:v>2.0</c:v>
                </c:pt>
                <c:pt idx="16">
                  <c:v>4.0</c:v>
                </c:pt>
                <c:pt idx="17">
                  <c:v>1.0</c:v>
                </c:pt>
                <c:pt idx="18">
                  <c:v>1.0</c:v>
                </c:pt>
                <c:pt idx="19">
                  <c:v>2.0</c:v>
                </c:pt>
                <c:pt idx="20">
                  <c:v>2.0</c:v>
                </c:pt>
                <c:pt idx="21">
                  <c:v>3.0</c:v>
                </c:pt>
                <c:pt idx="22">
                  <c:v>1.0</c:v>
                </c:pt>
                <c:pt idx="23">
                  <c:v>0.0</c:v>
                </c:pt>
                <c:pt idx="24">
                  <c:v>6.0</c:v>
                </c:pt>
                <c:pt idx="25">
                  <c:v>5.0</c:v>
                </c:pt>
                <c:pt idx="26">
                  <c:v>3.0</c:v>
                </c:pt>
                <c:pt idx="27">
                  <c:v>0.0</c:v>
                </c:pt>
                <c:pt idx="28">
                  <c:v>3.0</c:v>
                </c:pt>
                <c:pt idx="29">
                  <c:v>0.0</c:v>
                </c:pt>
                <c:pt idx="30">
                  <c:v>3.0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1.0</c:v>
                </c:pt>
                <c:pt idx="36">
                  <c:v>3.0</c:v>
                </c:pt>
                <c:pt idx="37">
                  <c:v>2.0</c:v>
                </c:pt>
                <c:pt idx="38">
                  <c:v>0.0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0.0</c:v>
                </c:pt>
                <c:pt idx="56">
                  <c:v>1.0</c:v>
                </c:pt>
                <c:pt idx="57">
                  <c:v>0.0</c:v>
                </c:pt>
                <c:pt idx="58">
                  <c:v>0.0</c:v>
                </c:pt>
                <c:pt idx="59">
                  <c:v>3.0</c:v>
                </c:pt>
                <c:pt idx="60">
                  <c:v>2.0</c:v>
                </c:pt>
                <c:pt idx="61">
                  <c:v>0.0</c:v>
                </c:pt>
                <c:pt idx="62">
                  <c:v>1.0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0.0</c:v>
                </c:pt>
                <c:pt idx="69">
                  <c:v>2.0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1.0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911464"/>
        <c:axId val="2102914408"/>
      </c:barChart>
      <c:catAx>
        <c:axId val="210291146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914408"/>
        <c:crosses val="autoZero"/>
        <c:auto val="1"/>
        <c:lblAlgn val="ctr"/>
        <c:lblOffset val="100"/>
        <c:noMultiLvlLbl val="0"/>
      </c:catAx>
      <c:valAx>
        <c:axId val="210291440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911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'Kategoria-Tekniikka'!$C$2:$C$91</c:f>
              <c:numCache>
                <c:formatCode>General</c:formatCode>
                <c:ptCount val="90"/>
                <c:pt idx="0">
                  <c:v>2.0</c:v>
                </c:pt>
                <c:pt idx="1">
                  <c:v>3.0</c:v>
                </c:pt>
                <c:pt idx="2">
                  <c:v>3.0</c:v>
                </c:pt>
                <c:pt idx="3">
                  <c:v>0.0</c:v>
                </c:pt>
                <c:pt idx="4">
                  <c:v>8.0</c:v>
                </c:pt>
                <c:pt idx="5">
                  <c:v>1.0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1.0</c:v>
                </c:pt>
                <c:pt idx="10">
                  <c:v>6.0</c:v>
                </c:pt>
                <c:pt idx="11">
                  <c:v>1.0</c:v>
                </c:pt>
                <c:pt idx="12">
                  <c:v>4.0</c:v>
                </c:pt>
                <c:pt idx="13">
                  <c:v>2.0</c:v>
                </c:pt>
                <c:pt idx="14">
                  <c:v>5.0</c:v>
                </c:pt>
                <c:pt idx="15">
                  <c:v>2.0</c:v>
                </c:pt>
                <c:pt idx="16">
                  <c:v>0.0</c:v>
                </c:pt>
                <c:pt idx="17">
                  <c:v>3.0</c:v>
                </c:pt>
                <c:pt idx="18">
                  <c:v>5.0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2.0</c:v>
                </c:pt>
                <c:pt idx="23">
                  <c:v>2.0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3.0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4.0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0.0</c:v>
                </c:pt>
                <c:pt idx="56">
                  <c:v>0.0</c:v>
                </c:pt>
                <c:pt idx="57">
                  <c:v>1.0</c:v>
                </c:pt>
                <c:pt idx="58">
                  <c:v>2.0</c:v>
                </c:pt>
                <c:pt idx="59">
                  <c:v>0.0</c:v>
                </c:pt>
                <c:pt idx="60">
                  <c:v>1.0</c:v>
                </c:pt>
                <c:pt idx="61">
                  <c:v>3.0</c:v>
                </c:pt>
                <c:pt idx="62">
                  <c:v>0.0</c:v>
                </c:pt>
                <c:pt idx="63">
                  <c:v>1.0</c:v>
                </c:pt>
                <c:pt idx="64">
                  <c:v>0.0</c:v>
                </c:pt>
                <c:pt idx="65">
                  <c:v>0.0</c:v>
                </c:pt>
                <c:pt idx="66">
                  <c:v>1.0</c:v>
                </c:pt>
                <c:pt idx="67">
                  <c:v>0.0</c:v>
                </c:pt>
                <c:pt idx="68">
                  <c:v>2.0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1.0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164872"/>
        <c:axId val="2102167864"/>
      </c:barChart>
      <c:catAx>
        <c:axId val="2102164872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167864"/>
        <c:crosses val="autoZero"/>
        <c:auto val="1"/>
        <c:lblAlgn val="ctr"/>
        <c:lblOffset val="100"/>
        <c:noMultiLvlLbl val="0"/>
      </c:catAx>
      <c:valAx>
        <c:axId val="210216786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164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'Kategoria-Tekniikka'!$D$2:$D$91</c:f>
              <c:numCache>
                <c:formatCode>General</c:formatCode>
                <c:ptCount val="90"/>
                <c:pt idx="0">
                  <c:v>1.0</c:v>
                </c:pt>
                <c:pt idx="1">
                  <c:v>6.0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  <c:pt idx="9">
                  <c:v>2.0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2.0</c:v>
                </c:pt>
                <c:pt idx="18">
                  <c:v>0.0</c:v>
                </c:pt>
                <c:pt idx="19">
                  <c:v>1.0</c:v>
                </c:pt>
                <c:pt idx="20">
                  <c:v>2.0</c:v>
                </c:pt>
                <c:pt idx="21">
                  <c:v>2.0</c:v>
                </c:pt>
                <c:pt idx="22">
                  <c:v>0.0</c:v>
                </c:pt>
                <c:pt idx="23">
                  <c:v>1.0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2.0</c:v>
                </c:pt>
                <c:pt idx="30">
                  <c:v>1.0</c:v>
                </c:pt>
                <c:pt idx="31">
                  <c:v>4.0</c:v>
                </c:pt>
                <c:pt idx="32">
                  <c:v>1.0</c:v>
                </c:pt>
                <c:pt idx="33">
                  <c:v>2.0</c:v>
                </c:pt>
                <c:pt idx="34">
                  <c:v>0.0</c:v>
                </c:pt>
                <c:pt idx="35">
                  <c:v>2.0</c:v>
                </c:pt>
                <c:pt idx="36">
                  <c:v>1.0</c:v>
                </c:pt>
                <c:pt idx="37">
                  <c:v>0.0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2.0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1.0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942248"/>
        <c:axId val="2102945240"/>
      </c:barChart>
      <c:catAx>
        <c:axId val="2102942248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945240"/>
        <c:crosses val="autoZero"/>
        <c:auto val="1"/>
        <c:lblAlgn val="ctr"/>
        <c:lblOffset val="100"/>
        <c:noMultiLvlLbl val="0"/>
      </c:catAx>
      <c:valAx>
        <c:axId val="210294524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942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'Kategoria-Tekniikka'!$E$2:$E$91</c:f>
              <c:numCache>
                <c:formatCode>General</c:formatCode>
                <c:ptCount val="90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3.0</c:v>
                </c:pt>
                <c:pt idx="5">
                  <c:v>4.0</c:v>
                </c:pt>
                <c:pt idx="6">
                  <c:v>2.0</c:v>
                </c:pt>
                <c:pt idx="7">
                  <c:v>5.0</c:v>
                </c:pt>
                <c:pt idx="8">
                  <c:v>0.0</c:v>
                </c:pt>
                <c:pt idx="9">
                  <c:v>1.0</c:v>
                </c:pt>
                <c:pt idx="10">
                  <c:v>3.0</c:v>
                </c:pt>
                <c:pt idx="11">
                  <c:v>3.0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4.0</c:v>
                </c:pt>
                <c:pt idx="16">
                  <c:v>3.0</c:v>
                </c:pt>
                <c:pt idx="17">
                  <c:v>2.0</c:v>
                </c:pt>
                <c:pt idx="18">
                  <c:v>2.0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3.0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2.0</c:v>
                </c:pt>
                <c:pt idx="35">
                  <c:v>0.0</c:v>
                </c:pt>
                <c:pt idx="36">
                  <c:v>0.0</c:v>
                </c:pt>
                <c:pt idx="37">
                  <c:v>2.0</c:v>
                </c:pt>
                <c:pt idx="38">
                  <c:v>2.0</c:v>
                </c:pt>
                <c:pt idx="39">
                  <c:v>1.0</c:v>
                </c:pt>
                <c:pt idx="40">
                  <c:v>3.0</c:v>
                </c:pt>
                <c:pt idx="41">
                  <c:v>2.0</c:v>
                </c:pt>
                <c:pt idx="42">
                  <c:v>4.0</c:v>
                </c:pt>
                <c:pt idx="43">
                  <c:v>3.0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2.0</c:v>
                </c:pt>
                <c:pt idx="63">
                  <c:v>0.0</c:v>
                </c:pt>
                <c:pt idx="64">
                  <c:v>0.0</c:v>
                </c:pt>
                <c:pt idx="65">
                  <c:v>1.0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200584"/>
        <c:axId val="2102203528"/>
      </c:barChart>
      <c:catAx>
        <c:axId val="210220058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203528"/>
        <c:crosses val="autoZero"/>
        <c:auto val="1"/>
        <c:lblAlgn val="ctr"/>
        <c:lblOffset val="100"/>
        <c:noMultiLvlLbl val="0"/>
      </c:catAx>
      <c:valAx>
        <c:axId val="210220352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200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248680"/>
        <c:axId val="2102251672"/>
      </c:barChart>
      <c:catAx>
        <c:axId val="2102248680"/>
        <c:scaling>
          <c:orientation val="minMax"/>
        </c:scaling>
        <c:delete val="0"/>
        <c:axPos val="l"/>
        <c:majorTickMark val="out"/>
        <c:minorTickMark val="none"/>
        <c:tickLblPos val="nextTo"/>
        <c:crossAx val="2102251672"/>
        <c:crosses val="autoZero"/>
        <c:auto val="1"/>
        <c:lblAlgn val="ctr"/>
        <c:lblOffset val="100"/>
        <c:noMultiLvlLbl val="0"/>
      </c:catAx>
      <c:valAx>
        <c:axId val="21022516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02248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266216"/>
        <c:axId val="2102274296"/>
      </c:barChart>
      <c:catAx>
        <c:axId val="2102266216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274296"/>
        <c:crosses val="autoZero"/>
        <c:auto val="1"/>
        <c:lblAlgn val="ctr"/>
        <c:lblOffset val="100"/>
        <c:noMultiLvlLbl val="0"/>
      </c:catAx>
      <c:valAx>
        <c:axId val="210227429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266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'Kategoria-Toimintaympäristö'!$A$2:$A$51</c:f>
              <c:numCache>
                <c:formatCode>General</c:formatCode>
                <c:ptCount val="50"/>
                <c:pt idx="0">
                  <c:v>6.0</c:v>
                </c:pt>
                <c:pt idx="1">
                  <c:v>8.0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4.0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977784"/>
        <c:axId val="2102983688"/>
      </c:barChart>
      <c:catAx>
        <c:axId val="210297778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983688"/>
        <c:crosses val="autoZero"/>
        <c:auto val="1"/>
        <c:lblAlgn val="ctr"/>
        <c:lblOffset val="100"/>
        <c:noMultiLvlLbl val="0"/>
      </c:catAx>
      <c:valAx>
        <c:axId val="210298368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977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'Kategoria-Toimintaympäristö'!$B$2:$B$51</c:f>
              <c:numCache>
                <c:formatCode>General</c:formatCode>
                <c:ptCount val="50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991864"/>
        <c:axId val="2102994872"/>
      </c:barChart>
      <c:catAx>
        <c:axId val="210299186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994872"/>
        <c:crosses val="autoZero"/>
        <c:auto val="1"/>
        <c:lblAlgn val="ctr"/>
        <c:lblOffset val="100"/>
        <c:noMultiLvlLbl val="0"/>
      </c:catAx>
      <c:valAx>
        <c:axId val="210299487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991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'Kategoria-Toimintaympäristö'!$C$2:$C$51</c:f>
              <c:numCache>
                <c:formatCode>General</c:formatCode>
                <c:ptCount val="50"/>
                <c:pt idx="0">
                  <c:v>4.0</c:v>
                </c:pt>
                <c:pt idx="1">
                  <c:v>0.0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314152"/>
        <c:axId val="2102317144"/>
      </c:barChart>
      <c:catAx>
        <c:axId val="2102314152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317144"/>
        <c:crosses val="autoZero"/>
        <c:auto val="1"/>
        <c:lblAlgn val="ctr"/>
        <c:lblOffset val="100"/>
        <c:noMultiLvlLbl val="0"/>
      </c:catAx>
      <c:valAx>
        <c:axId val="210231714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314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'Kategoria-Toimintaympäristö'!$D$2:$D$51</c:f>
              <c:numCache>
                <c:formatCode>General</c:formatCode>
                <c:ptCount val="50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3.0</c:v>
                </c:pt>
                <c:pt idx="17">
                  <c:v>1.0</c:v>
                </c:pt>
                <c:pt idx="18">
                  <c:v>0.0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328200"/>
        <c:axId val="2102331192"/>
      </c:barChart>
      <c:catAx>
        <c:axId val="2102328200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331192"/>
        <c:crosses val="autoZero"/>
        <c:auto val="1"/>
        <c:lblAlgn val="ctr"/>
        <c:lblOffset val="100"/>
        <c:noMultiLvlLbl val="0"/>
      </c:catAx>
      <c:valAx>
        <c:axId val="210233119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2328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'Kategoria-Toimintaympäristö'!$E$2:$E$51</c:f>
              <c:numCache>
                <c:formatCode>General</c:formatCode>
                <c:ptCount val="50"/>
                <c:pt idx="0">
                  <c:v>2.0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3024920"/>
        <c:axId val="2103031752"/>
      </c:barChart>
      <c:catAx>
        <c:axId val="2103024920"/>
        <c:scaling>
          <c:orientation val="maxMin"/>
        </c:scaling>
        <c:delete val="0"/>
        <c:axPos val="l"/>
        <c:majorTickMark val="out"/>
        <c:minorTickMark val="none"/>
        <c:tickLblPos val="nextTo"/>
        <c:crossAx val="2103031752"/>
        <c:crosses val="autoZero"/>
        <c:auto val="1"/>
        <c:lblAlgn val="ctr"/>
        <c:lblOffset val="100"/>
        <c:noMultiLvlLbl val="0"/>
      </c:catAx>
      <c:valAx>
        <c:axId val="210303175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3024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7" Type="http://schemas.openxmlformats.org/officeDocument/2006/relationships/chart" Target="../charts/chart25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Relationship Id="rId6" Type="http://schemas.openxmlformats.org/officeDocument/2006/relationships/chart" Target="../charts/chart38.xml"/><Relationship Id="rId7" Type="http://schemas.openxmlformats.org/officeDocument/2006/relationships/chart" Target="../charts/chart39.xml"/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185</xdr:row>
      <xdr:rowOff>152400</xdr:rowOff>
    </xdr:from>
    <xdr:to>
      <xdr:col>5</xdr:col>
      <xdr:colOff>519350</xdr:colOff>
      <xdr:row>362</xdr:row>
      <xdr:rowOff>186000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186</xdr:row>
      <xdr:rowOff>0</xdr:rowOff>
    </xdr:from>
    <xdr:to>
      <xdr:col>11</xdr:col>
      <xdr:colOff>360600</xdr:colOff>
      <xdr:row>363</xdr:row>
      <xdr:rowOff>33600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</xdr:colOff>
      <xdr:row>187</xdr:row>
      <xdr:rowOff>50800</xdr:rowOff>
    </xdr:from>
    <xdr:to>
      <xdr:col>18</xdr:col>
      <xdr:colOff>284400</xdr:colOff>
      <xdr:row>364</xdr:row>
      <xdr:rowOff>84400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177800</xdr:colOff>
      <xdr:row>186</xdr:row>
      <xdr:rowOff>177800</xdr:rowOff>
    </xdr:from>
    <xdr:to>
      <xdr:col>26</xdr:col>
      <xdr:colOff>5000</xdr:colOff>
      <xdr:row>364</xdr:row>
      <xdr:rowOff>8200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177800</xdr:colOff>
      <xdr:row>186</xdr:row>
      <xdr:rowOff>88900</xdr:rowOff>
    </xdr:from>
    <xdr:to>
      <xdr:col>33</xdr:col>
      <xdr:colOff>5000</xdr:colOff>
      <xdr:row>363</xdr:row>
      <xdr:rowOff>122500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296333</xdr:colOff>
      <xdr:row>186</xdr:row>
      <xdr:rowOff>42333</xdr:rowOff>
    </xdr:from>
    <xdr:to>
      <xdr:col>51</xdr:col>
      <xdr:colOff>331733</xdr:colOff>
      <xdr:row>363</xdr:row>
      <xdr:rowOff>75933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43</xdr:row>
      <xdr:rowOff>63500</xdr:rowOff>
    </xdr:from>
    <xdr:to>
      <xdr:col>7</xdr:col>
      <xdr:colOff>2313450</xdr:colOff>
      <xdr:row>58</xdr:row>
      <xdr:rowOff>86000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59</xdr:row>
      <xdr:rowOff>107950</xdr:rowOff>
    </xdr:from>
    <xdr:to>
      <xdr:col>7</xdr:col>
      <xdr:colOff>2313450</xdr:colOff>
      <xdr:row>74</xdr:row>
      <xdr:rowOff>130450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476250</xdr:colOff>
      <xdr:row>75</xdr:row>
      <xdr:rowOff>152400</xdr:rowOff>
    </xdr:from>
    <xdr:to>
      <xdr:col>7</xdr:col>
      <xdr:colOff>2313450</xdr:colOff>
      <xdr:row>90</xdr:row>
      <xdr:rowOff>174900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0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0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124</xdr:row>
      <xdr:rowOff>33865</xdr:rowOff>
    </xdr:from>
    <xdr:to>
      <xdr:col>10</xdr:col>
      <xdr:colOff>1134533</xdr:colOff>
      <xdr:row>193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62</xdr:row>
      <xdr:rowOff>177806</xdr:rowOff>
    </xdr:from>
    <xdr:to>
      <xdr:col>3</xdr:col>
      <xdr:colOff>908100</xdr:colOff>
      <xdr:row>78</xdr:row>
      <xdr:rowOff>9806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63</xdr:row>
      <xdr:rowOff>25400</xdr:rowOff>
    </xdr:from>
    <xdr:to>
      <xdr:col>10</xdr:col>
      <xdr:colOff>2273300</xdr:colOff>
      <xdr:row>114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44</xdr:row>
      <xdr:rowOff>165100</xdr:rowOff>
    </xdr:from>
    <xdr:to>
      <xdr:col>3</xdr:col>
      <xdr:colOff>958900</xdr:colOff>
      <xdr:row>59</xdr:row>
      <xdr:rowOff>187600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1362075</xdr:colOff>
      <xdr:row>44</xdr:row>
      <xdr:rowOff>165100</xdr:rowOff>
    </xdr:from>
    <xdr:to>
      <xdr:col>6</xdr:col>
      <xdr:colOff>466775</xdr:colOff>
      <xdr:row>59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869950</xdr:colOff>
      <xdr:row>44</xdr:row>
      <xdr:rowOff>165100</xdr:rowOff>
    </xdr:from>
    <xdr:to>
      <xdr:col>8</xdr:col>
      <xdr:colOff>2844850</xdr:colOff>
      <xdr:row>59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3248025</xdr:colOff>
      <xdr:row>44</xdr:row>
      <xdr:rowOff>165100</xdr:rowOff>
    </xdr:from>
    <xdr:to>
      <xdr:col>10</xdr:col>
      <xdr:colOff>1616125</xdr:colOff>
      <xdr:row>59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2019300</xdr:colOff>
      <xdr:row>44</xdr:row>
      <xdr:rowOff>165100</xdr:rowOff>
    </xdr:from>
    <xdr:to>
      <xdr:col>11</xdr:col>
      <xdr:colOff>666800</xdr:colOff>
      <xdr:row>59</xdr:row>
      <xdr:rowOff>187600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112</xdr:row>
      <xdr:rowOff>63506</xdr:rowOff>
    </xdr:from>
    <xdr:to>
      <xdr:col>3</xdr:col>
      <xdr:colOff>870000</xdr:colOff>
      <xdr:row>127</xdr:row>
      <xdr:rowOff>86006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101600</xdr:colOff>
      <xdr:row>113</xdr:row>
      <xdr:rowOff>25400</xdr:rowOff>
    </xdr:from>
    <xdr:to>
      <xdr:col>10</xdr:col>
      <xdr:colOff>342900</xdr:colOff>
      <xdr:row>223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94</xdr:row>
      <xdr:rowOff>165100</xdr:rowOff>
    </xdr:from>
    <xdr:to>
      <xdr:col>3</xdr:col>
      <xdr:colOff>870000</xdr:colOff>
      <xdr:row>109</xdr:row>
      <xdr:rowOff>187600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1273175</xdr:colOff>
      <xdr:row>94</xdr:row>
      <xdr:rowOff>165100</xdr:rowOff>
    </xdr:from>
    <xdr:to>
      <xdr:col>6</xdr:col>
      <xdr:colOff>377875</xdr:colOff>
      <xdr:row>109</xdr:row>
      <xdr:rowOff>187600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94</xdr:row>
      <xdr:rowOff>165100</xdr:rowOff>
    </xdr:from>
    <xdr:to>
      <xdr:col>8</xdr:col>
      <xdr:colOff>2882950</xdr:colOff>
      <xdr:row>109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3286125</xdr:colOff>
      <xdr:row>94</xdr:row>
      <xdr:rowOff>165100</xdr:rowOff>
    </xdr:from>
    <xdr:to>
      <xdr:col>9</xdr:col>
      <xdr:colOff>2111425</xdr:colOff>
      <xdr:row>109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94</xdr:row>
      <xdr:rowOff>165100</xdr:rowOff>
    </xdr:from>
    <xdr:to>
      <xdr:col>10</xdr:col>
      <xdr:colOff>4794300</xdr:colOff>
      <xdr:row>109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72</xdr:row>
      <xdr:rowOff>6</xdr:rowOff>
    </xdr:from>
    <xdr:to>
      <xdr:col>3</xdr:col>
      <xdr:colOff>419100</xdr:colOff>
      <xdr:row>86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1092200</xdr:colOff>
      <xdr:row>73</xdr:row>
      <xdr:rowOff>50800</xdr:rowOff>
    </xdr:from>
    <xdr:to>
      <xdr:col>10</xdr:col>
      <xdr:colOff>1498600</xdr:colOff>
      <xdr:row>124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3</xdr:col>
      <xdr:colOff>450900</xdr:colOff>
      <xdr:row>70</xdr:row>
      <xdr:rowOff>22500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854075</xdr:colOff>
      <xdr:row>55</xdr:row>
      <xdr:rowOff>0</xdr:rowOff>
    </xdr:from>
    <xdr:to>
      <xdr:col>5</xdr:col>
      <xdr:colOff>2714675</xdr:colOff>
      <xdr:row>70</xdr:row>
      <xdr:rowOff>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361950</xdr:colOff>
      <xdr:row>55</xdr:row>
      <xdr:rowOff>0</xdr:rowOff>
    </xdr:from>
    <xdr:to>
      <xdr:col>8</xdr:col>
      <xdr:colOff>2451150</xdr:colOff>
      <xdr:row>70</xdr:row>
      <xdr:rowOff>22500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2854325</xdr:colOff>
      <xdr:row>55</xdr:row>
      <xdr:rowOff>0</xdr:rowOff>
    </xdr:from>
    <xdr:to>
      <xdr:col>10</xdr:col>
      <xdr:colOff>841425</xdr:colOff>
      <xdr:row>70</xdr:row>
      <xdr:rowOff>22500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1244600</xdr:colOff>
      <xdr:row>55</xdr:row>
      <xdr:rowOff>0</xdr:rowOff>
    </xdr:from>
    <xdr:to>
      <xdr:col>10</xdr:col>
      <xdr:colOff>5924600</xdr:colOff>
      <xdr:row>70</xdr:row>
      <xdr:rowOff>22500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zoomScale="50" zoomScaleNormal="50" zoomScalePageLayoutView="50" workbookViewId="0">
      <pane ySplit="1" topLeftCell="A2" activePane="bottomLeft" state="frozen"/>
      <selection pane="bottomLeft" activeCell="F3" sqref="F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 t="shared" ref="F2:F33" si="0">COUNTIF(L2:XFD2,"*.*")</f>
        <v>5</v>
      </c>
      <c r="G2" t="s">
        <v>7</v>
      </c>
      <c r="H2" t="s">
        <v>8</v>
      </c>
      <c r="I2" t="s">
        <v>12601</v>
      </c>
      <c r="J2" t="str">
        <f t="shared" ref="J2:J33" si="1">$G2&amp;"-"&amp;$H2</f>
        <v>Maataloustuotanto-Data</v>
      </c>
      <c r="K2" t="str">
        <f t="shared" ref="K2:K33" si="2"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 t="shared" si="0"/>
        <v>1</v>
      </c>
      <c r="G3" s="11" t="s">
        <v>7</v>
      </c>
      <c r="H3" s="11" t="s">
        <v>8</v>
      </c>
      <c r="I3" s="11" t="s">
        <v>12602</v>
      </c>
      <c r="J3" s="11" t="str">
        <f t="shared" si="1"/>
        <v>Maataloustuotanto-Data</v>
      </c>
      <c r="K3" s="11" t="str">
        <f t="shared" si="2"/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tr">
        <f t="shared" si="1"/>
        <v>Maataloustuotanto-Data</v>
      </c>
      <c r="K4" t="str">
        <f t="shared" si="2"/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tr">
        <f t="shared" si="1"/>
        <v>Maataloustuotanto-Data</v>
      </c>
      <c r="K5" t="str">
        <f t="shared" si="2"/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tr">
        <f t="shared" si="1"/>
        <v>Maataloustuotanto-Laitteet</v>
      </c>
      <c r="K6" t="str">
        <f t="shared" si="2"/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tr">
        <f t="shared" si="1"/>
        <v>Maataloustuotanto-Laitteet</v>
      </c>
      <c r="K7" t="str">
        <f t="shared" si="2"/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tr">
        <f t="shared" si="1"/>
        <v>Maataloustuotanto-Laitteet</v>
      </c>
      <c r="K8" t="str">
        <f t="shared" si="2"/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tr">
        <f t="shared" si="1"/>
        <v>Maataloustuotanto-Laitteet</v>
      </c>
      <c r="K9" t="str">
        <f t="shared" si="2"/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tr">
        <f t="shared" si="1"/>
        <v>Maataloustuotanto-Laitteet</v>
      </c>
      <c r="K10" t="str">
        <f t="shared" si="2"/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tr">
        <f t="shared" si="1"/>
        <v>Maataloustuotanto-Laitteet</v>
      </c>
      <c r="K11" t="str">
        <f t="shared" si="2"/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tr">
        <f t="shared" si="1"/>
        <v>Maataloustuotanto-Laitteet</v>
      </c>
      <c r="K12" t="str">
        <f t="shared" si="2"/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tr">
        <f t="shared" si="1"/>
        <v>Maataloustuotanto-Maatila</v>
      </c>
      <c r="K13" t="str">
        <f t="shared" si="2"/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tr">
        <f t="shared" si="1"/>
        <v>Maataloustuotanto-Sato</v>
      </c>
      <c r="K14" t="str">
        <f t="shared" si="2"/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tr">
        <f t="shared" si="1"/>
        <v>Maataloustuotanto-Sato</v>
      </c>
      <c r="K15" t="str">
        <f t="shared" si="2"/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tr">
        <f t="shared" si="1"/>
        <v>Maataloustuotanto-Sato</v>
      </c>
      <c r="K16" t="str">
        <f t="shared" si="2"/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tr">
        <f t="shared" si="1"/>
        <v>Maataloustuotanto-Sato</v>
      </c>
      <c r="K17" t="str">
        <f t="shared" si="2"/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tr">
        <f t="shared" si="1"/>
        <v>Maataloustuotanto-Talous</v>
      </c>
      <c r="K18" t="str">
        <f t="shared" si="2"/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tr">
        <f t="shared" si="1"/>
        <v>Maataloustuotanto-Talous</v>
      </c>
      <c r="K19" t="str">
        <f t="shared" si="2"/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tr">
        <f t="shared" si="1"/>
        <v>Maataloustuotanto-Talous</v>
      </c>
      <c r="K20" t="str">
        <f t="shared" si="2"/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tr">
        <f t="shared" si="1"/>
        <v>Maataloustuotanto-Tehostaminen</v>
      </c>
      <c r="K21" t="str">
        <f t="shared" si="2"/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tr">
        <f t="shared" si="1"/>
        <v>Maataloustuotanto-Tehostaminen</v>
      </c>
      <c r="K22" t="str">
        <f t="shared" si="2"/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tr">
        <f t="shared" si="1"/>
        <v>Maataloustuotanto-Tehostaminen</v>
      </c>
      <c r="K23" t="str">
        <f t="shared" si="2"/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tr">
        <f t="shared" si="1"/>
        <v>Maataloustuotanto-Tehostaminen</v>
      </c>
      <c r="K24" t="str">
        <f t="shared" si="2"/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tr">
        <f t="shared" si="1"/>
        <v>Maataloustuotanto-Tehostaminen</v>
      </c>
      <c r="K25" t="str">
        <f t="shared" si="2"/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tr">
        <f t="shared" si="1"/>
        <v>Maataloustuotanto-Tehostaminen</v>
      </c>
      <c r="K26" t="str">
        <f t="shared" si="2"/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tr">
        <f t="shared" si="1"/>
        <v>Maataloustuotanto-Tietojenkäsittely</v>
      </c>
      <c r="K27" t="str">
        <f t="shared" si="2"/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tr">
        <f t="shared" si="1"/>
        <v>Maataloustuotanto-Tietojenkäsittely</v>
      </c>
      <c r="K28" t="str">
        <f t="shared" si="2"/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tr">
        <f t="shared" si="1"/>
        <v>Maataloustuotanto-Tuotantojärjestelmät</v>
      </c>
      <c r="K29" t="str">
        <f t="shared" si="2"/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tr">
        <f t="shared" si="1"/>
        <v>Maataloustuotanto-Tuotantojärjestelmät</v>
      </c>
      <c r="K30" t="str">
        <f t="shared" si="2"/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tr">
        <f t="shared" si="1"/>
        <v>Maataloustuotanto-Tuotantoketju</v>
      </c>
      <c r="K31" t="str">
        <f t="shared" si="2"/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tr">
        <f t="shared" si="1"/>
        <v>Maataloustuotanto-Tuotantopanokset</v>
      </c>
      <c r="K32" t="str">
        <f t="shared" si="2"/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tr">
        <f t="shared" si="1"/>
        <v>Maataloustuotanto-Tuotantopanokset</v>
      </c>
      <c r="K33" t="str">
        <f t="shared" si="2"/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 t="shared" ref="F34:F65" si="3">COUNTIF(L34:XFD34,"*.*")</f>
        <v>4</v>
      </c>
      <c r="G34" t="s">
        <v>7</v>
      </c>
      <c r="H34" t="s">
        <v>131</v>
      </c>
      <c r="I34" t="s">
        <v>12614</v>
      </c>
      <c r="J34" t="str">
        <f t="shared" ref="J34:J65" si="4">$G34&amp;"-"&amp;$H34</f>
        <v>Maataloustuotanto-Tuotantopanokset</v>
      </c>
      <c r="K34" t="str">
        <f t="shared" ref="K34:K65" si="5"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 t="shared" si="3"/>
        <v>3</v>
      </c>
      <c r="G35" t="s">
        <v>7</v>
      </c>
      <c r="H35" t="s">
        <v>137</v>
      </c>
      <c r="I35" t="s">
        <v>12615</v>
      </c>
      <c r="J35" t="str">
        <f t="shared" si="4"/>
        <v>Maataloustuotanto-Tuotantotapatieto</v>
      </c>
      <c r="K35" t="str">
        <f t="shared" si="5"/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 t="shared" si="3"/>
        <v>3</v>
      </c>
      <c r="G36" t="s">
        <v>7</v>
      </c>
      <c r="H36" t="s">
        <v>137</v>
      </c>
      <c r="I36" t="s">
        <v>12616</v>
      </c>
      <c r="J36" t="str">
        <f t="shared" si="4"/>
        <v>Maataloustuotanto-Tuotantotapatieto</v>
      </c>
      <c r="K36" t="str">
        <f t="shared" si="5"/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 t="shared" si="3"/>
        <v>11</v>
      </c>
      <c r="G37" t="s">
        <v>7</v>
      </c>
      <c r="H37" t="s">
        <v>137</v>
      </c>
      <c r="I37" t="s">
        <v>12617</v>
      </c>
      <c r="J37" t="str">
        <f t="shared" si="4"/>
        <v>Maataloustuotanto-Tuotantotapatieto</v>
      </c>
      <c r="K37" t="str">
        <f t="shared" si="5"/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 t="shared" si="3"/>
        <v>3</v>
      </c>
      <c r="G38" t="s">
        <v>7</v>
      </c>
      <c r="H38" t="s">
        <v>143</v>
      </c>
      <c r="I38" t="s">
        <v>144</v>
      </c>
      <c r="J38" t="str">
        <f t="shared" si="4"/>
        <v>Maataloustuotanto-Tuotantotavat</v>
      </c>
      <c r="K38" t="str">
        <f t="shared" si="5"/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 t="shared" si="3"/>
        <v>10</v>
      </c>
      <c r="G39" t="s">
        <v>7</v>
      </c>
      <c r="H39" t="s">
        <v>143</v>
      </c>
      <c r="I39" t="s">
        <v>12618</v>
      </c>
      <c r="J39" t="str">
        <f t="shared" si="4"/>
        <v>Maataloustuotanto-Tuotantotavat</v>
      </c>
      <c r="K39" t="str">
        <f t="shared" si="5"/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 t="shared" si="3"/>
        <v>2</v>
      </c>
      <c r="G40" t="s">
        <v>7</v>
      </c>
      <c r="H40" t="s">
        <v>143</v>
      </c>
      <c r="I40" t="s">
        <v>146</v>
      </c>
      <c r="J40" t="str">
        <f t="shared" si="4"/>
        <v>Maataloustuotanto-Tuotantotavat</v>
      </c>
      <c r="K40" t="str">
        <f t="shared" si="5"/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 t="shared" si="3"/>
        <v>5</v>
      </c>
      <c r="G41" t="s">
        <v>7</v>
      </c>
      <c r="H41" t="s">
        <v>12619</v>
      </c>
      <c r="I41" t="s">
        <v>147</v>
      </c>
      <c r="J41" t="str">
        <f t="shared" si="4"/>
        <v>Maataloustuotanto-Työ</v>
      </c>
      <c r="K41" t="str">
        <f t="shared" si="5"/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 t="shared" si="3"/>
        <v>6</v>
      </c>
      <c r="G42" t="s">
        <v>149</v>
      </c>
      <c r="H42" t="s">
        <v>150</v>
      </c>
      <c r="I42" t="s">
        <v>151</v>
      </c>
      <c r="J42" t="str">
        <f t="shared" si="4"/>
        <v>Tekniikka-Alustaratkaisut</v>
      </c>
      <c r="K42" t="str">
        <f t="shared" si="5"/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 t="shared" si="3"/>
        <v>5</v>
      </c>
      <c r="G43" t="s">
        <v>149</v>
      </c>
      <c r="H43" t="s">
        <v>150</v>
      </c>
      <c r="I43" t="s">
        <v>157</v>
      </c>
      <c r="J43" t="str">
        <f t="shared" si="4"/>
        <v>Tekniikka-Alustaratkaisut</v>
      </c>
      <c r="K43" t="str">
        <f t="shared" si="5"/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 t="shared" si="3"/>
        <v>3</v>
      </c>
      <c r="G44" t="s">
        <v>149</v>
      </c>
      <c r="H44" t="s">
        <v>150</v>
      </c>
      <c r="I44" t="s">
        <v>12620</v>
      </c>
      <c r="J44" t="str">
        <f t="shared" si="4"/>
        <v>Tekniikka-Alustaratkaisut</v>
      </c>
      <c r="K44" t="str">
        <f t="shared" si="5"/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 t="shared" si="3"/>
        <v>3</v>
      </c>
      <c r="G45" t="s">
        <v>149</v>
      </c>
      <c r="H45" t="s">
        <v>150</v>
      </c>
      <c r="I45" t="s">
        <v>12621</v>
      </c>
      <c r="J45" t="str">
        <f t="shared" si="4"/>
        <v>Tekniikka-Alustaratkaisut</v>
      </c>
      <c r="K45" t="str">
        <f t="shared" si="5"/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 t="shared" si="3"/>
        <v>3</v>
      </c>
      <c r="G46" t="s">
        <v>149</v>
      </c>
      <c r="H46" t="s">
        <v>150</v>
      </c>
      <c r="I46" t="s">
        <v>12622</v>
      </c>
      <c r="J46" t="str">
        <f t="shared" si="4"/>
        <v>Tekniikka-Alustaratkaisut</v>
      </c>
      <c r="K46" t="str">
        <f t="shared" si="5"/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 t="shared" si="3"/>
        <v>2</v>
      </c>
      <c r="G47" t="s">
        <v>149</v>
      </c>
      <c r="H47" t="s">
        <v>12623</v>
      </c>
      <c r="I47" t="s">
        <v>159</v>
      </c>
      <c r="J47" t="str">
        <f t="shared" si="4"/>
        <v>Tekniikka-Laitejärjestelmät</v>
      </c>
      <c r="K47" t="str">
        <f t="shared" si="5"/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 t="shared" si="3"/>
        <v>1</v>
      </c>
      <c r="G48" t="s">
        <v>149</v>
      </c>
      <c r="H48" t="s">
        <v>12623</v>
      </c>
      <c r="I48" t="s">
        <v>12624</v>
      </c>
      <c r="J48" t="str">
        <f t="shared" si="4"/>
        <v>Tekniikka-Laitejärjestelmät</v>
      </c>
      <c r="K48" t="str">
        <f t="shared" si="5"/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 t="shared" si="3"/>
        <v>5</v>
      </c>
      <c r="G49" t="s">
        <v>149</v>
      </c>
      <c r="H49" t="s">
        <v>12623</v>
      </c>
      <c r="I49" t="s">
        <v>12625</v>
      </c>
      <c r="J49" t="str">
        <f t="shared" si="4"/>
        <v>Tekniikka-Laitejärjestelmät</v>
      </c>
      <c r="K49" t="str">
        <f t="shared" si="5"/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 t="shared" si="3"/>
        <v>5</v>
      </c>
      <c r="G50" t="s">
        <v>149</v>
      </c>
      <c r="H50" t="s">
        <v>12623</v>
      </c>
      <c r="I50" t="s">
        <v>164</v>
      </c>
      <c r="J50" t="str">
        <f t="shared" si="4"/>
        <v>Tekniikka-Laitejärjestelmät</v>
      </c>
      <c r="K50" t="str">
        <f t="shared" si="5"/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 t="shared" si="3"/>
        <v>2</v>
      </c>
      <c r="G51" t="s">
        <v>149</v>
      </c>
      <c r="H51" t="s">
        <v>12623</v>
      </c>
      <c r="I51" t="s">
        <v>168</v>
      </c>
      <c r="J51" t="str">
        <f t="shared" si="4"/>
        <v>Tekniikka-Laitejärjestelmät</v>
      </c>
      <c r="K51" t="str">
        <f t="shared" si="5"/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 t="shared" si="3"/>
        <v>1</v>
      </c>
      <c r="G52" t="s">
        <v>149</v>
      </c>
      <c r="H52" t="s">
        <v>12623</v>
      </c>
      <c r="I52" t="s">
        <v>12626</v>
      </c>
      <c r="J52" t="str">
        <f t="shared" si="4"/>
        <v>Tekniikka-Laitejärjestelmät</v>
      </c>
      <c r="K52" t="str">
        <f t="shared" si="5"/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 t="shared" si="3"/>
        <v>1</v>
      </c>
      <c r="G53" t="s">
        <v>149</v>
      </c>
      <c r="H53" t="s">
        <v>323</v>
      </c>
      <c r="I53" t="s">
        <v>324</v>
      </c>
      <c r="J53" t="str">
        <f t="shared" si="4"/>
        <v>Tekniikka-Ratkaisu/tuote</v>
      </c>
      <c r="K53" t="str">
        <f t="shared" si="5"/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 t="shared" si="3"/>
        <v>4</v>
      </c>
      <c r="G54" t="s">
        <v>149</v>
      </c>
      <c r="H54" t="s">
        <v>323</v>
      </c>
      <c r="I54" t="s">
        <v>325</v>
      </c>
      <c r="J54" t="str">
        <f t="shared" si="4"/>
        <v>Tekniikka-Ratkaisu/tuote</v>
      </c>
      <c r="K54" t="str">
        <f t="shared" si="5"/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 t="shared" si="3"/>
        <v>1</v>
      </c>
      <c r="G55" t="s">
        <v>149</v>
      </c>
      <c r="H55" t="s">
        <v>323</v>
      </c>
      <c r="I55" t="s">
        <v>326</v>
      </c>
      <c r="J55" t="str">
        <f t="shared" si="4"/>
        <v>Tekniikka-Ratkaisu/tuote</v>
      </c>
      <c r="K55" t="str">
        <f t="shared" si="5"/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 t="shared" si="3"/>
        <v>3</v>
      </c>
      <c r="G56" t="s">
        <v>149</v>
      </c>
      <c r="H56" t="s">
        <v>323</v>
      </c>
      <c r="I56" t="s">
        <v>327</v>
      </c>
      <c r="J56" t="str">
        <f t="shared" si="4"/>
        <v>Tekniikka-Ratkaisu/tuote</v>
      </c>
      <c r="K56" t="str">
        <f t="shared" si="5"/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 t="shared" si="3"/>
        <v>1</v>
      </c>
      <c r="G57" t="s">
        <v>149</v>
      </c>
      <c r="H57" t="s">
        <v>323</v>
      </c>
      <c r="I57" t="s">
        <v>328</v>
      </c>
      <c r="J57" t="str">
        <f t="shared" si="4"/>
        <v>Tekniikka-Ratkaisu/tuote</v>
      </c>
      <c r="K57" t="str">
        <f t="shared" si="5"/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 t="shared" si="3"/>
        <v>3</v>
      </c>
      <c r="G58" t="s">
        <v>149</v>
      </c>
      <c r="H58" t="s">
        <v>323</v>
      </c>
      <c r="I58" t="s">
        <v>329</v>
      </c>
      <c r="J58" t="str">
        <f t="shared" si="4"/>
        <v>Tekniikka-Ratkaisu/tuote</v>
      </c>
      <c r="K58" t="str">
        <f t="shared" si="5"/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 t="shared" si="3"/>
        <v>1</v>
      </c>
      <c r="G59" t="s">
        <v>149</v>
      </c>
      <c r="H59" t="s">
        <v>323</v>
      </c>
      <c r="I59" t="s">
        <v>12627</v>
      </c>
      <c r="J59" t="str">
        <f t="shared" si="4"/>
        <v>Tekniikka-Ratkaisu/tuote</v>
      </c>
      <c r="K59" t="str">
        <f t="shared" si="5"/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 t="shared" si="3"/>
        <v>1</v>
      </c>
      <c r="G60" t="s">
        <v>149</v>
      </c>
      <c r="H60" t="s">
        <v>323</v>
      </c>
      <c r="I60" t="s">
        <v>330</v>
      </c>
      <c r="J60" t="str">
        <f t="shared" si="4"/>
        <v>Tekniikka-Ratkaisu/tuote</v>
      </c>
      <c r="K60" t="str">
        <f t="shared" si="5"/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 t="shared" si="3"/>
        <v>1</v>
      </c>
      <c r="G61" t="s">
        <v>149</v>
      </c>
      <c r="H61" t="s">
        <v>323</v>
      </c>
      <c r="I61" t="s">
        <v>331</v>
      </c>
      <c r="J61" t="str">
        <f t="shared" si="4"/>
        <v>Tekniikka-Ratkaisu/tuote</v>
      </c>
      <c r="K61" t="str">
        <f t="shared" si="5"/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 t="shared" si="3"/>
        <v>7</v>
      </c>
      <c r="G62" t="s">
        <v>149</v>
      </c>
      <c r="H62" t="s">
        <v>323</v>
      </c>
      <c r="I62" t="s">
        <v>332</v>
      </c>
      <c r="J62" t="str">
        <f t="shared" si="4"/>
        <v>Tekniikka-Ratkaisu/tuote</v>
      </c>
      <c r="K62" t="str">
        <f t="shared" si="5"/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 t="shared" si="3"/>
        <v>6</v>
      </c>
      <c r="G63" t="s">
        <v>149</v>
      </c>
      <c r="H63" t="s">
        <v>170</v>
      </c>
      <c r="I63" t="s">
        <v>171</v>
      </c>
      <c r="J63" t="str">
        <f t="shared" si="4"/>
        <v>Tekniikka-Standardi</v>
      </c>
      <c r="K63" t="str">
        <f t="shared" si="5"/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 t="shared" si="3"/>
        <v>15</v>
      </c>
      <c r="G64" t="s">
        <v>149</v>
      </c>
      <c r="H64" t="s">
        <v>170</v>
      </c>
      <c r="I64" t="s">
        <v>176</v>
      </c>
      <c r="J64" t="str">
        <f t="shared" si="4"/>
        <v>Tekniikka-Standardi</v>
      </c>
      <c r="K64" t="str">
        <f t="shared" si="5"/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 t="shared" si="3"/>
        <v>7</v>
      </c>
      <c r="G65" t="s">
        <v>149</v>
      </c>
      <c r="H65" t="s">
        <v>170</v>
      </c>
      <c r="I65" t="s">
        <v>183</v>
      </c>
      <c r="J65" t="str">
        <f t="shared" si="4"/>
        <v>Tekniikka-Standardi</v>
      </c>
      <c r="K65" t="str">
        <f t="shared" si="5"/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 t="shared" ref="F66:F97" si="6">COUNTIF(L66:XFD66,"*.*")</f>
        <v>9</v>
      </c>
      <c r="G66" t="s">
        <v>149</v>
      </c>
      <c r="H66" t="s">
        <v>187</v>
      </c>
      <c r="I66" t="s">
        <v>12628</v>
      </c>
      <c r="J66" t="str">
        <f t="shared" ref="J66:J97" si="7">$G66&amp;"-"&amp;$H66</f>
        <v>Tekniikka-Teknologia</v>
      </c>
      <c r="K66" t="str">
        <f t="shared" ref="K66:K97" si="8"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 t="shared" si="6"/>
        <v>2</v>
      </c>
      <c r="G67" t="s">
        <v>149</v>
      </c>
      <c r="H67" t="s">
        <v>187</v>
      </c>
      <c r="I67" t="s">
        <v>191</v>
      </c>
      <c r="J67" t="str">
        <f t="shared" si="7"/>
        <v>Tekniikka-Teknologia</v>
      </c>
      <c r="K67" t="str">
        <f t="shared" si="8"/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 t="shared" si="6"/>
        <v>6</v>
      </c>
      <c r="G68" t="s">
        <v>149</v>
      </c>
      <c r="H68" t="s">
        <v>187</v>
      </c>
      <c r="I68" t="s">
        <v>192</v>
      </c>
      <c r="J68" t="str">
        <f t="shared" si="7"/>
        <v>Tekniikka-Teknologia</v>
      </c>
      <c r="K68" t="str">
        <f t="shared" si="8"/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 t="shared" si="6"/>
        <v>5</v>
      </c>
      <c r="G69" t="s">
        <v>149</v>
      </c>
      <c r="H69" t="s">
        <v>187</v>
      </c>
      <c r="I69" t="s">
        <v>12629</v>
      </c>
      <c r="J69" t="str">
        <f t="shared" si="7"/>
        <v>Tekniikka-Teknologia</v>
      </c>
      <c r="K69" t="str">
        <f t="shared" si="8"/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 t="shared" si="6"/>
        <v>1</v>
      </c>
      <c r="G70" t="s">
        <v>149</v>
      </c>
      <c r="H70" t="s">
        <v>187</v>
      </c>
      <c r="I70" t="s">
        <v>196</v>
      </c>
      <c r="J70" t="str">
        <f t="shared" si="7"/>
        <v>Tekniikka-Teknologia</v>
      </c>
      <c r="K70" t="str">
        <f t="shared" si="8"/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 t="shared" si="6"/>
        <v>13</v>
      </c>
      <c r="G71" t="s">
        <v>149</v>
      </c>
      <c r="H71" t="s">
        <v>187</v>
      </c>
      <c r="I71" t="s">
        <v>198</v>
      </c>
      <c r="J71" t="str">
        <f t="shared" si="7"/>
        <v>Tekniikka-Teknologia</v>
      </c>
      <c r="K71" t="str">
        <f t="shared" si="8"/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 t="shared" si="6"/>
        <v>1</v>
      </c>
      <c r="G72" t="s">
        <v>149</v>
      </c>
      <c r="H72" t="s">
        <v>187</v>
      </c>
      <c r="I72" t="s">
        <v>12630</v>
      </c>
      <c r="J72" t="str">
        <f t="shared" si="7"/>
        <v>Tekniikka-Teknologia</v>
      </c>
      <c r="K72" t="str">
        <f t="shared" si="8"/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 t="shared" si="6"/>
        <v>1</v>
      </c>
      <c r="G73" t="s">
        <v>149</v>
      </c>
      <c r="H73" t="s">
        <v>187</v>
      </c>
      <c r="I73" t="s">
        <v>204</v>
      </c>
      <c r="J73" t="str">
        <f t="shared" si="7"/>
        <v>Tekniikka-Teknologia</v>
      </c>
      <c r="K73" t="str">
        <f t="shared" si="8"/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 t="shared" si="6"/>
        <v>11</v>
      </c>
      <c r="G74" t="s">
        <v>149</v>
      </c>
      <c r="H74" t="s">
        <v>187</v>
      </c>
      <c r="I74" t="s">
        <v>205</v>
      </c>
      <c r="J74" t="str">
        <f t="shared" si="7"/>
        <v>Tekniikka-Teknologia</v>
      </c>
      <c r="K74" t="str">
        <f t="shared" si="8"/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 t="shared" si="6"/>
        <v>4</v>
      </c>
      <c r="G75" t="s">
        <v>149</v>
      </c>
      <c r="H75" s="11" t="s">
        <v>208</v>
      </c>
      <c r="I75" s="11" t="s">
        <v>12631</v>
      </c>
      <c r="J75" t="str">
        <f t="shared" si="7"/>
        <v>Tekniikka-Teknologiasovellus</v>
      </c>
      <c r="K75" t="str">
        <f t="shared" si="8"/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 t="shared" si="6"/>
        <v>21</v>
      </c>
      <c r="G76" t="s">
        <v>149</v>
      </c>
      <c r="H76" t="s">
        <v>208</v>
      </c>
      <c r="I76" t="s">
        <v>12632</v>
      </c>
      <c r="J76" t="str">
        <f t="shared" si="7"/>
        <v>Tekniikka-Teknologiasovellus</v>
      </c>
      <c r="K76" t="str">
        <f t="shared" si="8"/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 t="shared" si="6"/>
        <v>3</v>
      </c>
      <c r="G77" t="s">
        <v>149</v>
      </c>
      <c r="H77" t="s">
        <v>208</v>
      </c>
      <c r="I77" t="s">
        <v>211</v>
      </c>
      <c r="J77" t="str">
        <f t="shared" si="7"/>
        <v>Tekniikka-Teknologiasovellus</v>
      </c>
      <c r="K77" t="str">
        <f t="shared" si="8"/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 t="shared" si="6"/>
        <v>2</v>
      </c>
      <c r="G78" t="s">
        <v>149</v>
      </c>
      <c r="H78" t="s">
        <v>208</v>
      </c>
      <c r="I78" t="s">
        <v>12633</v>
      </c>
      <c r="J78" t="str">
        <f t="shared" si="7"/>
        <v>Tekniikka-Teknologiasovellus</v>
      </c>
      <c r="K78" t="str">
        <f t="shared" si="8"/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 t="shared" si="6"/>
        <v>14</v>
      </c>
      <c r="G79" t="s">
        <v>149</v>
      </c>
      <c r="H79" t="s">
        <v>208</v>
      </c>
      <c r="I79" t="s">
        <v>213</v>
      </c>
      <c r="J79" t="str">
        <f t="shared" si="7"/>
        <v>Tekniikka-Teknologiasovellus</v>
      </c>
      <c r="K79" t="str">
        <f t="shared" si="8"/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 t="shared" si="6"/>
        <v>8</v>
      </c>
      <c r="G80" t="s">
        <v>149</v>
      </c>
      <c r="H80" t="s">
        <v>219</v>
      </c>
      <c r="I80" t="s">
        <v>220</v>
      </c>
      <c r="J80" t="str">
        <f t="shared" si="7"/>
        <v>Tekniikka-Teknologioiden omaksunta</v>
      </c>
      <c r="K80" t="str">
        <f t="shared" si="8"/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 t="shared" si="6"/>
        <v>5</v>
      </c>
      <c r="G81" t="s">
        <v>149</v>
      </c>
      <c r="H81" t="s">
        <v>219</v>
      </c>
      <c r="I81" t="s">
        <v>222</v>
      </c>
      <c r="J81" t="str">
        <f t="shared" si="7"/>
        <v>Tekniikka-Teknologioiden omaksunta</v>
      </c>
      <c r="K81" t="str">
        <f t="shared" si="8"/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 t="shared" si="6"/>
        <v>12</v>
      </c>
      <c r="G82" t="s">
        <v>149</v>
      </c>
      <c r="H82" t="s">
        <v>219</v>
      </c>
      <c r="I82" t="s">
        <v>224</v>
      </c>
      <c r="J82" t="str">
        <f t="shared" si="7"/>
        <v>Tekniikka-Teknologioiden omaksunta</v>
      </c>
      <c r="K82" t="str">
        <f t="shared" si="8"/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 t="shared" si="6"/>
        <v>25</v>
      </c>
      <c r="G83" t="s">
        <v>149</v>
      </c>
      <c r="H83" t="s">
        <v>219</v>
      </c>
      <c r="I83" t="s">
        <v>12634</v>
      </c>
      <c r="J83" t="str">
        <f t="shared" si="7"/>
        <v>Tekniikka-Teknologioiden omaksunta</v>
      </c>
      <c r="K83" t="str">
        <f t="shared" si="8"/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 t="shared" si="6"/>
        <v>4</v>
      </c>
      <c r="G84" t="s">
        <v>149</v>
      </c>
      <c r="H84" t="s">
        <v>219</v>
      </c>
      <c r="I84" t="s">
        <v>12635</v>
      </c>
      <c r="J84" t="str">
        <f t="shared" si="7"/>
        <v>Tekniikka-Teknologioiden omaksunta</v>
      </c>
      <c r="K84" t="str">
        <f t="shared" si="8"/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 t="shared" si="6"/>
        <v>16</v>
      </c>
      <c r="G85" t="s">
        <v>149</v>
      </c>
      <c r="H85" t="s">
        <v>219</v>
      </c>
      <c r="I85" t="s">
        <v>229</v>
      </c>
      <c r="J85" t="str">
        <f t="shared" si="7"/>
        <v>Tekniikka-Teknologioiden omaksunta</v>
      </c>
      <c r="K85" t="str">
        <f t="shared" si="8"/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 t="shared" si="6"/>
        <v>14</v>
      </c>
      <c r="G86" t="s">
        <v>149</v>
      </c>
      <c r="H86" t="s">
        <v>12609</v>
      </c>
      <c r="I86" t="s">
        <v>231</v>
      </c>
      <c r="J86" t="str">
        <f t="shared" si="7"/>
        <v>Tekniikka-Tietojenkäsittely</v>
      </c>
      <c r="K86" t="str">
        <f t="shared" si="8"/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 t="shared" si="6"/>
        <v>3</v>
      </c>
      <c r="G87" t="s">
        <v>149</v>
      </c>
      <c r="H87" t="s">
        <v>12609</v>
      </c>
      <c r="I87" t="s">
        <v>12636</v>
      </c>
      <c r="J87" t="str">
        <f t="shared" si="7"/>
        <v>Tekniikka-Tietojenkäsittely</v>
      </c>
      <c r="K87" t="str">
        <f t="shared" si="8"/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 t="shared" si="6"/>
        <v>7</v>
      </c>
      <c r="G88" t="s">
        <v>149</v>
      </c>
      <c r="H88" t="s">
        <v>12609</v>
      </c>
      <c r="I88" t="s">
        <v>233</v>
      </c>
      <c r="J88" t="str">
        <f t="shared" si="7"/>
        <v>Tekniikka-Tietojenkäsittely</v>
      </c>
      <c r="K88" t="str">
        <f t="shared" si="8"/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 t="shared" si="6"/>
        <v>12</v>
      </c>
      <c r="G89" t="s">
        <v>149</v>
      </c>
      <c r="H89" t="s">
        <v>12609</v>
      </c>
      <c r="I89" t="s">
        <v>234</v>
      </c>
      <c r="J89" t="str">
        <f t="shared" si="7"/>
        <v>Tekniikka-Tietojenkäsittely</v>
      </c>
      <c r="K89" t="str">
        <f t="shared" si="8"/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 t="shared" si="6"/>
        <v>3</v>
      </c>
      <c r="G90" t="s">
        <v>149</v>
      </c>
      <c r="H90" t="s">
        <v>12609</v>
      </c>
      <c r="I90" t="s">
        <v>235</v>
      </c>
      <c r="J90" t="str">
        <f t="shared" si="7"/>
        <v>Tekniikka-Tietojenkäsittely</v>
      </c>
      <c r="K90" t="str">
        <f t="shared" si="8"/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 t="shared" si="6"/>
        <v>3</v>
      </c>
      <c r="G91" t="s">
        <v>149</v>
      </c>
      <c r="H91" t="s">
        <v>12609</v>
      </c>
      <c r="I91" t="s">
        <v>236</v>
      </c>
      <c r="J91" t="str">
        <f t="shared" si="7"/>
        <v>Tekniikka-Tietojenkäsittely</v>
      </c>
      <c r="K91" t="str">
        <f t="shared" si="8"/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 t="shared" si="6"/>
        <v>8</v>
      </c>
      <c r="G92" t="s">
        <v>149</v>
      </c>
      <c r="H92" t="s">
        <v>12609</v>
      </c>
      <c r="I92" t="s">
        <v>12637</v>
      </c>
      <c r="J92" t="str">
        <f t="shared" si="7"/>
        <v>Tekniikka-Tietojenkäsittely</v>
      </c>
      <c r="K92" t="str">
        <f t="shared" si="8"/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 t="shared" si="6"/>
        <v>7</v>
      </c>
      <c r="G93" t="s">
        <v>149</v>
      </c>
      <c r="H93" t="s">
        <v>12609</v>
      </c>
      <c r="I93" t="s">
        <v>12638</v>
      </c>
      <c r="J93" t="str">
        <f t="shared" si="7"/>
        <v>Tekniikka-Tietojenkäsittely</v>
      </c>
      <c r="K93" t="str">
        <f t="shared" si="8"/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 t="shared" si="6"/>
        <v>2</v>
      </c>
      <c r="G94" t="s">
        <v>149</v>
      </c>
      <c r="H94" t="s">
        <v>12609</v>
      </c>
      <c r="I94" t="s">
        <v>239</v>
      </c>
      <c r="J94" t="str">
        <f t="shared" si="7"/>
        <v>Tekniikka-Tietojenkäsittely</v>
      </c>
      <c r="K94" t="str">
        <f t="shared" si="8"/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 t="shared" si="6"/>
        <v>4</v>
      </c>
      <c r="G95" t="s">
        <v>149</v>
      </c>
      <c r="H95" t="s">
        <v>12609</v>
      </c>
      <c r="I95" t="s">
        <v>240</v>
      </c>
      <c r="J95" t="str">
        <f t="shared" si="7"/>
        <v>Tekniikka-Tietojenkäsittely</v>
      </c>
      <c r="K95" t="str">
        <f t="shared" si="8"/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 t="shared" si="6"/>
        <v>5</v>
      </c>
      <c r="G96" t="s">
        <v>149</v>
      </c>
      <c r="H96" t="s">
        <v>12609</v>
      </c>
      <c r="I96" t="s">
        <v>241</v>
      </c>
      <c r="J96" t="str">
        <f t="shared" si="7"/>
        <v>Tekniikka-Tietojenkäsittely</v>
      </c>
      <c r="K96" t="str">
        <f t="shared" si="8"/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 t="shared" si="6"/>
        <v>5</v>
      </c>
      <c r="G97" t="s">
        <v>149</v>
      </c>
      <c r="H97" t="s">
        <v>12609</v>
      </c>
      <c r="I97" t="s">
        <v>242</v>
      </c>
      <c r="J97" t="str">
        <f t="shared" si="7"/>
        <v>Tekniikka-Tietojenkäsittely</v>
      </c>
      <c r="K97" t="str">
        <f t="shared" si="8"/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 t="shared" ref="F98:F129" si="9">COUNTIF(L98:XFD98,"*.*")</f>
        <v>3</v>
      </c>
      <c r="G98" t="s">
        <v>149</v>
      </c>
      <c r="H98" t="s">
        <v>12609</v>
      </c>
      <c r="I98" t="s">
        <v>243</v>
      </c>
      <c r="J98" t="str">
        <f t="shared" ref="J98:J129" si="10">$G98&amp;"-"&amp;$H98</f>
        <v>Tekniikka-Tietojenkäsittely</v>
      </c>
      <c r="K98" t="str">
        <f t="shared" ref="K98:K129" si="11"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 t="shared" si="9"/>
        <v>1</v>
      </c>
      <c r="G99" t="s">
        <v>149</v>
      </c>
      <c r="H99" t="s">
        <v>12609</v>
      </c>
      <c r="I99" t="s">
        <v>244</v>
      </c>
      <c r="J99" t="str">
        <f t="shared" si="10"/>
        <v>Tekniikka-Tietojenkäsittely</v>
      </c>
      <c r="K99" t="str">
        <f t="shared" si="11"/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 t="shared" si="9"/>
        <v>3</v>
      </c>
      <c r="G100" t="s">
        <v>149</v>
      </c>
      <c r="H100" t="s">
        <v>12609</v>
      </c>
      <c r="I100" t="s">
        <v>245</v>
      </c>
      <c r="J100" t="str">
        <f t="shared" si="10"/>
        <v>Tekniikka-Tietojenkäsittely</v>
      </c>
      <c r="K100" t="str">
        <f t="shared" si="11"/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 t="shared" si="9"/>
        <v>12</v>
      </c>
      <c r="G101" t="s">
        <v>149</v>
      </c>
      <c r="H101" t="s">
        <v>12609</v>
      </c>
      <c r="I101" t="s">
        <v>247</v>
      </c>
      <c r="J101" t="str">
        <f t="shared" si="10"/>
        <v>Tekniikka-Tietojenkäsittely</v>
      </c>
      <c r="K101" t="str">
        <f t="shared" si="11"/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 t="shared" si="9"/>
        <v>2</v>
      </c>
      <c r="G102" t="s">
        <v>149</v>
      </c>
      <c r="H102" t="s">
        <v>12609</v>
      </c>
      <c r="I102" t="s">
        <v>249</v>
      </c>
      <c r="J102" t="str">
        <f t="shared" si="10"/>
        <v>Tekniikka-Tietojenkäsittely</v>
      </c>
      <c r="K102" t="str">
        <f t="shared" si="11"/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 t="shared" si="9"/>
        <v>3</v>
      </c>
      <c r="G103" t="s">
        <v>149</v>
      </c>
      <c r="H103" t="s">
        <v>12609</v>
      </c>
      <c r="I103" t="s">
        <v>251</v>
      </c>
      <c r="J103" t="str">
        <f t="shared" si="10"/>
        <v>Tekniikka-Tietojenkäsittely</v>
      </c>
      <c r="K103" t="str">
        <f t="shared" si="11"/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 t="shared" si="9"/>
        <v>11</v>
      </c>
      <c r="G104" t="s">
        <v>149</v>
      </c>
      <c r="H104" t="s">
        <v>12609</v>
      </c>
      <c r="I104" t="s">
        <v>252</v>
      </c>
      <c r="J104" t="str">
        <f t="shared" si="10"/>
        <v>Tekniikka-Tietojenkäsittely</v>
      </c>
      <c r="K104" t="str">
        <f t="shared" si="11"/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 t="shared" si="9"/>
        <v>1</v>
      </c>
      <c r="G105" t="s">
        <v>149</v>
      </c>
      <c r="H105" t="s">
        <v>12609</v>
      </c>
      <c r="I105" t="s">
        <v>253</v>
      </c>
      <c r="J105" t="str">
        <f t="shared" si="10"/>
        <v>Tekniikka-Tietojenkäsittely</v>
      </c>
      <c r="K105" t="str">
        <f t="shared" si="11"/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 t="shared" si="9"/>
        <v>16</v>
      </c>
      <c r="G106" t="s">
        <v>149</v>
      </c>
      <c r="H106" t="s">
        <v>12609</v>
      </c>
      <c r="I106" t="s">
        <v>12639</v>
      </c>
      <c r="J106" t="str">
        <f t="shared" si="10"/>
        <v>Tekniikka-Tietojenkäsittely</v>
      </c>
      <c r="K106" t="str">
        <f t="shared" si="11"/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 t="shared" si="9"/>
        <v>4</v>
      </c>
      <c r="G107" t="s">
        <v>149</v>
      </c>
      <c r="H107" t="s">
        <v>12609</v>
      </c>
      <c r="I107" t="s">
        <v>254</v>
      </c>
      <c r="J107" t="str">
        <f t="shared" si="10"/>
        <v>Tekniikka-Tietojenkäsittely</v>
      </c>
      <c r="K107" t="str">
        <f t="shared" si="11"/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 t="shared" si="9"/>
        <v>1</v>
      </c>
      <c r="G108" t="s">
        <v>149</v>
      </c>
      <c r="H108" t="s">
        <v>12609</v>
      </c>
      <c r="I108" t="s">
        <v>256</v>
      </c>
      <c r="J108" t="str">
        <f t="shared" si="10"/>
        <v>Tekniikka-Tietojenkäsittely</v>
      </c>
      <c r="K108" t="str">
        <f t="shared" si="11"/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 t="shared" si="9"/>
        <v>5</v>
      </c>
      <c r="G109" t="s">
        <v>149</v>
      </c>
      <c r="H109" t="s">
        <v>12609</v>
      </c>
      <c r="I109" t="s">
        <v>12640</v>
      </c>
      <c r="J109" t="str">
        <f t="shared" si="10"/>
        <v>Tekniikka-Tietojenkäsittely</v>
      </c>
      <c r="K109" t="str">
        <f t="shared" si="11"/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 t="shared" si="9"/>
        <v>2</v>
      </c>
      <c r="G110" t="s">
        <v>149</v>
      </c>
      <c r="H110" t="s">
        <v>12609</v>
      </c>
      <c r="I110" t="s">
        <v>12641</v>
      </c>
      <c r="J110" t="str">
        <f t="shared" si="10"/>
        <v>Tekniikka-Tietojenkäsittely</v>
      </c>
      <c r="K110" t="str">
        <f t="shared" si="11"/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 t="shared" si="9"/>
        <v>3</v>
      </c>
      <c r="G111" t="s">
        <v>149</v>
      </c>
      <c r="H111" t="s">
        <v>12609</v>
      </c>
      <c r="I111" t="s">
        <v>12642</v>
      </c>
      <c r="J111" t="str">
        <f t="shared" si="10"/>
        <v>Tekniikka-Tietojenkäsittely</v>
      </c>
      <c r="K111" t="str">
        <f t="shared" si="11"/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 t="shared" si="9"/>
        <v>1</v>
      </c>
      <c r="G112" t="s">
        <v>149</v>
      </c>
      <c r="H112" t="s">
        <v>12643</v>
      </c>
      <c r="I112" t="s">
        <v>12644</v>
      </c>
      <c r="J112" t="str">
        <f t="shared" si="10"/>
        <v>Tekniikka-Tietojärjestelmät</v>
      </c>
      <c r="K112" t="str">
        <f t="shared" si="11"/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 t="shared" si="9"/>
        <v>8</v>
      </c>
      <c r="G113" t="s">
        <v>149</v>
      </c>
      <c r="H113" t="s">
        <v>12643</v>
      </c>
      <c r="I113" t="s">
        <v>12645</v>
      </c>
      <c r="J113" t="str">
        <f t="shared" si="10"/>
        <v>Tekniikka-Tietojärjestelmät</v>
      </c>
      <c r="K113" t="str">
        <f t="shared" si="11"/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 t="shared" si="9"/>
        <v>1</v>
      </c>
      <c r="G114" t="s">
        <v>149</v>
      </c>
      <c r="H114" t="s">
        <v>12643</v>
      </c>
      <c r="I114" t="s">
        <v>12646</v>
      </c>
      <c r="J114" t="str">
        <f t="shared" si="10"/>
        <v>Tekniikka-Tietojärjestelmät</v>
      </c>
      <c r="K114" t="str">
        <f t="shared" si="11"/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 t="shared" si="9"/>
        <v>7</v>
      </c>
      <c r="G115" t="s">
        <v>149</v>
      </c>
      <c r="H115" t="s">
        <v>12643</v>
      </c>
      <c r="I115" t="s">
        <v>12647</v>
      </c>
      <c r="J115" t="str">
        <f t="shared" si="10"/>
        <v>Tekniikka-Tietojärjestelmät</v>
      </c>
      <c r="K115" t="str">
        <f t="shared" si="11"/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 t="shared" si="9"/>
        <v>5</v>
      </c>
      <c r="G116" t="s">
        <v>149</v>
      </c>
      <c r="H116" t="s">
        <v>12643</v>
      </c>
      <c r="I116" t="s">
        <v>12648</v>
      </c>
      <c r="J116" t="str">
        <f t="shared" si="10"/>
        <v>Tekniikka-Tietojärjestelmät</v>
      </c>
      <c r="K116" t="str">
        <f t="shared" si="11"/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 t="shared" si="9"/>
        <v>10</v>
      </c>
      <c r="G117" t="s">
        <v>149</v>
      </c>
      <c r="H117" t="s">
        <v>12643</v>
      </c>
      <c r="I117" t="s">
        <v>12649</v>
      </c>
      <c r="J117" t="str">
        <f t="shared" si="10"/>
        <v>Tekniikka-Tietojärjestelmät</v>
      </c>
      <c r="K117" t="str">
        <f t="shared" si="11"/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 t="shared" si="9"/>
        <v>6</v>
      </c>
      <c r="G118" t="s">
        <v>149</v>
      </c>
      <c r="H118" t="s">
        <v>12643</v>
      </c>
      <c r="I118" t="s">
        <v>261</v>
      </c>
      <c r="J118" t="str">
        <f t="shared" si="10"/>
        <v>Tekniikka-Tietojärjestelmät</v>
      </c>
      <c r="K118" t="str">
        <f t="shared" si="11"/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 t="shared" si="9"/>
        <v>10</v>
      </c>
      <c r="G119" t="s">
        <v>149</v>
      </c>
      <c r="H119" t="s">
        <v>12643</v>
      </c>
      <c r="I119" t="s">
        <v>12650</v>
      </c>
      <c r="J119" t="str">
        <f t="shared" si="10"/>
        <v>Tekniikka-Tietojärjestelmät</v>
      </c>
      <c r="K119" t="str">
        <f t="shared" si="11"/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 t="shared" si="9"/>
        <v>1</v>
      </c>
      <c r="G120" t="s">
        <v>149</v>
      </c>
      <c r="H120" t="s">
        <v>12643</v>
      </c>
      <c r="I120" t="s">
        <v>12651</v>
      </c>
      <c r="J120" t="str">
        <f t="shared" si="10"/>
        <v>Tekniikka-Tietojärjestelmät</v>
      </c>
      <c r="K120" t="str">
        <f t="shared" si="11"/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 t="shared" si="9"/>
        <v>6</v>
      </c>
      <c r="G121" t="s">
        <v>149</v>
      </c>
      <c r="H121" t="s">
        <v>12643</v>
      </c>
      <c r="I121" t="s">
        <v>12652</v>
      </c>
      <c r="J121" t="str">
        <f t="shared" si="10"/>
        <v>Tekniikka-Tietojärjestelmät</v>
      </c>
      <c r="K121" t="str">
        <f t="shared" si="11"/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 t="shared" si="9"/>
        <v>1</v>
      </c>
      <c r="G122" t="s">
        <v>149</v>
      </c>
      <c r="H122" s="11" t="s">
        <v>262</v>
      </c>
      <c r="I122" s="11" t="s">
        <v>263</v>
      </c>
      <c r="J122" t="str">
        <f t="shared" si="10"/>
        <v>Tekniikka-Tietoliikenne</v>
      </c>
      <c r="K122" t="str">
        <f t="shared" si="11"/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 t="shared" si="9"/>
        <v>3</v>
      </c>
      <c r="G123" t="s">
        <v>149</v>
      </c>
      <c r="H123" t="s">
        <v>262</v>
      </c>
      <c r="I123" t="s">
        <v>265</v>
      </c>
      <c r="J123" t="str">
        <f t="shared" si="10"/>
        <v>Tekniikka-Tietoliikenne</v>
      </c>
      <c r="K123" t="str">
        <f t="shared" si="11"/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 t="shared" si="9"/>
        <v>10</v>
      </c>
      <c r="G124" t="s">
        <v>149</v>
      </c>
      <c r="H124" t="s">
        <v>262</v>
      </c>
      <c r="I124" t="s">
        <v>267</v>
      </c>
      <c r="J124" t="str">
        <f t="shared" si="10"/>
        <v>Tekniikka-Tietoliikenne</v>
      </c>
      <c r="K124" t="str">
        <f t="shared" si="11"/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 t="shared" si="9"/>
        <v>11</v>
      </c>
      <c r="G125" t="s">
        <v>149</v>
      </c>
      <c r="H125" t="s">
        <v>262</v>
      </c>
      <c r="I125" t="s">
        <v>268</v>
      </c>
      <c r="J125" t="str">
        <f t="shared" si="10"/>
        <v>Tekniikka-Tietoliikenne</v>
      </c>
      <c r="K125" t="str">
        <f t="shared" si="11"/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 t="shared" si="9"/>
        <v>3</v>
      </c>
      <c r="G126" t="s">
        <v>149</v>
      </c>
      <c r="H126" t="s">
        <v>262</v>
      </c>
      <c r="I126" t="s">
        <v>270</v>
      </c>
      <c r="J126" t="str">
        <f t="shared" si="10"/>
        <v>Tekniikka-Tietoliikenne</v>
      </c>
      <c r="K126" t="str">
        <f t="shared" si="11"/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 t="shared" si="9"/>
        <v>3</v>
      </c>
      <c r="G127" t="s">
        <v>149</v>
      </c>
      <c r="H127" t="s">
        <v>262</v>
      </c>
      <c r="I127" t="s">
        <v>271</v>
      </c>
      <c r="J127" t="str">
        <f t="shared" si="10"/>
        <v>Tekniikka-Tietoliikenne</v>
      </c>
      <c r="K127" t="str">
        <f t="shared" si="11"/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 t="shared" si="9"/>
        <v>1</v>
      </c>
      <c r="G128" t="s">
        <v>149</v>
      </c>
      <c r="H128" t="s">
        <v>262</v>
      </c>
      <c r="I128" t="s">
        <v>272</v>
      </c>
      <c r="J128" t="str">
        <f t="shared" si="10"/>
        <v>Tekniikka-Tietoliikenne</v>
      </c>
      <c r="K128" t="str">
        <f t="shared" si="11"/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 t="shared" si="9"/>
        <v>1</v>
      </c>
      <c r="G129" t="s">
        <v>149</v>
      </c>
      <c r="H129" t="s">
        <v>262</v>
      </c>
      <c r="I129" t="s">
        <v>273</v>
      </c>
      <c r="J129" t="str">
        <f t="shared" si="10"/>
        <v>Tekniikka-Tietoliikenne</v>
      </c>
      <c r="K129" t="str">
        <f t="shared" si="11"/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 t="shared" ref="F130:F161" si="12">COUNTIF(L130:XFD130,"*.*")</f>
        <v>14</v>
      </c>
      <c r="G130" t="s">
        <v>149</v>
      </c>
      <c r="H130" t="s">
        <v>262</v>
      </c>
      <c r="I130" t="s">
        <v>274</v>
      </c>
      <c r="J130" t="str">
        <f t="shared" ref="J130:J161" si="13">$G130&amp;"-"&amp;$H130</f>
        <v>Tekniikka-Tietoliikenne</v>
      </c>
      <c r="K130" t="str">
        <f t="shared" ref="K130:K161" si="14"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 t="shared" si="12"/>
        <v>3</v>
      </c>
      <c r="G131" t="s">
        <v>149</v>
      </c>
      <c r="H131" t="s">
        <v>275</v>
      </c>
      <c r="I131" t="s">
        <v>12653</v>
      </c>
      <c r="J131" t="str">
        <f t="shared" si="13"/>
        <v>Tekniikka-Tuotekehitys</v>
      </c>
      <c r="K131" t="str">
        <f t="shared" si="14"/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 t="shared" si="12"/>
        <v>5</v>
      </c>
      <c r="G132" t="s">
        <v>12654</v>
      </c>
      <c r="H132" t="s">
        <v>8</v>
      </c>
      <c r="I132" t="s">
        <v>276</v>
      </c>
      <c r="J132" t="str">
        <f t="shared" si="13"/>
        <v>Toimintaympäristö-Data</v>
      </c>
      <c r="K132" t="str">
        <f t="shared" si="14"/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 t="shared" si="12"/>
        <v>3</v>
      </c>
      <c r="G133" t="s">
        <v>12654</v>
      </c>
      <c r="H133" t="s">
        <v>8</v>
      </c>
      <c r="I133" t="s">
        <v>277</v>
      </c>
      <c r="J133" t="str">
        <f t="shared" si="13"/>
        <v>Toimintaympäristö-Data</v>
      </c>
      <c r="K133" t="str">
        <f t="shared" si="14"/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 t="shared" si="12"/>
        <v>2</v>
      </c>
      <c r="G134" t="s">
        <v>12654</v>
      </c>
      <c r="H134" t="s">
        <v>8</v>
      </c>
      <c r="I134" t="s">
        <v>12655</v>
      </c>
      <c r="J134" t="str">
        <f t="shared" si="13"/>
        <v>Toimintaympäristö-Data</v>
      </c>
      <c r="K134" t="str">
        <f t="shared" si="14"/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 t="shared" si="12"/>
        <v>2</v>
      </c>
      <c r="G135" t="s">
        <v>12654</v>
      </c>
      <c r="H135" t="s">
        <v>12656</v>
      </c>
      <c r="I135" t="s">
        <v>278</v>
      </c>
      <c r="J135" t="str">
        <f t="shared" si="13"/>
        <v>Toimintaympäristö-Järjestö</v>
      </c>
      <c r="K135" t="str">
        <f t="shared" si="14"/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 t="shared" si="12"/>
        <v>1</v>
      </c>
      <c r="G136" t="s">
        <v>12654</v>
      </c>
      <c r="H136" t="s">
        <v>12656</v>
      </c>
      <c r="I136" t="s">
        <v>279</v>
      </c>
      <c r="J136" t="str">
        <f t="shared" si="13"/>
        <v>Toimintaympäristö-Järjestö</v>
      </c>
      <c r="K136" t="str">
        <f t="shared" si="14"/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 t="shared" si="12"/>
        <v>3</v>
      </c>
      <c r="G137" t="s">
        <v>12654</v>
      </c>
      <c r="H137" t="s">
        <v>280</v>
      </c>
      <c r="I137" t="s">
        <v>12657</v>
      </c>
      <c r="J137" t="str">
        <f t="shared" si="13"/>
        <v>Toimintaympäristö-Laitevalmistaja</v>
      </c>
      <c r="K137" t="str">
        <f t="shared" si="14"/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 t="shared" si="12"/>
        <v>1</v>
      </c>
      <c r="G138" t="s">
        <v>12654</v>
      </c>
      <c r="H138" t="s">
        <v>280</v>
      </c>
      <c r="I138" t="s">
        <v>281</v>
      </c>
      <c r="J138" t="str">
        <f t="shared" si="13"/>
        <v>Toimintaympäristö-Laitevalmistaja</v>
      </c>
      <c r="K138" t="str">
        <f t="shared" si="14"/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 t="shared" si="12"/>
        <v>2</v>
      </c>
      <c r="G139" t="s">
        <v>12654</v>
      </c>
      <c r="H139" t="s">
        <v>280</v>
      </c>
      <c r="I139" t="s">
        <v>12658</v>
      </c>
      <c r="J139" t="str">
        <f t="shared" si="13"/>
        <v>Toimintaympäristö-Laitevalmistaja</v>
      </c>
      <c r="K139" t="str">
        <f t="shared" si="14"/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 t="shared" si="12"/>
        <v>4</v>
      </c>
      <c r="G140" t="s">
        <v>12654</v>
      </c>
      <c r="H140" t="s">
        <v>280</v>
      </c>
      <c r="I140" t="s">
        <v>283</v>
      </c>
      <c r="J140" t="str">
        <f t="shared" si="13"/>
        <v>Toimintaympäristö-Laitevalmistaja</v>
      </c>
      <c r="K140" t="str">
        <f t="shared" si="14"/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 t="shared" si="12"/>
        <v>2</v>
      </c>
      <c r="G141" t="s">
        <v>12654</v>
      </c>
      <c r="H141" t="s">
        <v>284</v>
      </c>
      <c r="I141" t="s">
        <v>285</v>
      </c>
      <c r="J141" t="str">
        <f t="shared" si="13"/>
        <v>Toimintaympäristö-Maatalous</v>
      </c>
      <c r="K141" t="str">
        <f t="shared" si="14"/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 t="shared" si="12"/>
        <v>1</v>
      </c>
      <c r="G142" t="s">
        <v>12654</v>
      </c>
      <c r="H142" t="s">
        <v>284</v>
      </c>
      <c r="I142" t="s">
        <v>286</v>
      </c>
      <c r="J142" t="str">
        <f t="shared" si="13"/>
        <v>Toimintaympäristö-Maatalous</v>
      </c>
      <c r="K142" t="str">
        <f t="shared" si="14"/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 t="shared" si="12"/>
        <v>2</v>
      </c>
      <c r="G143" t="s">
        <v>12654</v>
      </c>
      <c r="H143" t="s">
        <v>284</v>
      </c>
      <c r="I143" t="s">
        <v>12659</v>
      </c>
      <c r="J143" t="str">
        <f t="shared" si="13"/>
        <v>Toimintaympäristö-Maatalous</v>
      </c>
      <c r="K143" t="str">
        <f t="shared" si="14"/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 t="shared" si="12"/>
        <v>17</v>
      </c>
      <c r="G144" t="s">
        <v>12654</v>
      </c>
      <c r="H144" t="s">
        <v>284</v>
      </c>
      <c r="I144" t="s">
        <v>287</v>
      </c>
      <c r="J144" t="str">
        <f t="shared" si="13"/>
        <v>Toimintaympäristö-Maatalous</v>
      </c>
      <c r="K144" t="str">
        <f t="shared" si="14"/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 t="shared" si="12"/>
        <v>9</v>
      </c>
      <c r="G145" t="s">
        <v>12654</v>
      </c>
      <c r="H145" t="s">
        <v>284</v>
      </c>
      <c r="I145" t="s">
        <v>12660</v>
      </c>
      <c r="J145" t="str">
        <f t="shared" si="13"/>
        <v>Toimintaympäristö-Maatalous</v>
      </c>
      <c r="K145" t="str">
        <f t="shared" si="14"/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 t="shared" si="12"/>
        <v>1</v>
      </c>
      <c r="G146" t="s">
        <v>12654</v>
      </c>
      <c r="H146" t="s">
        <v>284</v>
      </c>
      <c r="I146" t="s">
        <v>290</v>
      </c>
      <c r="J146" t="str">
        <f t="shared" si="13"/>
        <v>Toimintaympäristö-Maatalous</v>
      </c>
      <c r="K146" t="str">
        <f t="shared" si="14"/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 t="shared" si="12"/>
        <v>4</v>
      </c>
      <c r="G147" t="s">
        <v>12654</v>
      </c>
      <c r="H147" t="s">
        <v>284</v>
      </c>
      <c r="I147" t="s">
        <v>12661</v>
      </c>
      <c r="J147" t="str">
        <f t="shared" si="13"/>
        <v>Toimintaympäristö-Maatalous</v>
      </c>
      <c r="K147" t="str">
        <f t="shared" si="14"/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 t="shared" si="12"/>
        <v>4</v>
      </c>
      <c r="G148" t="s">
        <v>12654</v>
      </c>
      <c r="H148" t="s">
        <v>284</v>
      </c>
      <c r="I148" t="s">
        <v>292</v>
      </c>
      <c r="J148" t="str">
        <f t="shared" si="13"/>
        <v>Toimintaympäristö-Maatalous</v>
      </c>
      <c r="K148" t="str">
        <f t="shared" si="14"/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 t="shared" si="12"/>
        <v>2</v>
      </c>
      <c r="G149" t="s">
        <v>12654</v>
      </c>
      <c r="H149" t="s">
        <v>284</v>
      </c>
      <c r="I149" t="s">
        <v>294</v>
      </c>
      <c r="J149" t="str">
        <f t="shared" si="13"/>
        <v>Toimintaympäristö-Maatalous</v>
      </c>
      <c r="K149" t="str">
        <f t="shared" si="14"/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 t="shared" si="12"/>
        <v>10</v>
      </c>
      <c r="G150" t="s">
        <v>12654</v>
      </c>
      <c r="H150" t="s">
        <v>284</v>
      </c>
      <c r="I150" t="s">
        <v>12662</v>
      </c>
      <c r="J150" t="str">
        <f t="shared" si="13"/>
        <v>Toimintaympäristö-Maatalous</v>
      </c>
      <c r="K150" t="str">
        <f t="shared" si="14"/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 t="shared" si="12"/>
        <v>3</v>
      </c>
      <c r="G151" t="s">
        <v>12654</v>
      </c>
      <c r="H151" t="s">
        <v>284</v>
      </c>
      <c r="I151" t="s">
        <v>296</v>
      </c>
      <c r="J151" t="str">
        <f t="shared" si="13"/>
        <v>Toimintaympäristö-Maatalous</v>
      </c>
      <c r="K151" t="str">
        <f t="shared" si="14"/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 t="shared" si="12"/>
        <v>2</v>
      </c>
      <c r="G152" t="s">
        <v>12654</v>
      </c>
      <c r="H152" t="s">
        <v>284</v>
      </c>
      <c r="I152" t="s">
        <v>12663</v>
      </c>
      <c r="J152" t="str">
        <f t="shared" si="13"/>
        <v>Toimintaympäristö-Maatalous</v>
      </c>
      <c r="K152" t="str">
        <f t="shared" si="14"/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 t="shared" si="12"/>
        <v>2</v>
      </c>
      <c r="G153" t="s">
        <v>12654</v>
      </c>
      <c r="H153" t="s">
        <v>284</v>
      </c>
      <c r="I153" t="s">
        <v>12664</v>
      </c>
      <c r="J153" t="str">
        <f t="shared" si="13"/>
        <v>Toimintaympäristö-Maatalous</v>
      </c>
      <c r="K153" t="str">
        <f t="shared" si="14"/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 t="shared" si="12"/>
        <v>17</v>
      </c>
      <c r="G154" t="s">
        <v>12654</v>
      </c>
      <c r="H154" t="s">
        <v>297</v>
      </c>
      <c r="I154" t="s">
        <v>298</v>
      </c>
      <c r="J154" t="str">
        <f t="shared" si="13"/>
        <v>Toimintaympäristö-Muutos</v>
      </c>
      <c r="K154" t="str">
        <f t="shared" si="14"/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 t="shared" si="12"/>
        <v>8</v>
      </c>
      <c r="G155" t="s">
        <v>12654</v>
      </c>
      <c r="H155" t="s">
        <v>297</v>
      </c>
      <c r="I155" t="s">
        <v>299</v>
      </c>
      <c r="J155" t="str">
        <f t="shared" si="13"/>
        <v>Toimintaympäristö-Muutos</v>
      </c>
      <c r="K155" t="str">
        <f t="shared" si="14"/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 t="shared" si="12"/>
        <v>2</v>
      </c>
      <c r="G156" t="s">
        <v>12654</v>
      </c>
      <c r="H156" t="s">
        <v>297</v>
      </c>
      <c r="I156" t="s">
        <v>300</v>
      </c>
      <c r="J156" t="str">
        <f t="shared" si="13"/>
        <v>Toimintaympäristö-Muutos</v>
      </c>
      <c r="K156" t="str">
        <f t="shared" si="14"/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 t="shared" si="12"/>
        <v>1</v>
      </c>
      <c r="G157" t="s">
        <v>12654</v>
      </c>
      <c r="H157" t="s">
        <v>297</v>
      </c>
      <c r="I157" t="s">
        <v>301</v>
      </c>
      <c r="J157" t="str">
        <f t="shared" si="13"/>
        <v>Toimintaympäristö-Muutos</v>
      </c>
      <c r="K157" t="str">
        <f t="shared" si="14"/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 t="shared" si="12"/>
        <v>5</v>
      </c>
      <c r="G158" t="s">
        <v>12654</v>
      </c>
      <c r="H158" t="s">
        <v>297</v>
      </c>
      <c r="I158" t="s">
        <v>302</v>
      </c>
      <c r="J158" t="str">
        <f t="shared" si="13"/>
        <v>Toimintaympäristö-Muutos</v>
      </c>
      <c r="K158" t="str">
        <f t="shared" si="14"/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 t="shared" si="12"/>
        <v>2</v>
      </c>
      <c r="G159" t="s">
        <v>12654</v>
      </c>
      <c r="H159" t="s">
        <v>297</v>
      </c>
      <c r="I159" t="s">
        <v>12665</v>
      </c>
      <c r="J159" t="str">
        <f t="shared" si="13"/>
        <v>Toimintaympäristö-Muutos</v>
      </c>
      <c r="K159" t="str">
        <f t="shared" si="14"/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 t="shared" si="12"/>
        <v>5</v>
      </c>
      <c r="G160" t="s">
        <v>12654</v>
      </c>
      <c r="H160" t="s">
        <v>297</v>
      </c>
      <c r="I160" t="s">
        <v>304</v>
      </c>
      <c r="J160" t="str">
        <f t="shared" si="13"/>
        <v>Toimintaympäristö-Muutos</v>
      </c>
      <c r="K160" t="str">
        <f t="shared" si="14"/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 t="shared" si="12"/>
        <v>1</v>
      </c>
      <c r="G161" t="s">
        <v>12654</v>
      </c>
      <c r="H161" t="s">
        <v>297</v>
      </c>
      <c r="I161" t="s">
        <v>305</v>
      </c>
      <c r="J161" t="str">
        <f t="shared" si="13"/>
        <v>Toimintaympäristö-Muutos</v>
      </c>
      <c r="K161" t="str">
        <f t="shared" si="14"/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 t="shared" ref="F162:F181" si="15">COUNTIF(L162:XFD162,"*.*")</f>
        <v>6</v>
      </c>
      <c r="G162" t="s">
        <v>12654</v>
      </c>
      <c r="H162" t="s">
        <v>297</v>
      </c>
      <c r="I162" t="s">
        <v>306</v>
      </c>
      <c r="J162" t="str">
        <f t="shared" ref="J162:J181" si="16">$G162&amp;"-"&amp;$H162</f>
        <v>Toimintaympäristö-Muutos</v>
      </c>
      <c r="K162" t="str">
        <f t="shared" ref="K162:K181" si="17"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 t="shared" si="15"/>
        <v>2</v>
      </c>
      <c r="G163" t="s">
        <v>12654</v>
      </c>
      <c r="H163" t="s">
        <v>297</v>
      </c>
      <c r="I163" t="s">
        <v>12666</v>
      </c>
      <c r="J163" t="str">
        <f t="shared" si="16"/>
        <v>Toimintaympäristö-Muutos</v>
      </c>
      <c r="K163" t="str">
        <f t="shared" si="17"/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 t="shared" si="15"/>
        <v>5</v>
      </c>
      <c r="G164" t="s">
        <v>12654</v>
      </c>
      <c r="H164" t="s">
        <v>297</v>
      </c>
      <c r="I164" t="s">
        <v>307</v>
      </c>
      <c r="J164" t="str">
        <f t="shared" si="16"/>
        <v>Toimintaympäristö-Muutos</v>
      </c>
      <c r="K164" t="str">
        <f t="shared" si="17"/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 t="shared" si="15"/>
        <v>1</v>
      </c>
      <c r="G165" t="s">
        <v>12654</v>
      </c>
      <c r="H165" t="s">
        <v>297</v>
      </c>
      <c r="I165" t="s">
        <v>308</v>
      </c>
      <c r="J165" t="str">
        <f t="shared" si="16"/>
        <v>Toimintaympäristö-Muutos</v>
      </c>
      <c r="K165" t="str">
        <f t="shared" si="17"/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 t="shared" si="15"/>
        <v>4</v>
      </c>
      <c r="G166" t="s">
        <v>12654</v>
      </c>
      <c r="H166" t="s">
        <v>297</v>
      </c>
      <c r="I166" t="s">
        <v>12667</v>
      </c>
      <c r="J166" t="str">
        <f t="shared" si="16"/>
        <v>Toimintaympäristö-Muutos</v>
      </c>
      <c r="K166" t="str">
        <f t="shared" si="17"/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 t="shared" si="15"/>
        <v>2</v>
      </c>
      <c r="G167" t="s">
        <v>12654</v>
      </c>
      <c r="H167" t="s">
        <v>297</v>
      </c>
      <c r="I167" t="s">
        <v>12668</v>
      </c>
      <c r="J167" t="str">
        <f t="shared" si="16"/>
        <v>Toimintaympäristö-Muutos</v>
      </c>
      <c r="K167" t="str">
        <f t="shared" si="17"/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 t="shared" si="15"/>
        <v>3</v>
      </c>
      <c r="G168" t="s">
        <v>12654</v>
      </c>
      <c r="H168" t="s">
        <v>309</v>
      </c>
      <c r="I168" t="s">
        <v>310</v>
      </c>
      <c r="J168" t="str">
        <f t="shared" si="16"/>
        <v>Toimintaympäristö-Ohjelmistotuotanto</v>
      </c>
      <c r="K168" t="str">
        <f t="shared" si="17"/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 t="shared" si="15"/>
        <v>2</v>
      </c>
      <c r="G169" t="s">
        <v>12654</v>
      </c>
      <c r="H169" t="s">
        <v>309</v>
      </c>
      <c r="I169" t="s">
        <v>12669</v>
      </c>
      <c r="J169" t="str">
        <f t="shared" si="16"/>
        <v>Toimintaympäristö-Ohjelmistotuotanto</v>
      </c>
      <c r="K169" t="str">
        <f t="shared" si="17"/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 t="shared" si="15"/>
        <v>1</v>
      </c>
      <c r="G170" t="s">
        <v>12654</v>
      </c>
      <c r="H170" t="s">
        <v>309</v>
      </c>
      <c r="I170" t="s">
        <v>12670</v>
      </c>
      <c r="J170" t="str">
        <f t="shared" si="16"/>
        <v>Toimintaympäristö-Ohjelmistotuotanto</v>
      </c>
      <c r="K170" t="str">
        <f t="shared" si="17"/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 t="shared" si="15"/>
        <v>2</v>
      </c>
      <c r="G171" t="s">
        <v>12654</v>
      </c>
      <c r="H171" s="11" t="s">
        <v>309</v>
      </c>
      <c r="I171" s="11" t="s">
        <v>311</v>
      </c>
      <c r="J171" t="str">
        <f t="shared" si="16"/>
        <v>Toimintaympäristö-Ohjelmistotuotanto</v>
      </c>
      <c r="K171" t="str">
        <f t="shared" si="17"/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 t="shared" si="15"/>
        <v>3</v>
      </c>
      <c r="G172" t="s">
        <v>12654</v>
      </c>
      <c r="H172" s="11" t="s">
        <v>12671</v>
      </c>
      <c r="I172" s="11" t="s">
        <v>313</v>
      </c>
      <c r="J172" t="str">
        <f t="shared" si="16"/>
        <v>Toimintaympäristö-Säädökset</v>
      </c>
      <c r="K172" t="str">
        <f t="shared" si="17"/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 t="shared" si="15"/>
        <v>1</v>
      </c>
      <c r="G173" t="s">
        <v>12654</v>
      </c>
      <c r="H173" t="s">
        <v>12671</v>
      </c>
      <c r="I173" t="s">
        <v>315</v>
      </c>
      <c r="J173" t="str">
        <f t="shared" si="16"/>
        <v>Toimintaympäristö-Säädökset</v>
      </c>
      <c r="K173" t="str">
        <f t="shared" si="17"/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 t="shared" si="15"/>
        <v>1</v>
      </c>
      <c r="G174" t="s">
        <v>12654</v>
      </c>
      <c r="H174" t="s">
        <v>12671</v>
      </c>
      <c r="I174" t="s">
        <v>316</v>
      </c>
      <c r="J174" t="str">
        <f t="shared" si="16"/>
        <v>Toimintaympäristö-Säädökset</v>
      </c>
      <c r="K174" t="str">
        <f t="shared" si="17"/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 t="shared" si="15"/>
        <v>2</v>
      </c>
      <c r="G175" t="s">
        <v>12654</v>
      </c>
      <c r="H175" t="s">
        <v>12671</v>
      </c>
      <c r="I175" t="s">
        <v>317</v>
      </c>
      <c r="J175" t="str">
        <f t="shared" si="16"/>
        <v>Toimintaympäristö-Säädökset</v>
      </c>
      <c r="K175" t="str">
        <f t="shared" si="17"/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 t="shared" si="15"/>
        <v>7</v>
      </c>
      <c r="G176" t="s">
        <v>12654</v>
      </c>
      <c r="H176" t="s">
        <v>127</v>
      </c>
      <c r="I176" t="s">
        <v>318</v>
      </c>
      <c r="J176" t="str">
        <f t="shared" si="16"/>
        <v>Toimintaympäristö-Tuotantoketju</v>
      </c>
      <c r="K176" t="str">
        <f t="shared" si="17"/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 t="shared" si="15"/>
        <v>2</v>
      </c>
      <c r="G177" t="s">
        <v>12654</v>
      </c>
      <c r="H177" t="s">
        <v>127</v>
      </c>
      <c r="I177" t="s">
        <v>319</v>
      </c>
      <c r="J177" t="str">
        <f t="shared" si="16"/>
        <v>Toimintaympäristö-Tuotantoketju</v>
      </c>
      <c r="K177" t="str">
        <f t="shared" si="17"/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 t="shared" si="15"/>
        <v>7</v>
      </c>
      <c r="G178" t="s">
        <v>12654</v>
      </c>
      <c r="H178" t="s">
        <v>127</v>
      </c>
      <c r="I178" t="s">
        <v>12672</v>
      </c>
      <c r="J178" t="str">
        <f t="shared" si="16"/>
        <v>Toimintaympäristö-Tuotantoketju</v>
      </c>
      <c r="K178" t="str">
        <f t="shared" si="17"/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 t="shared" si="15"/>
        <v>12</v>
      </c>
      <c r="G179" t="s">
        <v>12654</v>
      </c>
      <c r="H179" t="s">
        <v>127</v>
      </c>
      <c r="I179" t="s">
        <v>320</v>
      </c>
      <c r="J179" t="str">
        <f t="shared" si="16"/>
        <v>Toimintaympäristö-Tuotantoketju</v>
      </c>
      <c r="K179" t="str">
        <f t="shared" si="17"/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 t="shared" si="15"/>
        <v>3</v>
      </c>
      <c r="G180" t="s">
        <v>12654</v>
      </c>
      <c r="H180" t="s">
        <v>127</v>
      </c>
      <c r="I180" t="s">
        <v>321</v>
      </c>
      <c r="J180" t="str">
        <f t="shared" si="16"/>
        <v>Toimintaympäristö-Tuotantoketju</v>
      </c>
      <c r="K180" t="str">
        <f t="shared" si="17"/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 t="shared" si="15"/>
        <v>2</v>
      </c>
      <c r="G181" t="s">
        <v>12654</v>
      </c>
      <c r="H181" t="s">
        <v>12673</v>
      </c>
      <c r="I181" t="s">
        <v>322</v>
      </c>
      <c r="J181" t="str">
        <f t="shared" si="16"/>
        <v>Toimintaympäristö-Yhtiö</v>
      </c>
      <c r="K181" t="str">
        <f t="shared" si="17"/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"/>
  <sheetViews>
    <sheetView topLeftCell="AF1" workbookViewId="0">
      <pane ySplit="1" topLeftCell="A30" activePane="bottomLeft" state="frozen"/>
      <selection activeCell="F20" sqref="F20"/>
      <selection pane="bottomLeft" activeCell="H4" sqref="H4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21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41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41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41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41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41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41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41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41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41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  <c r="AO41">
        <f>SUM(AJ2:AJ41)</f>
        <v>225</v>
      </c>
    </row>
    <row r="42" spans="1:41">
      <c r="A42">
        <v>11</v>
      </c>
      <c r="B42" t="s">
        <v>149</v>
      </c>
      <c r="C42" t="s">
        <v>219</v>
      </c>
      <c r="D42" t="s">
        <v>12634</v>
      </c>
      <c r="F42">
        <f>SUM(A42:A100)</f>
        <v>137</v>
      </c>
      <c r="H42" s="21">
        <v>7</v>
      </c>
      <c r="I42" t="s">
        <v>149</v>
      </c>
      <c r="J42" t="s">
        <v>219</v>
      </c>
      <c r="K42" t="s">
        <v>12634</v>
      </c>
      <c r="M42">
        <f>SUM(H42:H88)</f>
        <v>110</v>
      </c>
      <c r="O42">
        <v>8</v>
      </c>
      <c r="P42" t="s">
        <v>149</v>
      </c>
      <c r="Q42" t="s">
        <v>170</v>
      </c>
      <c r="R42" t="s">
        <v>176</v>
      </c>
      <c r="T42">
        <f>SUM(O42:O84)</f>
        <v>99</v>
      </c>
      <c r="V42">
        <v>6</v>
      </c>
      <c r="W42" t="s">
        <v>149</v>
      </c>
      <c r="X42" t="s">
        <v>208</v>
      </c>
      <c r="Y42" t="s">
        <v>12632</v>
      </c>
      <c r="AA42">
        <f>SUM(V42:V77)</f>
        <v>60</v>
      </c>
      <c r="AC42">
        <v>6</v>
      </c>
      <c r="AD42" t="s">
        <v>149</v>
      </c>
      <c r="AE42" t="s">
        <v>219</v>
      </c>
      <c r="AF42" t="s">
        <v>229</v>
      </c>
      <c r="AH42">
        <f>SUM(AC42:AC81)</f>
        <v>89</v>
      </c>
      <c r="AJ42">
        <v>25</v>
      </c>
      <c r="AK42" t="s">
        <v>149</v>
      </c>
      <c r="AL42" t="s">
        <v>219</v>
      </c>
      <c r="AM42" t="s">
        <v>12634</v>
      </c>
    </row>
    <row r="43" spans="1:41">
      <c r="A43">
        <v>7</v>
      </c>
      <c r="B43" t="s">
        <v>149</v>
      </c>
      <c r="C43" t="s">
        <v>187</v>
      </c>
      <c r="D43" t="s">
        <v>205</v>
      </c>
      <c r="H43" s="21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41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41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41">
      <c r="A46">
        <v>5</v>
      </c>
      <c r="B46" t="s">
        <v>149</v>
      </c>
      <c r="C46" t="s">
        <v>12609</v>
      </c>
      <c r="D46" t="s">
        <v>252</v>
      </c>
      <c r="H46" s="21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41">
      <c r="A47">
        <v>5</v>
      </c>
      <c r="B47" t="s">
        <v>149</v>
      </c>
      <c r="C47" t="s">
        <v>12609</v>
      </c>
      <c r="D47" t="s">
        <v>12639</v>
      </c>
      <c r="H47" s="21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41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41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41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41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  <c r="AO131">
        <f>SUM(AJ42:AJ131)</f>
        <v>495</v>
      </c>
    </row>
    <row r="132" spans="1:41">
      <c r="A132">
        <v>8</v>
      </c>
      <c r="B132" t="s">
        <v>12654</v>
      </c>
      <c r="C132" t="s">
        <v>297</v>
      </c>
      <c r="D132" t="s">
        <v>298</v>
      </c>
      <c r="F132">
        <f>SUM(A132:A160)</f>
        <v>65</v>
      </c>
      <c r="H132">
        <v>3</v>
      </c>
      <c r="I132" t="s">
        <v>12654</v>
      </c>
      <c r="J132" t="s">
        <v>297</v>
      </c>
      <c r="K132" t="s">
        <v>302</v>
      </c>
      <c r="M132">
        <f>SUM(H132:H149)</f>
        <v>24</v>
      </c>
      <c r="O132">
        <v>4</v>
      </c>
      <c r="P132" t="s">
        <v>12654</v>
      </c>
      <c r="Q132" t="s">
        <v>284</v>
      </c>
      <c r="R132" t="s">
        <v>287</v>
      </c>
      <c r="T132">
        <f>SUM(O132:O150)</f>
        <v>34</v>
      </c>
      <c r="V132">
        <v>5</v>
      </c>
      <c r="W132" t="s">
        <v>12654</v>
      </c>
      <c r="X132" t="s">
        <v>297</v>
      </c>
      <c r="Y132" t="s">
        <v>299</v>
      </c>
      <c r="AA132">
        <f>SUM(V132:V150)</f>
        <v>37</v>
      </c>
      <c r="AC132">
        <v>6</v>
      </c>
      <c r="AD132" t="s">
        <v>12654</v>
      </c>
      <c r="AE132" t="s">
        <v>297</v>
      </c>
      <c r="AF132" t="s">
        <v>298</v>
      </c>
      <c r="AH132">
        <f>SUM(AC132:AC151)</f>
        <v>31</v>
      </c>
      <c r="AJ132">
        <v>17</v>
      </c>
      <c r="AK132" t="s">
        <v>12654</v>
      </c>
      <c r="AL132" t="s">
        <v>284</v>
      </c>
      <c r="AM132" t="s">
        <v>287</v>
      </c>
    </row>
    <row r="133" spans="1:41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41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41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41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41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41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41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41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41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41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41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41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41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41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41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41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41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  <c r="AO181">
        <f>SUM(AJ132:AJ181)</f>
        <v>191</v>
      </c>
    </row>
    <row r="183" spans="1:41">
      <c r="A183">
        <f>SUM(A2:A182)</f>
        <v>268</v>
      </c>
      <c r="H183">
        <f>SUM(H2:H182)</f>
        <v>204</v>
      </c>
      <c r="O183">
        <f>SUM(O2:O182)</f>
        <v>154</v>
      </c>
      <c r="V183">
        <f>SUM(V2:V182)</f>
        <v>130</v>
      </c>
      <c r="AC183">
        <f>SUM(AC2:AC182)</f>
        <v>155</v>
      </c>
      <c r="AJ183">
        <f>SUM(AJ2:AJ182)</f>
        <v>911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="75" zoomScaleNormal="75" zoomScalePageLayoutView="75" workbookViewId="0">
      <selection activeCell="A43" sqref="A43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13075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12861</v>
      </c>
      <c r="E3">
        <v>7</v>
      </c>
      <c r="G3" t="s">
        <v>12880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12865</v>
      </c>
      <c r="E4">
        <v>6</v>
      </c>
      <c r="G4" t="s">
        <v>12888</v>
      </c>
      <c r="H4">
        <v>14</v>
      </c>
    </row>
    <row r="5" spans="1:8">
      <c r="D5" t="s">
        <v>12860</v>
      </c>
      <c r="E5">
        <v>4</v>
      </c>
      <c r="G5" t="s">
        <v>12887</v>
      </c>
      <c r="H5">
        <v>13</v>
      </c>
    </row>
    <row r="6" spans="1:8">
      <c r="D6" t="s">
        <v>12863</v>
      </c>
      <c r="E6">
        <v>4</v>
      </c>
      <c r="G6" t="s">
        <v>12875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12864</v>
      </c>
      <c r="E7">
        <v>3</v>
      </c>
      <c r="G7" t="s">
        <v>12881</v>
      </c>
      <c r="H7">
        <v>10</v>
      </c>
    </row>
    <row r="8" spans="1:8" ht="16" thickTop="1">
      <c r="A8" t="s">
        <v>12880</v>
      </c>
      <c r="B8">
        <f>COUNTIF(Koodit!$J:$J,A8)</f>
        <v>26</v>
      </c>
      <c r="D8" t="s">
        <v>12869</v>
      </c>
      <c r="E8">
        <v>3</v>
      </c>
      <c r="G8" t="s">
        <v>12877</v>
      </c>
      <c r="H8">
        <v>9</v>
      </c>
    </row>
    <row r="9" spans="1:8">
      <c r="A9" t="s">
        <v>12888</v>
      </c>
      <c r="B9">
        <f>COUNTIF(Koodit!$J:$J,A9)</f>
        <v>14</v>
      </c>
      <c r="D9" t="s">
        <v>12870</v>
      </c>
      <c r="E9">
        <v>3</v>
      </c>
      <c r="G9" t="s">
        <v>12882</v>
      </c>
      <c r="H9">
        <v>9</v>
      </c>
    </row>
    <row r="10" spans="1:8">
      <c r="A10" t="s">
        <v>12887</v>
      </c>
      <c r="B10">
        <f>COUNTIF(Koodit!$J:$J,A10)</f>
        <v>13</v>
      </c>
      <c r="D10" t="s">
        <v>12871</v>
      </c>
      <c r="E10">
        <v>3</v>
      </c>
      <c r="G10" t="s">
        <v>12861</v>
      </c>
      <c r="H10">
        <v>7</v>
      </c>
    </row>
    <row r="11" spans="1:8">
      <c r="A11" t="s">
        <v>12881</v>
      </c>
      <c r="B11">
        <f>COUNTIF(Koodit!$J:$J,A11)</f>
        <v>10</v>
      </c>
      <c r="D11" t="s">
        <v>12866</v>
      </c>
      <c r="E11">
        <v>2</v>
      </c>
      <c r="G11" t="s">
        <v>12865</v>
      </c>
      <c r="H11">
        <v>6</v>
      </c>
    </row>
    <row r="12" spans="1:8">
      <c r="A12" t="s">
        <v>12875</v>
      </c>
      <c r="B12">
        <f>COUNTIF(Koodit!$J:$J,A12)</f>
        <v>10</v>
      </c>
      <c r="D12" t="s">
        <v>12867</v>
      </c>
      <c r="E12">
        <v>2</v>
      </c>
      <c r="G12" t="s">
        <v>12874</v>
      </c>
      <c r="H12">
        <v>6</v>
      </c>
    </row>
    <row r="13" spans="1:8">
      <c r="A13" t="s">
        <v>12877</v>
      </c>
      <c r="B13">
        <f>COUNTIF(Koodit!$J:$J,A13)</f>
        <v>9</v>
      </c>
      <c r="D13" t="s">
        <v>12862</v>
      </c>
      <c r="E13">
        <v>1</v>
      </c>
      <c r="G13" t="s">
        <v>12879</v>
      </c>
      <c r="H13">
        <v>6</v>
      </c>
    </row>
    <row r="14" spans="1:8">
      <c r="A14" t="s">
        <v>12882</v>
      </c>
      <c r="B14">
        <f>COUNTIF(Koodit!$J:$J,A14)</f>
        <v>9</v>
      </c>
      <c r="D14" t="s">
        <v>12868</v>
      </c>
      <c r="E14">
        <v>1</v>
      </c>
      <c r="G14" t="s">
        <v>12873</v>
      </c>
      <c r="H14">
        <v>5</v>
      </c>
    </row>
    <row r="15" spans="1:8" ht="15" customHeight="1">
      <c r="A15" t="s">
        <v>12861</v>
      </c>
      <c r="B15">
        <f>COUNTIF(Koodit!$J:$J,A15)</f>
        <v>7</v>
      </c>
      <c r="D15" s="11" t="s">
        <v>12872</v>
      </c>
      <c r="E15" s="11">
        <v>1</v>
      </c>
      <c r="G15" t="s">
        <v>12878</v>
      </c>
      <c r="H15" s="1">
        <v>5</v>
      </c>
    </row>
    <row r="16" spans="1:8" ht="16" thickBot="1">
      <c r="A16" t="s">
        <v>12865</v>
      </c>
      <c r="B16">
        <f>COUNTIF(Koodit!$J:$J,A16)</f>
        <v>6</v>
      </c>
      <c r="D16" s="19"/>
      <c r="E16" s="19">
        <f>SUM(E3:E15)</f>
        <v>40</v>
      </c>
      <c r="G16" t="s">
        <v>12891</v>
      </c>
      <c r="H16">
        <v>5</v>
      </c>
    </row>
    <row r="17" spans="1:8" ht="16" thickTop="1">
      <c r="A17" t="s">
        <v>12874</v>
      </c>
      <c r="B17">
        <f>COUNTIF(Koodit!$J:$J,A17)</f>
        <v>6</v>
      </c>
      <c r="G17" t="s">
        <v>12860</v>
      </c>
      <c r="H17">
        <v>4</v>
      </c>
    </row>
    <row r="18" spans="1:8">
      <c r="A18" t="s">
        <v>12879</v>
      </c>
      <c r="B18">
        <f>COUNTIF(Koodit!$J:$J,A18)</f>
        <v>6</v>
      </c>
      <c r="D18" t="s">
        <v>12880</v>
      </c>
      <c r="E18">
        <v>26</v>
      </c>
      <c r="G18" t="s">
        <v>12863</v>
      </c>
      <c r="H18">
        <v>4</v>
      </c>
    </row>
    <row r="19" spans="1:8">
      <c r="A19" t="s">
        <v>12891</v>
      </c>
      <c r="B19">
        <f>COUNTIF(Koodit!$J:$J,A19)</f>
        <v>5</v>
      </c>
      <c r="D19" t="s">
        <v>12875</v>
      </c>
      <c r="E19">
        <v>10</v>
      </c>
      <c r="G19" t="s">
        <v>12886</v>
      </c>
      <c r="H19">
        <v>4</v>
      </c>
    </row>
    <row r="20" spans="1:8">
      <c r="A20" t="s">
        <v>12878</v>
      </c>
      <c r="B20">
        <f>COUNTIF(Koodit!$J:$J,A20)</f>
        <v>5</v>
      </c>
      <c r="D20" t="s">
        <v>12881</v>
      </c>
      <c r="E20">
        <v>10</v>
      </c>
      <c r="G20" t="s">
        <v>12889</v>
      </c>
      <c r="H20">
        <v>4</v>
      </c>
    </row>
    <row r="21" spans="1:8" ht="17" customHeight="1">
      <c r="A21" t="s">
        <v>12873</v>
      </c>
      <c r="B21">
        <f>COUNTIF(Koodit!$J:$J,A21)</f>
        <v>5</v>
      </c>
      <c r="D21" t="s">
        <v>12877</v>
      </c>
      <c r="E21">
        <v>9</v>
      </c>
      <c r="G21" t="s">
        <v>12890</v>
      </c>
      <c r="H21">
        <v>4</v>
      </c>
    </row>
    <row r="22" spans="1:8">
      <c r="A22" t="s">
        <v>12886</v>
      </c>
      <c r="B22">
        <f>COUNTIF(Koodit!$J:$J,A22)</f>
        <v>4</v>
      </c>
      <c r="D22" t="s">
        <v>12882</v>
      </c>
      <c r="E22">
        <v>9</v>
      </c>
      <c r="G22" t="s">
        <v>12864</v>
      </c>
      <c r="H22">
        <v>3</v>
      </c>
    </row>
    <row r="23" spans="1:8" ht="17" customHeight="1">
      <c r="A23" t="s">
        <v>12860</v>
      </c>
      <c r="B23">
        <f>COUNTIF(Koodit!$J:$J,A23)</f>
        <v>4</v>
      </c>
      <c r="D23" t="s">
        <v>12874</v>
      </c>
      <c r="E23">
        <v>6</v>
      </c>
      <c r="G23" t="s">
        <v>12869</v>
      </c>
      <c r="H23">
        <v>3</v>
      </c>
    </row>
    <row r="24" spans="1:8">
      <c r="A24" t="s">
        <v>12889</v>
      </c>
      <c r="B24">
        <f>COUNTIF(Koodit!$J:$J,A24)</f>
        <v>4</v>
      </c>
      <c r="D24" t="s">
        <v>12879</v>
      </c>
      <c r="E24">
        <v>6</v>
      </c>
      <c r="G24" t="s">
        <v>12870</v>
      </c>
      <c r="H24">
        <v>3</v>
      </c>
    </row>
    <row r="25" spans="1:8">
      <c r="A25" t="s">
        <v>12890</v>
      </c>
      <c r="B25">
        <f>COUNTIF(Koodit!$J:$J,A25)</f>
        <v>4</v>
      </c>
      <c r="D25" t="s">
        <v>12873</v>
      </c>
      <c r="E25">
        <v>5</v>
      </c>
      <c r="G25" t="s">
        <v>12871</v>
      </c>
      <c r="H25">
        <v>3</v>
      </c>
    </row>
    <row r="26" spans="1:8" ht="15" customHeight="1">
      <c r="A26" t="s">
        <v>12863</v>
      </c>
      <c r="B26">
        <f>COUNTIF(Koodit!$J:$J,A26)</f>
        <v>4</v>
      </c>
      <c r="D26" t="s">
        <v>12878</v>
      </c>
      <c r="E26" s="1">
        <v>5</v>
      </c>
      <c r="G26" t="s">
        <v>12876</v>
      </c>
      <c r="H26">
        <v>3</v>
      </c>
    </row>
    <row r="27" spans="1:8" ht="15" customHeight="1">
      <c r="A27" t="s">
        <v>12876</v>
      </c>
      <c r="B27">
        <f>COUNTIF(Koodit!$J:$J,A27)</f>
        <v>3</v>
      </c>
      <c r="D27" t="s">
        <v>12876</v>
      </c>
      <c r="E27">
        <v>3</v>
      </c>
      <c r="G27" t="s">
        <v>12884</v>
      </c>
      <c r="H27">
        <v>3</v>
      </c>
    </row>
    <row r="28" spans="1:8">
      <c r="A28" t="s">
        <v>12864</v>
      </c>
      <c r="B28">
        <f>COUNTIF(Koodit!$J:$J,A28)</f>
        <v>3</v>
      </c>
      <c r="D28" s="11" t="s">
        <v>12883</v>
      </c>
      <c r="E28" s="11">
        <v>1</v>
      </c>
      <c r="G28" t="s">
        <v>12866</v>
      </c>
      <c r="H28">
        <v>2</v>
      </c>
    </row>
    <row r="29" spans="1:8" ht="16" thickBot="1">
      <c r="A29" t="s">
        <v>12869</v>
      </c>
      <c r="B29">
        <f>COUNTIF(Koodit!$J:$J,A29)</f>
        <v>3</v>
      </c>
      <c r="D29" s="19"/>
      <c r="E29" s="19">
        <f>SUM(E18:E28)</f>
        <v>90</v>
      </c>
      <c r="G29" t="s">
        <v>12867</v>
      </c>
      <c r="H29">
        <v>2</v>
      </c>
    </row>
    <row r="30" spans="1:8" ht="16" thickTop="1">
      <c r="A30" t="s">
        <v>12871</v>
      </c>
      <c r="B30">
        <f>COUNTIF(Koodit!$J:$J,A30)</f>
        <v>3</v>
      </c>
      <c r="G30" t="s">
        <v>12885</v>
      </c>
      <c r="H30">
        <v>2</v>
      </c>
    </row>
    <row r="31" spans="1:8">
      <c r="A31" t="s">
        <v>12884</v>
      </c>
      <c r="B31">
        <f>COUNTIF(Koodit!$J:$J,A31)</f>
        <v>3</v>
      </c>
      <c r="D31" t="s">
        <v>12888</v>
      </c>
      <c r="E31">
        <v>14</v>
      </c>
      <c r="G31" t="s">
        <v>12862</v>
      </c>
      <c r="H31">
        <v>1</v>
      </c>
    </row>
    <row r="32" spans="1:8">
      <c r="A32" t="s">
        <v>12870</v>
      </c>
      <c r="B32">
        <f>COUNTIF(Koodit!$J:$J,A32)</f>
        <v>3</v>
      </c>
      <c r="D32" t="s">
        <v>12887</v>
      </c>
      <c r="E32">
        <v>13</v>
      </c>
      <c r="G32" t="s">
        <v>12868</v>
      </c>
      <c r="H32">
        <v>1</v>
      </c>
    </row>
    <row r="33" spans="1:8">
      <c r="A33" t="s">
        <v>12885</v>
      </c>
      <c r="B33">
        <f>COUNTIF(Koodit!$J:$J,A33)</f>
        <v>2</v>
      </c>
      <c r="D33" t="s">
        <v>12891</v>
      </c>
      <c r="E33">
        <v>5</v>
      </c>
      <c r="G33" t="s">
        <v>12872</v>
      </c>
      <c r="H33">
        <v>1</v>
      </c>
    </row>
    <row r="34" spans="1:8">
      <c r="A34" t="s">
        <v>12867</v>
      </c>
      <c r="B34">
        <f>COUNTIF(Koodit!$J:$J,A34)</f>
        <v>2</v>
      </c>
      <c r="D34" t="s">
        <v>12886</v>
      </c>
      <c r="E34">
        <v>4</v>
      </c>
      <c r="G34" t="s">
        <v>12883</v>
      </c>
      <c r="H34">
        <v>1</v>
      </c>
    </row>
    <row r="35" spans="1:8">
      <c r="A35" t="s">
        <v>12866</v>
      </c>
      <c r="B35">
        <f>COUNTIF(Koodit!$J:$J,A35)</f>
        <v>2</v>
      </c>
      <c r="D35" t="s">
        <v>12889</v>
      </c>
      <c r="E35">
        <v>4</v>
      </c>
      <c r="G35" t="s">
        <v>12892</v>
      </c>
      <c r="H35">
        <v>1</v>
      </c>
    </row>
    <row r="36" spans="1:8">
      <c r="A36" t="s">
        <v>12868</v>
      </c>
      <c r="B36">
        <f>COUNTIF(Koodit!$J:$J,A36)</f>
        <v>1</v>
      </c>
      <c r="D36" t="s">
        <v>12890</v>
      </c>
      <c r="E36">
        <v>4</v>
      </c>
    </row>
    <row r="37" spans="1:8">
      <c r="A37" t="s">
        <v>12862</v>
      </c>
      <c r="B37">
        <f>COUNTIF(Koodit!$J:$J,A37)</f>
        <v>1</v>
      </c>
      <c r="D37" t="s">
        <v>12884</v>
      </c>
      <c r="E37">
        <v>3</v>
      </c>
    </row>
    <row r="38" spans="1:8">
      <c r="A38" t="s">
        <v>12872</v>
      </c>
      <c r="B38">
        <f>COUNTIF(Koodit!$J:$J,A38)</f>
        <v>1</v>
      </c>
      <c r="D38" t="s">
        <v>12885</v>
      </c>
      <c r="E38">
        <v>2</v>
      </c>
    </row>
    <row r="39" spans="1:8">
      <c r="A39" t="s">
        <v>12883</v>
      </c>
      <c r="B39">
        <f>COUNTIF(Koodit!$J:$J,A39)</f>
        <v>1</v>
      </c>
      <c r="D39" t="s">
        <v>12892</v>
      </c>
      <c r="E39">
        <v>1</v>
      </c>
    </row>
    <row r="40" spans="1:8" ht="16" thickBot="1">
      <c r="A40" t="s">
        <v>12892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F1" workbookViewId="0">
      <pane ySplit="1" topLeftCell="A2" activePane="bottomLeft" state="frozen"/>
      <selection pane="bottomLeft" activeCell="B55" sqref="B55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13076</v>
      </c>
      <c r="H40" s="17">
        <f>(H38/36)</f>
        <v>0.55555555555555558</v>
      </c>
      <c r="I40" t="s">
        <v>13076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13076</v>
      </c>
      <c r="F42" s="17">
        <f>(F40/38)</f>
        <v>0.52631578947368418</v>
      </c>
      <c r="G42" t="s">
        <v>12857</v>
      </c>
      <c r="H42" s="17">
        <f>(6/36)</f>
        <v>0.16666666666666666</v>
      </c>
      <c r="I42" t="s">
        <v>12857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12857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13076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12857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13076</v>
      </c>
      <c r="B68" s="17">
        <f>(B66/64)</f>
        <v>0.59375</v>
      </c>
    </row>
    <row r="69" spans="1:2" ht="16" thickTop="1"/>
    <row r="70" spans="1:2" ht="16" thickBot="1">
      <c r="A70" t="s">
        <v>12857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C53:K53 E52:K52 E43:K43 E2:E40 G38:K39 G41:K41 K40 C55:K65 E54:K54 E45:K49 G44:K44 K42">
    <cfRule type="duplicateValues" dxfId="12" priority="9"/>
  </conditionalFormatting>
  <conditionalFormatting sqref="I40">
    <cfRule type="duplicateValues" dxfId="11" priority="5"/>
  </conditionalFormatting>
  <conditionalFormatting sqref="G40">
    <cfRule type="duplicateValues" dxfId="10" priority="4"/>
  </conditionalFormatting>
  <conditionalFormatting sqref="E42">
    <cfRule type="duplicateValues" dxfId="9" priority="3"/>
  </conditionalFormatting>
  <conditionalFormatting sqref="C52">
    <cfRule type="duplicateValues" dxfId="8" priority="2"/>
  </conditionalFormatting>
  <conditionalFormatting sqref="A68">
    <cfRule type="duplicateValues" dxfId="7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6"/>
  <sheetViews>
    <sheetView zoomScale="50" zoomScaleNormal="50" zoomScalePageLayoutView="50" workbookViewId="0">
      <selection activeCell="R219" sqref="R219"/>
    </sheetView>
  </sheetViews>
  <sheetFormatPr baseColWidth="10" defaultRowHeight="15" x14ac:dyDescent="0"/>
  <cols>
    <col min="1" max="1" width="18.5" bestFit="1" customWidth="1"/>
    <col min="2" max="2" width="71.6640625" customWidth="1"/>
    <col min="3" max="3" width="19.5" bestFit="1" customWidth="1"/>
    <col min="4" max="4" width="21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5.3320312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8" max="18" width="94.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3" max="33" width="18.83203125" bestFit="1" customWidth="1"/>
    <col min="34" max="34" width="86.33203125" bestFit="1" customWidth="1"/>
    <col min="35" max="35" width="17.33203125" bestFit="1" customWidth="1"/>
    <col min="39" max="39" width="19.5" bestFit="1" customWidth="1"/>
  </cols>
  <sheetData>
    <row r="1" spans="1:39" s="4" customFormat="1" ht="20" thickBot="1">
      <c r="A1" s="8" t="s">
        <v>334</v>
      </c>
      <c r="B1" s="8" t="s">
        <v>12859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12859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12859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12859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G1" s="4" t="s">
        <v>338</v>
      </c>
      <c r="AH1" s="4" t="s">
        <v>12859</v>
      </c>
      <c r="AI1" s="8" t="s">
        <v>0</v>
      </c>
      <c r="AJ1" s="8"/>
      <c r="AK1" s="4" t="s">
        <v>12654</v>
      </c>
      <c r="AL1" s="4" t="s">
        <v>7</v>
      </c>
      <c r="AM1" s="4" t="s">
        <v>149</v>
      </c>
    </row>
    <row r="2" spans="1:39" ht="16" thickTop="1">
      <c r="A2">
        <v>11</v>
      </c>
      <c r="B2" t="s">
        <v>12974</v>
      </c>
      <c r="C2" t="s">
        <v>149</v>
      </c>
      <c r="E2" t="s">
        <v>13074</v>
      </c>
      <c r="F2" t="s">
        <v>13074</v>
      </c>
      <c r="G2" t="s">
        <v>13074</v>
      </c>
      <c r="I2">
        <v>8</v>
      </c>
      <c r="J2" t="s">
        <v>12918</v>
      </c>
      <c r="K2" t="s">
        <v>7</v>
      </c>
      <c r="M2" t="s">
        <v>13074</v>
      </c>
      <c r="N2" t="s">
        <v>13074</v>
      </c>
      <c r="O2" t="s">
        <v>13074</v>
      </c>
      <c r="Q2">
        <v>8</v>
      </c>
      <c r="R2" t="s">
        <v>12955</v>
      </c>
      <c r="S2" t="s">
        <v>149</v>
      </c>
      <c r="U2" t="s">
        <v>13074</v>
      </c>
      <c r="V2" t="s">
        <v>13074</v>
      </c>
      <c r="W2" t="s">
        <v>13074</v>
      </c>
      <c r="Y2">
        <v>6</v>
      </c>
      <c r="Z2" t="s">
        <v>12967</v>
      </c>
      <c r="AA2" t="s">
        <v>149</v>
      </c>
      <c r="AC2" t="s">
        <v>13074</v>
      </c>
      <c r="AD2" t="s">
        <v>13074</v>
      </c>
      <c r="AE2" t="s">
        <v>13074</v>
      </c>
      <c r="AG2">
        <v>6</v>
      </c>
      <c r="AH2" t="s">
        <v>12976</v>
      </c>
      <c r="AI2" t="s">
        <v>149</v>
      </c>
      <c r="AK2" t="s">
        <v>13074</v>
      </c>
      <c r="AL2" t="s">
        <v>13074</v>
      </c>
      <c r="AM2" t="s">
        <v>13074</v>
      </c>
    </row>
    <row r="3" spans="1:39">
      <c r="A3">
        <v>8</v>
      </c>
      <c r="B3" t="s">
        <v>13045</v>
      </c>
      <c r="C3" t="s">
        <v>12654</v>
      </c>
      <c r="D3" s="11"/>
      <c r="E3">
        <f>COUNTIF($C$2:$C$181,$E$1)</f>
        <v>29</v>
      </c>
      <c r="F3">
        <f>COUNTIF($C$2:$C$181,$F$1)</f>
        <v>28</v>
      </c>
      <c r="G3">
        <f>COUNTIF($C$2:$C$181,$G$1)</f>
        <v>59</v>
      </c>
      <c r="I3">
        <v>8</v>
      </c>
      <c r="J3" t="s">
        <v>12919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12962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13046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G3">
        <v>6</v>
      </c>
      <c r="AH3" t="s">
        <v>13045</v>
      </c>
      <c r="AI3" t="s">
        <v>12654</v>
      </c>
      <c r="AK3">
        <f>COUNTIF($AI$2:$AI$181,AK$1)</f>
        <v>20</v>
      </c>
      <c r="AL3">
        <f>COUNTIF($AI$2:$AI$181,AL$1)</f>
        <v>18</v>
      </c>
      <c r="AM3">
        <f>COUNTIF($AI$2:$AI$181,AM$1)</f>
        <v>40</v>
      </c>
    </row>
    <row r="4" spans="1:39">
      <c r="A4">
        <v>7</v>
      </c>
      <c r="B4" t="s">
        <v>12965</v>
      </c>
      <c r="C4" t="s">
        <v>149</v>
      </c>
      <c r="E4" t="s">
        <v>13073</v>
      </c>
      <c r="F4" t="s">
        <v>13073</v>
      </c>
      <c r="G4" t="s">
        <v>13073</v>
      </c>
      <c r="I4">
        <v>8</v>
      </c>
      <c r="J4" t="s">
        <v>12921</v>
      </c>
      <c r="K4" t="s">
        <v>7</v>
      </c>
      <c r="M4" t="s">
        <v>13073</v>
      </c>
      <c r="N4" t="s">
        <v>13073</v>
      </c>
      <c r="O4" t="s">
        <v>13073</v>
      </c>
      <c r="Q4">
        <v>6</v>
      </c>
      <c r="R4" t="s">
        <v>12973</v>
      </c>
      <c r="S4" t="s">
        <v>149</v>
      </c>
      <c r="U4" t="s">
        <v>13073</v>
      </c>
      <c r="V4" t="s">
        <v>13073</v>
      </c>
      <c r="W4" t="s">
        <v>13073</v>
      </c>
      <c r="Y4">
        <v>4</v>
      </c>
      <c r="Z4" t="s">
        <v>12921</v>
      </c>
      <c r="AA4" t="s">
        <v>7</v>
      </c>
      <c r="AC4" t="s">
        <v>13073</v>
      </c>
      <c r="AD4" t="s">
        <v>13073</v>
      </c>
      <c r="AE4" t="s">
        <v>13073</v>
      </c>
      <c r="AG4">
        <v>5</v>
      </c>
      <c r="AH4" t="s">
        <v>12917</v>
      </c>
      <c r="AI4" t="s">
        <v>7</v>
      </c>
      <c r="AK4" t="s">
        <v>13073</v>
      </c>
      <c r="AL4" t="s">
        <v>13073</v>
      </c>
      <c r="AM4" t="s">
        <v>13073</v>
      </c>
    </row>
    <row r="5" spans="1:39">
      <c r="A5">
        <v>6</v>
      </c>
      <c r="B5" t="s">
        <v>12930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12974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12957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13012</v>
      </c>
      <c r="AA5" t="s">
        <v>149</v>
      </c>
      <c r="AC5">
        <v>37</v>
      </c>
      <c r="AD5">
        <v>33</v>
      </c>
      <c r="AE5">
        <v>60</v>
      </c>
      <c r="AG5">
        <v>5</v>
      </c>
      <c r="AH5" t="s">
        <v>12918</v>
      </c>
      <c r="AI5" t="s">
        <v>7</v>
      </c>
      <c r="AK5">
        <v>31</v>
      </c>
      <c r="AL5">
        <v>35</v>
      </c>
      <c r="AM5">
        <v>89</v>
      </c>
    </row>
    <row r="6" spans="1:39">
      <c r="A6">
        <v>6</v>
      </c>
      <c r="B6" t="s">
        <v>12992</v>
      </c>
      <c r="C6" t="s">
        <v>149</v>
      </c>
      <c r="I6">
        <v>6</v>
      </c>
      <c r="J6" t="s">
        <v>12953</v>
      </c>
      <c r="K6" t="s">
        <v>149</v>
      </c>
      <c r="Q6">
        <v>5</v>
      </c>
      <c r="R6" t="s">
        <v>12970</v>
      </c>
      <c r="S6" t="s">
        <v>149</v>
      </c>
      <c r="Y6">
        <v>3</v>
      </c>
      <c r="Z6" t="s">
        <v>12898</v>
      </c>
      <c r="AA6" t="s">
        <v>7</v>
      </c>
      <c r="AG6">
        <v>5</v>
      </c>
      <c r="AH6" t="s">
        <v>12970</v>
      </c>
      <c r="AI6" t="s">
        <v>149</v>
      </c>
    </row>
    <row r="7" spans="1:39">
      <c r="A7">
        <v>6</v>
      </c>
      <c r="B7" t="s">
        <v>13035</v>
      </c>
      <c r="C7" t="s">
        <v>12654</v>
      </c>
      <c r="I7">
        <v>6</v>
      </c>
      <c r="J7" t="s">
        <v>12967</v>
      </c>
      <c r="K7" t="s">
        <v>149</v>
      </c>
      <c r="Q7">
        <v>5</v>
      </c>
      <c r="R7" t="s">
        <v>13016</v>
      </c>
      <c r="S7" t="s">
        <v>149</v>
      </c>
      <c r="Y7">
        <v>3</v>
      </c>
      <c r="Z7" t="s">
        <v>12910</v>
      </c>
      <c r="AA7" t="s">
        <v>7</v>
      </c>
      <c r="AG7">
        <v>4</v>
      </c>
      <c r="AH7" t="s">
        <v>12898</v>
      </c>
      <c r="AI7" t="s">
        <v>7</v>
      </c>
    </row>
    <row r="8" spans="1:39">
      <c r="A8">
        <v>5</v>
      </c>
      <c r="B8" t="s">
        <v>12899</v>
      </c>
      <c r="C8" t="s">
        <v>7</v>
      </c>
      <c r="I8">
        <v>6</v>
      </c>
      <c r="J8" t="s">
        <v>12976</v>
      </c>
      <c r="K8" t="s">
        <v>149</v>
      </c>
      <c r="Q8">
        <v>4</v>
      </c>
      <c r="R8" t="s">
        <v>12897</v>
      </c>
      <c r="S8" t="s">
        <v>7</v>
      </c>
      <c r="Y8">
        <v>3</v>
      </c>
      <c r="Z8" t="s">
        <v>12928</v>
      </c>
      <c r="AA8" t="s">
        <v>7</v>
      </c>
      <c r="AG8">
        <v>4</v>
      </c>
      <c r="AH8" t="s">
        <v>12916</v>
      </c>
      <c r="AI8" t="s">
        <v>7</v>
      </c>
    </row>
    <row r="9" spans="1:39">
      <c r="A9">
        <v>5</v>
      </c>
      <c r="B9" t="s">
        <v>12907</v>
      </c>
      <c r="C9" t="s">
        <v>7</v>
      </c>
      <c r="I9">
        <v>5</v>
      </c>
      <c r="J9" t="s">
        <v>12910</v>
      </c>
      <c r="K9" t="s">
        <v>7</v>
      </c>
      <c r="Q9">
        <v>4</v>
      </c>
      <c r="R9" t="s">
        <v>12965</v>
      </c>
      <c r="S9" t="s">
        <v>149</v>
      </c>
      <c r="Y9">
        <v>3</v>
      </c>
      <c r="Z9" t="s">
        <v>12980</v>
      </c>
      <c r="AA9" t="s">
        <v>149</v>
      </c>
      <c r="AG9">
        <v>4</v>
      </c>
      <c r="AH9" t="s">
        <v>12945</v>
      </c>
      <c r="AI9" t="s">
        <v>149</v>
      </c>
    </row>
    <row r="10" spans="1:39">
      <c r="A10">
        <v>5</v>
      </c>
      <c r="B10" t="s">
        <v>12954</v>
      </c>
      <c r="C10" t="s">
        <v>149</v>
      </c>
      <c r="I10">
        <v>5</v>
      </c>
      <c r="J10" t="s">
        <v>12917</v>
      </c>
      <c r="K10" t="s">
        <v>7</v>
      </c>
      <c r="Q10">
        <v>4</v>
      </c>
      <c r="R10" t="s">
        <v>12998</v>
      </c>
      <c r="S10" t="s">
        <v>149</v>
      </c>
      <c r="Y10">
        <v>3</v>
      </c>
      <c r="Z10" t="s">
        <v>13021</v>
      </c>
      <c r="AA10" t="s">
        <v>149</v>
      </c>
      <c r="AG10">
        <v>4</v>
      </c>
      <c r="AH10" t="s">
        <v>12974</v>
      </c>
      <c r="AI10" t="s">
        <v>149</v>
      </c>
    </row>
    <row r="11" spans="1:39">
      <c r="A11">
        <v>5</v>
      </c>
      <c r="B11" t="s">
        <v>12995</v>
      </c>
      <c r="C11" t="s">
        <v>149</v>
      </c>
      <c r="I11">
        <v>5</v>
      </c>
      <c r="J11" t="s">
        <v>12962</v>
      </c>
      <c r="K11" t="s">
        <v>149</v>
      </c>
      <c r="Q11">
        <v>4</v>
      </c>
      <c r="R11" t="s">
        <v>13021</v>
      </c>
      <c r="S11" t="s">
        <v>149</v>
      </c>
      <c r="Y11">
        <v>3</v>
      </c>
      <c r="Z11" t="s">
        <v>13035</v>
      </c>
      <c r="AA11" t="s">
        <v>12654</v>
      </c>
      <c r="AG11">
        <v>4</v>
      </c>
      <c r="AH11" t="s">
        <v>12977</v>
      </c>
      <c r="AI11" t="s">
        <v>149</v>
      </c>
    </row>
    <row r="12" spans="1:39">
      <c r="A12">
        <v>5</v>
      </c>
      <c r="B12" t="s">
        <v>12997</v>
      </c>
      <c r="C12" t="s">
        <v>149</v>
      </c>
      <c r="I12">
        <v>5</v>
      </c>
      <c r="J12" t="s">
        <v>12984</v>
      </c>
      <c r="K12" t="s">
        <v>149</v>
      </c>
      <c r="Q12">
        <v>4</v>
      </c>
      <c r="R12" t="s">
        <v>13035</v>
      </c>
      <c r="S12" t="s">
        <v>12654</v>
      </c>
      <c r="Y12">
        <v>3</v>
      </c>
      <c r="Z12" t="s">
        <v>13036</v>
      </c>
      <c r="AA12" t="s">
        <v>12654</v>
      </c>
      <c r="AG12">
        <v>4</v>
      </c>
      <c r="AH12" t="s">
        <v>12997</v>
      </c>
      <c r="AI12" t="s">
        <v>149</v>
      </c>
    </row>
    <row r="13" spans="1:39">
      <c r="A13">
        <v>5</v>
      </c>
      <c r="B13" t="s">
        <v>13070</v>
      </c>
      <c r="C13" t="s">
        <v>12654</v>
      </c>
      <c r="I13">
        <v>4</v>
      </c>
      <c r="J13" t="s">
        <v>12977</v>
      </c>
      <c r="K13" t="s">
        <v>149</v>
      </c>
      <c r="Q13">
        <v>3</v>
      </c>
      <c r="R13" t="s">
        <v>12928</v>
      </c>
      <c r="S13" t="s">
        <v>7</v>
      </c>
      <c r="Y13">
        <v>3</v>
      </c>
      <c r="Z13" t="s">
        <v>13057</v>
      </c>
      <c r="AA13" t="s">
        <v>12654</v>
      </c>
      <c r="AG13">
        <v>4</v>
      </c>
      <c r="AH13" t="s">
        <v>13008</v>
      </c>
      <c r="AI13" t="s">
        <v>149</v>
      </c>
    </row>
    <row r="14" spans="1:39">
      <c r="A14">
        <v>4</v>
      </c>
      <c r="B14" t="s">
        <v>12924</v>
      </c>
      <c r="C14" t="s">
        <v>7</v>
      </c>
      <c r="I14">
        <v>4</v>
      </c>
      <c r="J14" t="s">
        <v>12997</v>
      </c>
      <c r="K14" t="s">
        <v>149</v>
      </c>
      <c r="Q14">
        <v>3</v>
      </c>
      <c r="R14" t="s">
        <v>12959</v>
      </c>
      <c r="S14" t="s">
        <v>149</v>
      </c>
      <c r="Y14">
        <v>2</v>
      </c>
      <c r="Z14" t="s">
        <v>12901</v>
      </c>
      <c r="AA14" t="s">
        <v>7</v>
      </c>
      <c r="AG14">
        <v>4</v>
      </c>
      <c r="AH14" t="s">
        <v>13051</v>
      </c>
      <c r="AI14" t="s">
        <v>12654</v>
      </c>
    </row>
    <row r="15" spans="1:39">
      <c r="A15">
        <v>4</v>
      </c>
      <c r="B15" t="s">
        <v>12928</v>
      </c>
      <c r="C15" t="s">
        <v>7</v>
      </c>
      <c r="I15">
        <v>4</v>
      </c>
      <c r="J15" t="s">
        <v>13010</v>
      </c>
      <c r="K15" t="s">
        <v>149</v>
      </c>
      <c r="Q15">
        <v>3</v>
      </c>
      <c r="R15" t="s">
        <v>12967</v>
      </c>
      <c r="S15" t="s">
        <v>149</v>
      </c>
      <c r="Y15">
        <v>2</v>
      </c>
      <c r="Z15" t="s">
        <v>12917</v>
      </c>
      <c r="AA15" t="s">
        <v>7</v>
      </c>
      <c r="AG15">
        <v>3</v>
      </c>
      <c r="AH15" t="s">
        <v>12921</v>
      </c>
      <c r="AI15" t="s">
        <v>7</v>
      </c>
    </row>
    <row r="16" spans="1:39">
      <c r="A16">
        <v>4</v>
      </c>
      <c r="B16" t="s">
        <v>12940</v>
      </c>
      <c r="C16" t="s">
        <v>149</v>
      </c>
      <c r="I16">
        <v>3</v>
      </c>
      <c r="J16" t="s">
        <v>12893</v>
      </c>
      <c r="K16" t="s">
        <v>7</v>
      </c>
      <c r="Q16">
        <v>3</v>
      </c>
      <c r="R16" t="s">
        <v>12997</v>
      </c>
      <c r="S16" t="s">
        <v>149</v>
      </c>
      <c r="Y16">
        <v>2</v>
      </c>
      <c r="Z16" t="s">
        <v>12924</v>
      </c>
      <c r="AA16" t="s">
        <v>7</v>
      </c>
      <c r="AG16">
        <v>3</v>
      </c>
      <c r="AH16" t="s">
        <v>12955</v>
      </c>
      <c r="AI16" t="s">
        <v>149</v>
      </c>
    </row>
    <row r="17" spans="1:35">
      <c r="A17">
        <v>4</v>
      </c>
      <c r="B17" t="s">
        <v>12956</v>
      </c>
      <c r="C17" t="s">
        <v>149</v>
      </c>
      <c r="I17">
        <v>3</v>
      </c>
      <c r="J17" t="s">
        <v>12896</v>
      </c>
      <c r="K17" t="s">
        <v>7</v>
      </c>
      <c r="Q17">
        <v>3</v>
      </c>
      <c r="R17" t="s">
        <v>13015</v>
      </c>
      <c r="S17" t="s">
        <v>149</v>
      </c>
      <c r="Y17">
        <v>2</v>
      </c>
      <c r="Z17" t="s">
        <v>12931</v>
      </c>
      <c r="AA17" t="s">
        <v>7</v>
      </c>
      <c r="AG17">
        <v>3</v>
      </c>
      <c r="AH17" t="s">
        <v>12966</v>
      </c>
      <c r="AI17" t="s">
        <v>149</v>
      </c>
    </row>
    <row r="18" spans="1:35">
      <c r="A18">
        <v>4</v>
      </c>
      <c r="B18" t="s">
        <v>12967</v>
      </c>
      <c r="C18" t="s">
        <v>149</v>
      </c>
      <c r="I18">
        <v>3</v>
      </c>
      <c r="J18" t="s">
        <v>12905</v>
      </c>
      <c r="K18" t="s">
        <v>7</v>
      </c>
      <c r="Q18">
        <v>3</v>
      </c>
      <c r="R18" t="s">
        <v>13018</v>
      </c>
      <c r="S18" t="s">
        <v>149</v>
      </c>
      <c r="Y18">
        <v>2</v>
      </c>
      <c r="Z18" t="s">
        <v>12934</v>
      </c>
      <c r="AA18" t="s">
        <v>149</v>
      </c>
      <c r="AG18">
        <v>3</v>
      </c>
      <c r="AH18" t="s">
        <v>12973</v>
      </c>
      <c r="AI18" t="s">
        <v>149</v>
      </c>
    </row>
    <row r="19" spans="1:35">
      <c r="A19">
        <v>4</v>
      </c>
      <c r="B19" t="s">
        <v>12977</v>
      </c>
      <c r="C19" t="s">
        <v>149</v>
      </c>
      <c r="I19">
        <v>3</v>
      </c>
      <c r="J19" t="s">
        <v>12923</v>
      </c>
      <c r="K19" t="s">
        <v>7</v>
      </c>
      <c r="Q19">
        <v>3</v>
      </c>
      <c r="R19" t="s">
        <v>13069</v>
      </c>
      <c r="S19" t="s">
        <v>12654</v>
      </c>
      <c r="Y19">
        <v>2</v>
      </c>
      <c r="Z19" t="s">
        <v>12941</v>
      </c>
      <c r="AA19" t="s">
        <v>149</v>
      </c>
      <c r="AG19">
        <v>3</v>
      </c>
      <c r="AH19" t="s">
        <v>12980</v>
      </c>
      <c r="AI19" t="s">
        <v>149</v>
      </c>
    </row>
    <row r="20" spans="1:35">
      <c r="A20">
        <v>4</v>
      </c>
      <c r="B20" t="s">
        <v>13016</v>
      </c>
      <c r="C20" t="s">
        <v>149</v>
      </c>
      <c r="I20">
        <v>3</v>
      </c>
      <c r="J20" t="s">
        <v>12925</v>
      </c>
      <c r="K20" t="s">
        <v>7</v>
      </c>
      <c r="Q20">
        <v>2</v>
      </c>
      <c r="R20" t="s">
        <v>12901</v>
      </c>
      <c r="S20" t="s">
        <v>7</v>
      </c>
      <c r="Y20">
        <v>2</v>
      </c>
      <c r="Z20" t="s">
        <v>12955</v>
      </c>
      <c r="AA20" t="s">
        <v>149</v>
      </c>
      <c r="AG20">
        <v>3</v>
      </c>
      <c r="AH20" t="s">
        <v>13006</v>
      </c>
      <c r="AI20" t="s">
        <v>149</v>
      </c>
    </row>
    <row r="21" spans="1:35">
      <c r="A21">
        <v>4</v>
      </c>
      <c r="B21" t="s">
        <v>13021</v>
      </c>
      <c r="C21" t="s">
        <v>149</v>
      </c>
      <c r="I21">
        <v>3</v>
      </c>
      <c r="J21" t="s">
        <v>12932</v>
      </c>
      <c r="K21" t="s">
        <v>7</v>
      </c>
      <c r="Q21">
        <v>2</v>
      </c>
      <c r="R21" t="s">
        <v>12917</v>
      </c>
      <c r="S21" t="s">
        <v>7</v>
      </c>
      <c r="Y21">
        <v>2</v>
      </c>
      <c r="Z21" t="s">
        <v>12959</v>
      </c>
      <c r="AA21" t="s">
        <v>149</v>
      </c>
      <c r="AG21">
        <v>3</v>
      </c>
      <c r="AH21" t="s">
        <v>13007</v>
      </c>
      <c r="AI21" t="s">
        <v>149</v>
      </c>
    </row>
    <row r="22" spans="1:35">
      <c r="A22">
        <v>4</v>
      </c>
      <c r="B22" t="s">
        <v>13036</v>
      </c>
      <c r="C22" t="s">
        <v>12654</v>
      </c>
      <c r="I22">
        <v>3</v>
      </c>
      <c r="J22" t="s">
        <v>12933</v>
      </c>
      <c r="K22" t="s">
        <v>149</v>
      </c>
      <c r="Q22">
        <v>2</v>
      </c>
      <c r="R22" t="s">
        <v>12956</v>
      </c>
      <c r="S22" t="s">
        <v>149</v>
      </c>
      <c r="Y22">
        <v>2</v>
      </c>
      <c r="Z22" t="s">
        <v>12970</v>
      </c>
      <c r="AA22" t="s">
        <v>149</v>
      </c>
      <c r="AG22">
        <v>3</v>
      </c>
      <c r="AH22" t="s">
        <v>13010</v>
      </c>
      <c r="AI22" t="s">
        <v>149</v>
      </c>
    </row>
    <row r="23" spans="1:35">
      <c r="A23">
        <v>4</v>
      </c>
      <c r="B23" t="s">
        <v>13055</v>
      </c>
      <c r="C23" t="s">
        <v>12654</v>
      </c>
      <c r="I23">
        <v>3</v>
      </c>
      <c r="J23" t="s">
        <v>12972</v>
      </c>
      <c r="K23" t="s">
        <v>149</v>
      </c>
      <c r="Q23">
        <v>2</v>
      </c>
      <c r="R23" t="s">
        <v>12968</v>
      </c>
      <c r="S23" t="s">
        <v>149</v>
      </c>
      <c r="Y23">
        <v>2</v>
      </c>
      <c r="Z23" t="s">
        <v>12976</v>
      </c>
      <c r="AA23" t="s">
        <v>149</v>
      </c>
      <c r="AG23">
        <v>2</v>
      </c>
      <c r="AH23" t="s">
        <v>12910</v>
      </c>
      <c r="AI23" t="s">
        <v>7</v>
      </c>
    </row>
    <row r="24" spans="1:35">
      <c r="A24">
        <v>4</v>
      </c>
      <c r="B24" t="s">
        <v>13067</v>
      </c>
      <c r="C24" t="s">
        <v>12654</v>
      </c>
      <c r="I24">
        <v>3</v>
      </c>
      <c r="J24" t="s">
        <v>12980</v>
      </c>
      <c r="K24" t="s">
        <v>149</v>
      </c>
      <c r="Q24">
        <v>2</v>
      </c>
      <c r="R24" t="s">
        <v>12969</v>
      </c>
      <c r="S24" t="s">
        <v>149</v>
      </c>
      <c r="Y24">
        <v>2</v>
      </c>
      <c r="Z24" t="s">
        <v>12983</v>
      </c>
      <c r="AA24" t="s">
        <v>149</v>
      </c>
      <c r="AG24">
        <v>2</v>
      </c>
      <c r="AH24" t="s">
        <v>12957</v>
      </c>
      <c r="AI24" t="s">
        <v>149</v>
      </c>
    </row>
    <row r="25" spans="1:35">
      <c r="A25">
        <v>3</v>
      </c>
      <c r="B25" t="s">
        <v>12895</v>
      </c>
      <c r="C25" t="s">
        <v>7</v>
      </c>
      <c r="I25">
        <v>3</v>
      </c>
      <c r="J25" t="s">
        <v>12983</v>
      </c>
      <c r="K25" t="s">
        <v>149</v>
      </c>
      <c r="Q25">
        <v>2</v>
      </c>
      <c r="R25" t="s">
        <v>12974</v>
      </c>
      <c r="S25" t="s">
        <v>149</v>
      </c>
      <c r="Y25">
        <v>2</v>
      </c>
      <c r="Z25" t="s">
        <v>12984</v>
      </c>
      <c r="AA25" t="s">
        <v>149</v>
      </c>
      <c r="AG25">
        <v>2</v>
      </c>
      <c r="AH25" t="s">
        <v>12960</v>
      </c>
      <c r="AI25" t="s">
        <v>149</v>
      </c>
    </row>
    <row r="26" spans="1:35">
      <c r="A26">
        <v>3</v>
      </c>
      <c r="B26" t="s">
        <v>12898</v>
      </c>
      <c r="C26" t="s">
        <v>7</v>
      </c>
      <c r="I26">
        <v>3</v>
      </c>
      <c r="J26" t="s">
        <v>12989</v>
      </c>
      <c r="K26" t="s">
        <v>149</v>
      </c>
      <c r="Q26">
        <v>2</v>
      </c>
      <c r="R26" t="s">
        <v>12979</v>
      </c>
      <c r="S26" t="s">
        <v>149</v>
      </c>
      <c r="Y26">
        <v>2</v>
      </c>
      <c r="Z26" t="s">
        <v>12986</v>
      </c>
      <c r="AA26" t="s">
        <v>149</v>
      </c>
      <c r="AG26">
        <v>2</v>
      </c>
      <c r="AH26" t="s">
        <v>12967</v>
      </c>
      <c r="AI26" t="s">
        <v>149</v>
      </c>
    </row>
    <row r="27" spans="1:35">
      <c r="A27">
        <v>3</v>
      </c>
      <c r="B27" t="s">
        <v>12903</v>
      </c>
      <c r="C27" t="s">
        <v>7</v>
      </c>
      <c r="I27">
        <v>3</v>
      </c>
      <c r="J27" t="s">
        <v>12995</v>
      </c>
      <c r="K27" t="s">
        <v>149</v>
      </c>
      <c r="Q27">
        <v>2</v>
      </c>
      <c r="R27" t="s">
        <v>12988</v>
      </c>
      <c r="S27" t="s">
        <v>149</v>
      </c>
      <c r="Y27">
        <v>2</v>
      </c>
      <c r="Z27" t="s">
        <v>12992</v>
      </c>
      <c r="AA27" t="s">
        <v>149</v>
      </c>
      <c r="AG27">
        <v>2</v>
      </c>
      <c r="AH27" t="s">
        <v>12975</v>
      </c>
      <c r="AI27" t="s">
        <v>149</v>
      </c>
    </row>
    <row r="28" spans="1:35">
      <c r="A28">
        <v>3</v>
      </c>
      <c r="B28" t="s">
        <v>12911</v>
      </c>
      <c r="C28" t="s">
        <v>7</v>
      </c>
      <c r="I28">
        <v>3</v>
      </c>
      <c r="J28" t="s">
        <v>13006</v>
      </c>
      <c r="K28" t="s">
        <v>149</v>
      </c>
      <c r="Q28">
        <v>2</v>
      </c>
      <c r="R28" t="s">
        <v>12995</v>
      </c>
      <c r="S28" t="s">
        <v>149</v>
      </c>
      <c r="Y28">
        <v>2</v>
      </c>
      <c r="Z28" t="s">
        <v>13004</v>
      </c>
      <c r="AA28" t="s">
        <v>149</v>
      </c>
      <c r="AG28">
        <v>2</v>
      </c>
      <c r="AH28" t="s">
        <v>12979</v>
      </c>
      <c r="AI28" t="s">
        <v>149</v>
      </c>
    </row>
    <row r="29" spans="1:35">
      <c r="A29">
        <v>3</v>
      </c>
      <c r="B29" t="s">
        <v>12918</v>
      </c>
      <c r="C29" t="s">
        <v>7</v>
      </c>
      <c r="I29">
        <v>3</v>
      </c>
      <c r="J29" t="s">
        <v>13009</v>
      </c>
      <c r="K29" t="s">
        <v>149</v>
      </c>
      <c r="Q29">
        <v>2</v>
      </c>
      <c r="R29" t="s">
        <v>13008</v>
      </c>
      <c r="S29" t="s">
        <v>149</v>
      </c>
      <c r="Y29">
        <v>2</v>
      </c>
      <c r="Z29" t="s">
        <v>13015</v>
      </c>
      <c r="AA29" t="s">
        <v>149</v>
      </c>
      <c r="AG29">
        <v>2</v>
      </c>
      <c r="AH29" t="s">
        <v>12987</v>
      </c>
      <c r="AI29" t="s">
        <v>149</v>
      </c>
    </row>
    <row r="30" spans="1:35">
      <c r="A30">
        <v>3</v>
      </c>
      <c r="B30" t="s">
        <v>12922</v>
      </c>
      <c r="C30" t="s">
        <v>7</v>
      </c>
      <c r="I30">
        <v>3</v>
      </c>
      <c r="J30" t="s">
        <v>13049</v>
      </c>
      <c r="K30" t="s">
        <v>12654</v>
      </c>
      <c r="Q30">
        <v>2</v>
      </c>
      <c r="R30" t="s">
        <v>13041</v>
      </c>
      <c r="S30" t="s">
        <v>12654</v>
      </c>
      <c r="Y30">
        <v>2</v>
      </c>
      <c r="Z30" t="s">
        <v>13031</v>
      </c>
      <c r="AA30" t="s">
        <v>12654</v>
      </c>
      <c r="AG30">
        <v>2</v>
      </c>
      <c r="AH30" t="s">
        <v>12991</v>
      </c>
      <c r="AI30" t="s">
        <v>149</v>
      </c>
    </row>
    <row r="31" spans="1:35">
      <c r="A31">
        <v>3</v>
      </c>
      <c r="B31" t="s">
        <v>12927</v>
      </c>
      <c r="C31" t="s">
        <v>7</v>
      </c>
      <c r="I31">
        <v>2</v>
      </c>
      <c r="J31" t="s">
        <v>12899</v>
      </c>
      <c r="K31" t="s">
        <v>7</v>
      </c>
      <c r="Q31">
        <v>2</v>
      </c>
      <c r="R31" t="s">
        <v>13046</v>
      </c>
      <c r="S31" t="s">
        <v>12654</v>
      </c>
      <c r="Y31">
        <v>2</v>
      </c>
      <c r="Z31" t="s">
        <v>13040</v>
      </c>
      <c r="AA31" t="s">
        <v>12654</v>
      </c>
      <c r="AG31">
        <v>2</v>
      </c>
      <c r="AH31" t="s">
        <v>13000</v>
      </c>
      <c r="AI31" t="s">
        <v>149</v>
      </c>
    </row>
    <row r="32" spans="1:35">
      <c r="A32">
        <v>3</v>
      </c>
      <c r="B32" t="s">
        <v>12935</v>
      </c>
      <c r="C32" t="s">
        <v>149</v>
      </c>
      <c r="I32">
        <v>2</v>
      </c>
      <c r="J32" t="s">
        <v>12908</v>
      </c>
      <c r="K32" t="s">
        <v>7</v>
      </c>
      <c r="Q32">
        <v>2</v>
      </c>
      <c r="R32" t="s">
        <v>13059</v>
      </c>
      <c r="S32" t="s">
        <v>12654</v>
      </c>
      <c r="Y32">
        <v>2</v>
      </c>
      <c r="Z32" t="s">
        <v>13041</v>
      </c>
      <c r="AA32" t="s">
        <v>12654</v>
      </c>
      <c r="AG32">
        <v>2</v>
      </c>
      <c r="AH32" t="s">
        <v>13015</v>
      </c>
      <c r="AI32" t="s">
        <v>149</v>
      </c>
    </row>
    <row r="33" spans="1:35">
      <c r="A33">
        <v>3</v>
      </c>
      <c r="B33" t="s">
        <v>12936</v>
      </c>
      <c r="C33" t="s">
        <v>149</v>
      </c>
      <c r="I33">
        <v>2</v>
      </c>
      <c r="J33" t="s">
        <v>12914</v>
      </c>
      <c r="K33" t="s">
        <v>7</v>
      </c>
      <c r="Q33">
        <v>2</v>
      </c>
      <c r="R33" t="s">
        <v>13060</v>
      </c>
      <c r="S33" t="s">
        <v>12654</v>
      </c>
      <c r="Y33">
        <v>2</v>
      </c>
      <c r="Z33" t="s">
        <v>13042</v>
      </c>
      <c r="AA33" t="s">
        <v>12654</v>
      </c>
      <c r="AG33">
        <v>2</v>
      </c>
      <c r="AH33" t="s">
        <v>13021</v>
      </c>
      <c r="AI33" t="s">
        <v>149</v>
      </c>
    </row>
    <row r="34" spans="1:35">
      <c r="A34">
        <v>3</v>
      </c>
      <c r="B34" t="s">
        <v>12941</v>
      </c>
      <c r="C34" t="s">
        <v>149</v>
      </c>
      <c r="I34">
        <v>2</v>
      </c>
      <c r="J34" t="s">
        <v>12915</v>
      </c>
      <c r="K34" t="s">
        <v>7</v>
      </c>
      <c r="Q34">
        <v>2</v>
      </c>
      <c r="R34" t="s">
        <v>13062</v>
      </c>
      <c r="S34" t="s">
        <v>12654</v>
      </c>
      <c r="Y34">
        <v>2</v>
      </c>
      <c r="Z34" t="s">
        <v>13045</v>
      </c>
      <c r="AA34" t="s">
        <v>12654</v>
      </c>
      <c r="AG34">
        <v>2</v>
      </c>
      <c r="AH34" t="s">
        <v>13022</v>
      </c>
      <c r="AI34" t="s">
        <v>149</v>
      </c>
    </row>
    <row r="35" spans="1:35">
      <c r="A35">
        <v>3</v>
      </c>
      <c r="B35" t="s">
        <v>12947</v>
      </c>
      <c r="C35" t="s">
        <v>149</v>
      </c>
      <c r="I35">
        <v>2</v>
      </c>
      <c r="J35" t="s">
        <v>12924</v>
      </c>
      <c r="K35" t="s">
        <v>7</v>
      </c>
      <c r="Q35">
        <v>2</v>
      </c>
      <c r="R35" t="s">
        <v>13063</v>
      </c>
      <c r="S35" t="s">
        <v>12654</v>
      </c>
      <c r="Y35">
        <v>2</v>
      </c>
      <c r="Z35" t="s">
        <v>13053</v>
      </c>
      <c r="AA35" t="s">
        <v>12654</v>
      </c>
      <c r="AG35">
        <v>2</v>
      </c>
      <c r="AH35" t="s">
        <v>13025</v>
      </c>
      <c r="AI35" t="s">
        <v>12654</v>
      </c>
    </row>
    <row r="36" spans="1:35">
      <c r="A36">
        <v>3</v>
      </c>
      <c r="B36" t="s">
        <v>12949</v>
      </c>
      <c r="C36" t="s">
        <v>149</v>
      </c>
      <c r="I36">
        <v>2</v>
      </c>
      <c r="J36" t="s">
        <v>12930</v>
      </c>
      <c r="K36" t="s">
        <v>7</v>
      </c>
      <c r="Q36">
        <v>2</v>
      </c>
      <c r="R36" t="s">
        <v>13066</v>
      </c>
      <c r="S36" t="s">
        <v>12654</v>
      </c>
      <c r="Y36">
        <v>2</v>
      </c>
      <c r="Z36" t="s">
        <v>13070</v>
      </c>
      <c r="AA36" t="s">
        <v>12654</v>
      </c>
      <c r="AG36">
        <v>2</v>
      </c>
      <c r="AH36" t="s">
        <v>13035</v>
      </c>
      <c r="AI36" t="s">
        <v>12654</v>
      </c>
    </row>
    <row r="37" spans="1:35">
      <c r="A37">
        <v>3</v>
      </c>
      <c r="B37" t="s">
        <v>12960</v>
      </c>
      <c r="C37" t="s">
        <v>149</v>
      </c>
      <c r="I37">
        <v>2</v>
      </c>
      <c r="J37" t="s">
        <v>12971</v>
      </c>
      <c r="K37" t="s">
        <v>149</v>
      </c>
      <c r="Q37">
        <v>2</v>
      </c>
      <c r="R37" t="s">
        <v>13067</v>
      </c>
      <c r="S37" t="s">
        <v>12654</v>
      </c>
      <c r="Y37">
        <v>2</v>
      </c>
      <c r="Z37" t="s">
        <v>13072</v>
      </c>
      <c r="AA37" t="s">
        <v>12654</v>
      </c>
      <c r="AG37">
        <v>2</v>
      </c>
      <c r="AH37" t="s">
        <v>13070</v>
      </c>
      <c r="AI37" t="s">
        <v>12654</v>
      </c>
    </row>
    <row r="38" spans="1:35">
      <c r="A38">
        <v>3</v>
      </c>
      <c r="B38" t="s">
        <v>12971</v>
      </c>
      <c r="C38" t="s">
        <v>149</v>
      </c>
      <c r="I38">
        <v>2</v>
      </c>
      <c r="J38" t="s">
        <v>12985</v>
      </c>
      <c r="K38" t="s">
        <v>149</v>
      </c>
      <c r="Q38">
        <v>2</v>
      </c>
      <c r="R38" t="s">
        <v>13070</v>
      </c>
      <c r="S38" t="s">
        <v>12654</v>
      </c>
      <c r="Y38">
        <v>1</v>
      </c>
      <c r="Z38" t="s">
        <v>12893</v>
      </c>
      <c r="AA38" t="s">
        <v>7</v>
      </c>
      <c r="AG38">
        <v>1</v>
      </c>
      <c r="AH38" t="s">
        <v>12894</v>
      </c>
      <c r="AI38" t="s">
        <v>7</v>
      </c>
    </row>
    <row r="39" spans="1:35">
      <c r="A39">
        <v>3</v>
      </c>
      <c r="B39" t="s">
        <v>13004</v>
      </c>
      <c r="C39" t="s">
        <v>149</v>
      </c>
      <c r="I39">
        <v>2</v>
      </c>
      <c r="J39" t="s">
        <v>12987</v>
      </c>
      <c r="K39" t="s">
        <v>149</v>
      </c>
      <c r="Q39">
        <v>2</v>
      </c>
      <c r="R39" t="s">
        <v>13071</v>
      </c>
      <c r="S39" t="s">
        <v>12654</v>
      </c>
      <c r="Y39">
        <v>1</v>
      </c>
      <c r="Z39" t="s">
        <v>12899</v>
      </c>
      <c r="AA39" t="s">
        <v>7</v>
      </c>
      <c r="AG39">
        <v>1</v>
      </c>
      <c r="AH39" t="s">
        <v>12896</v>
      </c>
      <c r="AI39" t="s">
        <v>7</v>
      </c>
    </row>
    <row r="40" spans="1:35">
      <c r="A40">
        <v>3</v>
      </c>
      <c r="B40" t="s">
        <v>13041</v>
      </c>
      <c r="C40" t="s">
        <v>12654</v>
      </c>
      <c r="I40">
        <v>2</v>
      </c>
      <c r="J40" t="s">
        <v>12988</v>
      </c>
      <c r="K40" t="s">
        <v>149</v>
      </c>
      <c r="Q40">
        <v>1</v>
      </c>
      <c r="R40" t="s">
        <v>12898</v>
      </c>
      <c r="S40" t="s">
        <v>7</v>
      </c>
      <c r="Y40">
        <v>1</v>
      </c>
      <c r="Z40" t="s">
        <v>12900</v>
      </c>
      <c r="AA40" t="s">
        <v>7</v>
      </c>
      <c r="AG40">
        <v>1</v>
      </c>
      <c r="AH40" t="s">
        <v>12908</v>
      </c>
      <c r="AI40" t="s">
        <v>7</v>
      </c>
    </row>
    <row r="41" spans="1:35">
      <c r="A41">
        <v>2</v>
      </c>
      <c r="B41" t="s">
        <v>12904</v>
      </c>
      <c r="C41" t="s">
        <v>7</v>
      </c>
      <c r="I41">
        <v>2</v>
      </c>
      <c r="J41" t="s">
        <v>12992</v>
      </c>
      <c r="K41" t="s">
        <v>149</v>
      </c>
      <c r="Q41">
        <v>1</v>
      </c>
      <c r="R41" t="s">
        <v>12899</v>
      </c>
      <c r="S41" t="s">
        <v>7</v>
      </c>
      <c r="Y41">
        <v>1</v>
      </c>
      <c r="Z41" t="s">
        <v>12902</v>
      </c>
      <c r="AA41" t="s">
        <v>7</v>
      </c>
      <c r="AG41">
        <v>1</v>
      </c>
      <c r="AH41" t="s">
        <v>12912</v>
      </c>
      <c r="AI41" t="s">
        <v>7</v>
      </c>
    </row>
    <row r="42" spans="1:35">
      <c r="A42">
        <v>2</v>
      </c>
      <c r="B42" t="s">
        <v>12910</v>
      </c>
      <c r="C42" t="s">
        <v>7</v>
      </c>
      <c r="I42">
        <v>2</v>
      </c>
      <c r="J42" t="s">
        <v>12994</v>
      </c>
      <c r="K42" t="s">
        <v>149</v>
      </c>
      <c r="Q42">
        <v>1</v>
      </c>
      <c r="R42" t="s">
        <v>12900</v>
      </c>
      <c r="S42" t="s">
        <v>7</v>
      </c>
      <c r="Y42">
        <v>1</v>
      </c>
      <c r="Z42" t="s">
        <v>12906</v>
      </c>
      <c r="AA42" t="s">
        <v>7</v>
      </c>
      <c r="AG42">
        <v>1</v>
      </c>
      <c r="AH42" t="s">
        <v>12913</v>
      </c>
      <c r="AI42" t="s">
        <v>7</v>
      </c>
    </row>
    <row r="43" spans="1:35">
      <c r="A43">
        <v>2</v>
      </c>
      <c r="B43" t="s">
        <v>12915</v>
      </c>
      <c r="C43" t="s">
        <v>7</v>
      </c>
      <c r="I43">
        <v>2</v>
      </c>
      <c r="J43" t="s">
        <v>13004</v>
      </c>
      <c r="K43" t="s">
        <v>149</v>
      </c>
      <c r="Q43">
        <v>1</v>
      </c>
      <c r="R43" t="s">
        <v>12902</v>
      </c>
      <c r="S43" t="s">
        <v>7</v>
      </c>
      <c r="Y43">
        <v>1</v>
      </c>
      <c r="Z43" t="s">
        <v>12914</v>
      </c>
      <c r="AA43" t="s">
        <v>7</v>
      </c>
      <c r="AG43">
        <v>1</v>
      </c>
      <c r="AH43" t="s">
        <v>12915</v>
      </c>
      <c r="AI43" t="s">
        <v>7</v>
      </c>
    </row>
    <row r="44" spans="1:35">
      <c r="A44">
        <v>2</v>
      </c>
      <c r="B44" t="s">
        <v>12917</v>
      </c>
      <c r="C44" t="s">
        <v>7</v>
      </c>
      <c r="I44">
        <v>2</v>
      </c>
      <c r="J44" t="s">
        <v>13007</v>
      </c>
      <c r="K44" t="s">
        <v>149</v>
      </c>
      <c r="Q44">
        <v>1</v>
      </c>
      <c r="R44" t="s">
        <v>12910</v>
      </c>
      <c r="S44" t="s">
        <v>7</v>
      </c>
      <c r="Y44">
        <v>1</v>
      </c>
      <c r="Z44" t="s">
        <v>12918</v>
      </c>
      <c r="AA44" t="s">
        <v>7</v>
      </c>
      <c r="AG44">
        <v>1</v>
      </c>
      <c r="AH44" t="s">
        <v>12919</v>
      </c>
      <c r="AI44" t="s">
        <v>7</v>
      </c>
    </row>
    <row r="45" spans="1:35">
      <c r="A45">
        <v>2</v>
      </c>
      <c r="B45" t="s">
        <v>12932</v>
      </c>
      <c r="C45" t="s">
        <v>7</v>
      </c>
      <c r="I45">
        <v>2</v>
      </c>
      <c r="J45" t="s">
        <v>13008</v>
      </c>
      <c r="K45" t="s">
        <v>149</v>
      </c>
      <c r="Q45">
        <v>1</v>
      </c>
      <c r="R45" t="s">
        <v>12911</v>
      </c>
      <c r="S45" t="s">
        <v>7</v>
      </c>
      <c r="Y45">
        <v>1</v>
      </c>
      <c r="Z45" t="s">
        <v>12920</v>
      </c>
      <c r="AA45" t="s">
        <v>7</v>
      </c>
      <c r="AG45">
        <v>1</v>
      </c>
      <c r="AH45" t="s">
        <v>12924</v>
      </c>
      <c r="AI45" t="s">
        <v>7</v>
      </c>
    </row>
    <row r="46" spans="1:35">
      <c r="A46">
        <v>2</v>
      </c>
      <c r="B46" t="s">
        <v>12934</v>
      </c>
      <c r="C46" t="s">
        <v>149</v>
      </c>
      <c r="I46">
        <v>2</v>
      </c>
      <c r="J46" t="s">
        <v>13032</v>
      </c>
      <c r="K46" t="s">
        <v>12654</v>
      </c>
      <c r="Q46">
        <v>1</v>
      </c>
      <c r="R46" t="s">
        <v>12918</v>
      </c>
      <c r="S46" t="s">
        <v>7</v>
      </c>
      <c r="Y46">
        <v>1</v>
      </c>
      <c r="Z46" t="s">
        <v>12923</v>
      </c>
      <c r="AA46" t="s">
        <v>7</v>
      </c>
      <c r="AG46">
        <v>1</v>
      </c>
      <c r="AH46" t="s">
        <v>12926</v>
      </c>
      <c r="AI46" t="s">
        <v>7</v>
      </c>
    </row>
    <row r="47" spans="1:35">
      <c r="A47">
        <v>2</v>
      </c>
      <c r="B47" t="s">
        <v>12955</v>
      </c>
      <c r="C47" t="s">
        <v>149</v>
      </c>
      <c r="I47">
        <v>2</v>
      </c>
      <c r="J47" t="s">
        <v>13035</v>
      </c>
      <c r="K47" t="s">
        <v>12654</v>
      </c>
      <c r="Q47">
        <v>1</v>
      </c>
      <c r="R47" t="s">
        <v>12921</v>
      </c>
      <c r="S47" t="s">
        <v>7</v>
      </c>
      <c r="Y47">
        <v>1</v>
      </c>
      <c r="Z47" t="s">
        <v>12925</v>
      </c>
      <c r="AA47" t="s">
        <v>7</v>
      </c>
      <c r="AG47">
        <v>1</v>
      </c>
      <c r="AH47" t="s">
        <v>12928</v>
      </c>
      <c r="AI47" t="s">
        <v>7</v>
      </c>
    </row>
    <row r="48" spans="1:35">
      <c r="A48">
        <v>2</v>
      </c>
      <c r="B48" t="s">
        <v>12970</v>
      </c>
      <c r="C48" t="s">
        <v>149</v>
      </c>
      <c r="I48">
        <v>2</v>
      </c>
      <c r="J48" t="s">
        <v>13041</v>
      </c>
      <c r="K48" t="s">
        <v>12654</v>
      </c>
      <c r="Q48">
        <v>1</v>
      </c>
      <c r="R48" t="s">
        <v>12924</v>
      </c>
      <c r="S48" t="s">
        <v>7</v>
      </c>
      <c r="Y48">
        <v>1</v>
      </c>
      <c r="Z48" t="s">
        <v>12926</v>
      </c>
      <c r="AA48" t="s">
        <v>7</v>
      </c>
      <c r="AG48">
        <v>1</v>
      </c>
      <c r="AH48" t="s">
        <v>12929</v>
      </c>
      <c r="AI48" t="s">
        <v>7</v>
      </c>
    </row>
    <row r="49" spans="1:35">
      <c r="A49">
        <v>2</v>
      </c>
      <c r="B49" t="s">
        <v>12973</v>
      </c>
      <c r="C49" t="s">
        <v>149</v>
      </c>
      <c r="I49">
        <v>2</v>
      </c>
      <c r="J49" t="s">
        <v>13053</v>
      </c>
      <c r="K49" t="s">
        <v>12654</v>
      </c>
      <c r="Q49">
        <v>1</v>
      </c>
      <c r="R49" t="s">
        <v>12930</v>
      </c>
      <c r="S49" t="s">
        <v>7</v>
      </c>
      <c r="Y49">
        <v>1</v>
      </c>
      <c r="Z49" t="s">
        <v>12929</v>
      </c>
      <c r="AA49" t="s">
        <v>7</v>
      </c>
      <c r="AG49">
        <v>1</v>
      </c>
      <c r="AH49" t="s">
        <v>12930</v>
      </c>
      <c r="AI49" t="s">
        <v>7</v>
      </c>
    </row>
    <row r="50" spans="1:35">
      <c r="A50">
        <v>2</v>
      </c>
      <c r="B50" t="s">
        <v>12976</v>
      </c>
      <c r="C50" t="s">
        <v>149</v>
      </c>
      <c r="I50">
        <v>1</v>
      </c>
      <c r="J50" t="s">
        <v>12898</v>
      </c>
      <c r="K50" t="s">
        <v>7</v>
      </c>
      <c r="Q50">
        <v>1</v>
      </c>
      <c r="R50" t="s">
        <v>12933</v>
      </c>
      <c r="S50" t="s">
        <v>149</v>
      </c>
      <c r="Y50">
        <v>1</v>
      </c>
      <c r="Z50" t="s">
        <v>12933</v>
      </c>
      <c r="AA50" t="s">
        <v>149</v>
      </c>
      <c r="AG50">
        <v>1</v>
      </c>
      <c r="AH50" t="s">
        <v>12937</v>
      </c>
      <c r="AI50" t="s">
        <v>149</v>
      </c>
    </row>
    <row r="51" spans="1:35">
      <c r="A51">
        <v>2</v>
      </c>
      <c r="B51" t="s">
        <v>12979</v>
      </c>
      <c r="C51" t="s">
        <v>149</v>
      </c>
      <c r="I51">
        <v>1</v>
      </c>
      <c r="J51" t="s">
        <v>12901</v>
      </c>
      <c r="K51" t="s">
        <v>7</v>
      </c>
      <c r="Q51">
        <v>1</v>
      </c>
      <c r="R51" t="s">
        <v>12938</v>
      </c>
      <c r="S51" t="s">
        <v>149</v>
      </c>
      <c r="Y51">
        <v>1</v>
      </c>
      <c r="Z51" t="s">
        <v>12937</v>
      </c>
      <c r="AA51" t="s">
        <v>149</v>
      </c>
      <c r="AG51">
        <v>1</v>
      </c>
      <c r="AH51" t="s">
        <v>12958</v>
      </c>
      <c r="AI51" t="s">
        <v>149</v>
      </c>
    </row>
    <row r="52" spans="1:35">
      <c r="A52">
        <v>2</v>
      </c>
      <c r="B52" t="s">
        <v>12980</v>
      </c>
      <c r="C52" t="s">
        <v>149</v>
      </c>
      <c r="I52">
        <v>1</v>
      </c>
      <c r="J52" t="s">
        <v>12903</v>
      </c>
      <c r="K52" t="s">
        <v>7</v>
      </c>
      <c r="Q52">
        <v>1</v>
      </c>
      <c r="R52" t="s">
        <v>12952</v>
      </c>
      <c r="S52" t="s">
        <v>149</v>
      </c>
      <c r="Y52">
        <v>1</v>
      </c>
      <c r="Z52" t="s">
        <v>12940</v>
      </c>
      <c r="AA52" t="s">
        <v>149</v>
      </c>
      <c r="AG52">
        <v>1</v>
      </c>
      <c r="AH52" t="s">
        <v>12971</v>
      </c>
      <c r="AI52" t="s">
        <v>149</v>
      </c>
    </row>
    <row r="53" spans="1:35">
      <c r="A53">
        <v>2</v>
      </c>
      <c r="B53" t="s">
        <v>13008</v>
      </c>
      <c r="C53" t="s">
        <v>149</v>
      </c>
      <c r="I53">
        <v>1</v>
      </c>
      <c r="J53" t="s">
        <v>12904</v>
      </c>
      <c r="K53" t="s">
        <v>7</v>
      </c>
      <c r="Q53">
        <v>1</v>
      </c>
      <c r="R53" t="s">
        <v>12953</v>
      </c>
      <c r="S53" t="s">
        <v>149</v>
      </c>
      <c r="Y53">
        <v>1</v>
      </c>
      <c r="Z53" t="s">
        <v>12942</v>
      </c>
      <c r="AA53" t="s">
        <v>149</v>
      </c>
      <c r="AG53">
        <v>1</v>
      </c>
      <c r="AH53" t="s">
        <v>12978</v>
      </c>
      <c r="AI53" t="s">
        <v>149</v>
      </c>
    </row>
    <row r="54" spans="1:35">
      <c r="A54">
        <v>2</v>
      </c>
      <c r="B54" t="s">
        <v>13010</v>
      </c>
      <c r="C54" t="s">
        <v>149</v>
      </c>
      <c r="I54">
        <v>1</v>
      </c>
      <c r="J54" t="s">
        <v>12911</v>
      </c>
      <c r="K54" t="s">
        <v>7</v>
      </c>
      <c r="Q54">
        <v>1</v>
      </c>
      <c r="R54" t="s">
        <v>12961</v>
      </c>
      <c r="S54" t="s">
        <v>149</v>
      </c>
      <c r="Y54">
        <v>1</v>
      </c>
      <c r="Z54" t="s">
        <v>12943</v>
      </c>
      <c r="AA54" t="s">
        <v>149</v>
      </c>
      <c r="AG54">
        <v>1</v>
      </c>
      <c r="AH54" t="s">
        <v>12983</v>
      </c>
      <c r="AI54" t="s">
        <v>149</v>
      </c>
    </row>
    <row r="55" spans="1:35">
      <c r="A55">
        <v>2</v>
      </c>
      <c r="B55" t="s">
        <v>13015</v>
      </c>
      <c r="C55" t="s">
        <v>149</v>
      </c>
      <c r="I55">
        <v>1</v>
      </c>
      <c r="J55" t="s">
        <v>12916</v>
      </c>
      <c r="K55" t="s">
        <v>7</v>
      </c>
      <c r="Q55">
        <v>1</v>
      </c>
      <c r="R55" t="s">
        <v>12971</v>
      </c>
      <c r="S55" t="s">
        <v>149</v>
      </c>
      <c r="Y55">
        <v>1</v>
      </c>
      <c r="Z55" t="s">
        <v>12946</v>
      </c>
      <c r="AA55" t="s">
        <v>149</v>
      </c>
      <c r="AG55">
        <v>1</v>
      </c>
      <c r="AH55" t="s">
        <v>12988</v>
      </c>
      <c r="AI55" t="s">
        <v>149</v>
      </c>
    </row>
    <row r="56" spans="1:35">
      <c r="A56">
        <v>2</v>
      </c>
      <c r="B56" t="s">
        <v>13017</v>
      </c>
      <c r="C56" t="s">
        <v>149</v>
      </c>
      <c r="I56">
        <v>1</v>
      </c>
      <c r="J56" t="s">
        <v>12934</v>
      </c>
      <c r="K56" t="s">
        <v>149</v>
      </c>
      <c r="Q56">
        <v>1</v>
      </c>
      <c r="R56" t="s">
        <v>12977</v>
      </c>
      <c r="S56" t="s">
        <v>149</v>
      </c>
      <c r="Y56">
        <v>1</v>
      </c>
      <c r="Z56" t="s">
        <v>12954</v>
      </c>
      <c r="AA56" t="s">
        <v>149</v>
      </c>
      <c r="AG56">
        <v>1</v>
      </c>
      <c r="AH56" t="s">
        <v>12992</v>
      </c>
      <c r="AI56" t="s">
        <v>149</v>
      </c>
    </row>
    <row r="57" spans="1:35">
      <c r="A57">
        <v>2</v>
      </c>
      <c r="B57" t="s">
        <v>13023</v>
      </c>
      <c r="C57" t="s">
        <v>12654</v>
      </c>
      <c r="I57">
        <v>1</v>
      </c>
      <c r="J57" t="s">
        <v>12944</v>
      </c>
      <c r="K57" t="s">
        <v>149</v>
      </c>
      <c r="Q57">
        <v>1</v>
      </c>
      <c r="R57" t="s">
        <v>12980</v>
      </c>
      <c r="S57" t="s">
        <v>149</v>
      </c>
      <c r="Y57">
        <v>1</v>
      </c>
      <c r="Z57" t="s">
        <v>12962</v>
      </c>
      <c r="AA57" t="s">
        <v>149</v>
      </c>
      <c r="AG57">
        <v>1</v>
      </c>
      <c r="AH57" t="s">
        <v>12995</v>
      </c>
      <c r="AI57" t="s">
        <v>149</v>
      </c>
    </row>
    <row r="58" spans="1:35">
      <c r="A58">
        <v>2</v>
      </c>
      <c r="B58" t="s">
        <v>13030</v>
      </c>
      <c r="C58" t="s">
        <v>12654</v>
      </c>
      <c r="I58">
        <v>1</v>
      </c>
      <c r="J58" t="s">
        <v>12950</v>
      </c>
      <c r="K58" t="s">
        <v>149</v>
      </c>
      <c r="Q58">
        <v>1</v>
      </c>
      <c r="R58" t="s">
        <v>12982</v>
      </c>
      <c r="S58" t="s">
        <v>149</v>
      </c>
      <c r="Y58">
        <v>1</v>
      </c>
      <c r="Z58" t="s">
        <v>12968</v>
      </c>
      <c r="AA58" t="s">
        <v>149</v>
      </c>
      <c r="AG58">
        <v>1</v>
      </c>
      <c r="AH58" t="s">
        <v>13002</v>
      </c>
      <c r="AI58" t="s">
        <v>149</v>
      </c>
    </row>
    <row r="59" spans="1:35">
      <c r="A59">
        <v>2</v>
      </c>
      <c r="B59" t="s">
        <v>13031</v>
      </c>
      <c r="C59" t="s">
        <v>12654</v>
      </c>
      <c r="I59">
        <v>1</v>
      </c>
      <c r="J59" t="s">
        <v>12956</v>
      </c>
      <c r="K59" t="s">
        <v>149</v>
      </c>
      <c r="Q59">
        <v>1</v>
      </c>
      <c r="R59" t="s">
        <v>12983</v>
      </c>
      <c r="S59" t="s">
        <v>149</v>
      </c>
      <c r="Y59">
        <v>1</v>
      </c>
      <c r="Z59" t="s">
        <v>12971</v>
      </c>
      <c r="AA59" t="s">
        <v>149</v>
      </c>
      <c r="AG59">
        <v>1</v>
      </c>
      <c r="AH59" t="s">
        <v>13004</v>
      </c>
      <c r="AI59" t="s">
        <v>149</v>
      </c>
    </row>
    <row r="60" spans="1:35">
      <c r="A60">
        <v>2</v>
      </c>
      <c r="B60" t="s">
        <v>13038</v>
      </c>
      <c r="C60" t="s">
        <v>12654</v>
      </c>
      <c r="I60">
        <v>1</v>
      </c>
      <c r="J60" t="s">
        <v>12957</v>
      </c>
      <c r="K60" t="s">
        <v>149</v>
      </c>
      <c r="Q60">
        <v>1</v>
      </c>
      <c r="R60" t="s">
        <v>12986</v>
      </c>
      <c r="S60" t="s">
        <v>149</v>
      </c>
      <c r="Y60">
        <v>1</v>
      </c>
      <c r="Z60" t="s">
        <v>12972</v>
      </c>
      <c r="AA60" t="s">
        <v>149</v>
      </c>
      <c r="AG60">
        <v>1</v>
      </c>
      <c r="AH60" t="s">
        <v>13005</v>
      </c>
      <c r="AI60" t="s">
        <v>149</v>
      </c>
    </row>
    <row r="61" spans="1:35">
      <c r="A61">
        <v>2</v>
      </c>
      <c r="B61" t="s">
        <v>13049</v>
      </c>
      <c r="C61" t="s">
        <v>12654</v>
      </c>
      <c r="I61">
        <v>1</v>
      </c>
      <c r="J61" t="s">
        <v>12963</v>
      </c>
      <c r="K61" t="s">
        <v>149</v>
      </c>
      <c r="Q61">
        <v>1</v>
      </c>
      <c r="R61" t="s">
        <v>12990</v>
      </c>
      <c r="S61" t="s">
        <v>149</v>
      </c>
      <c r="Y61">
        <v>1</v>
      </c>
      <c r="Z61" t="s">
        <v>12974</v>
      </c>
      <c r="AA61" t="s">
        <v>149</v>
      </c>
      <c r="AG61">
        <v>1</v>
      </c>
      <c r="AH61" t="s">
        <v>13009</v>
      </c>
      <c r="AI61" t="s">
        <v>149</v>
      </c>
    </row>
    <row r="62" spans="1:35">
      <c r="A62">
        <v>2</v>
      </c>
      <c r="B62" t="s">
        <v>13050</v>
      </c>
      <c r="C62" t="s">
        <v>12654</v>
      </c>
      <c r="I62">
        <v>1</v>
      </c>
      <c r="J62" t="s">
        <v>12966</v>
      </c>
      <c r="K62" t="s">
        <v>149</v>
      </c>
      <c r="Q62">
        <v>1</v>
      </c>
      <c r="R62" t="s">
        <v>12992</v>
      </c>
      <c r="S62" t="s">
        <v>149</v>
      </c>
      <c r="Y62">
        <v>1</v>
      </c>
      <c r="Z62" t="s">
        <v>12977</v>
      </c>
      <c r="AA62" t="s">
        <v>149</v>
      </c>
      <c r="AG62">
        <v>1</v>
      </c>
      <c r="AH62" t="s">
        <v>13014</v>
      </c>
      <c r="AI62" t="s">
        <v>149</v>
      </c>
    </row>
    <row r="63" spans="1:35">
      <c r="A63">
        <v>2</v>
      </c>
      <c r="B63" t="s">
        <v>13053</v>
      </c>
      <c r="C63" t="s">
        <v>12654</v>
      </c>
      <c r="I63">
        <v>1</v>
      </c>
      <c r="J63" t="s">
        <v>12973</v>
      </c>
      <c r="K63" t="s">
        <v>149</v>
      </c>
      <c r="Q63">
        <v>1</v>
      </c>
      <c r="R63" t="s">
        <v>12993</v>
      </c>
      <c r="S63" t="s">
        <v>149</v>
      </c>
      <c r="Y63">
        <v>1</v>
      </c>
      <c r="Z63" t="s">
        <v>12979</v>
      </c>
      <c r="AA63" t="s">
        <v>149</v>
      </c>
      <c r="AG63">
        <v>1</v>
      </c>
      <c r="AH63" t="s">
        <v>13016</v>
      </c>
      <c r="AI63" t="s">
        <v>149</v>
      </c>
    </row>
    <row r="64" spans="1:35">
      <c r="A64">
        <v>2</v>
      </c>
      <c r="B64" t="s">
        <v>13068</v>
      </c>
      <c r="C64" t="s">
        <v>12654</v>
      </c>
      <c r="I64">
        <v>1</v>
      </c>
      <c r="J64" t="s">
        <v>12975</v>
      </c>
      <c r="K64" t="s">
        <v>149</v>
      </c>
      <c r="Q64">
        <v>1</v>
      </c>
      <c r="R64" t="s">
        <v>12994</v>
      </c>
      <c r="S64" t="s">
        <v>149</v>
      </c>
      <c r="Y64">
        <v>1</v>
      </c>
      <c r="Z64" t="s">
        <v>12981</v>
      </c>
      <c r="AA64" t="s">
        <v>149</v>
      </c>
      <c r="AG64">
        <v>1</v>
      </c>
      <c r="AH64" t="s">
        <v>13019</v>
      </c>
      <c r="AI64" t="s">
        <v>149</v>
      </c>
    </row>
    <row r="65" spans="1:35">
      <c r="A65">
        <v>2</v>
      </c>
      <c r="B65" t="s">
        <v>13069</v>
      </c>
      <c r="C65" t="s">
        <v>12654</v>
      </c>
      <c r="I65">
        <v>1</v>
      </c>
      <c r="J65" t="s">
        <v>12978</v>
      </c>
      <c r="K65" t="s">
        <v>149</v>
      </c>
      <c r="Q65">
        <v>1</v>
      </c>
      <c r="R65" t="s">
        <v>13000</v>
      </c>
      <c r="S65" t="s">
        <v>149</v>
      </c>
      <c r="Y65">
        <v>1</v>
      </c>
      <c r="Z65" t="s">
        <v>12999</v>
      </c>
      <c r="AA65" t="s">
        <v>149</v>
      </c>
      <c r="AG65">
        <v>1</v>
      </c>
      <c r="AH65" t="s">
        <v>13023</v>
      </c>
      <c r="AI65" t="s">
        <v>12654</v>
      </c>
    </row>
    <row r="66" spans="1:35">
      <c r="A66">
        <v>1</v>
      </c>
      <c r="B66" t="s">
        <v>12893</v>
      </c>
      <c r="C66" t="s">
        <v>7</v>
      </c>
      <c r="I66">
        <v>1</v>
      </c>
      <c r="J66" t="s">
        <v>12981</v>
      </c>
      <c r="K66" t="s">
        <v>149</v>
      </c>
      <c r="Q66">
        <v>1</v>
      </c>
      <c r="R66" t="s">
        <v>13003</v>
      </c>
      <c r="S66" t="s">
        <v>149</v>
      </c>
      <c r="Y66">
        <v>1</v>
      </c>
      <c r="Z66" t="s">
        <v>13000</v>
      </c>
      <c r="AA66" t="s">
        <v>149</v>
      </c>
      <c r="AG66">
        <v>1</v>
      </c>
      <c r="AH66" t="s">
        <v>13028</v>
      </c>
      <c r="AI66" t="s">
        <v>12654</v>
      </c>
    </row>
    <row r="67" spans="1:35">
      <c r="A67">
        <v>1</v>
      </c>
      <c r="B67" t="s">
        <v>12901</v>
      </c>
      <c r="C67" t="s">
        <v>7</v>
      </c>
      <c r="I67">
        <v>1</v>
      </c>
      <c r="J67" t="s">
        <v>12982</v>
      </c>
      <c r="K67" t="s">
        <v>149</v>
      </c>
      <c r="Q67">
        <v>1</v>
      </c>
      <c r="R67" t="s">
        <v>13012</v>
      </c>
      <c r="S67" t="s">
        <v>149</v>
      </c>
      <c r="Y67">
        <v>1</v>
      </c>
      <c r="Z67" t="s">
        <v>13006</v>
      </c>
      <c r="AA67" t="s">
        <v>149</v>
      </c>
      <c r="AG67">
        <v>1</v>
      </c>
      <c r="AH67" t="s">
        <v>13034</v>
      </c>
      <c r="AI67" t="s">
        <v>12654</v>
      </c>
    </row>
    <row r="68" spans="1:35">
      <c r="A68">
        <v>1</v>
      </c>
      <c r="B68" t="s">
        <v>12906</v>
      </c>
      <c r="C68" t="s">
        <v>7</v>
      </c>
      <c r="I68">
        <v>1</v>
      </c>
      <c r="J68" t="s">
        <v>12986</v>
      </c>
      <c r="K68" t="s">
        <v>149</v>
      </c>
      <c r="Q68">
        <v>1</v>
      </c>
      <c r="R68" t="s">
        <v>13014</v>
      </c>
      <c r="S68" t="s">
        <v>149</v>
      </c>
      <c r="Y68">
        <v>1</v>
      </c>
      <c r="Z68" t="s">
        <v>13009</v>
      </c>
      <c r="AA68" t="s">
        <v>149</v>
      </c>
      <c r="AG68">
        <v>1</v>
      </c>
      <c r="AH68" t="s">
        <v>13036</v>
      </c>
      <c r="AI68" t="s">
        <v>12654</v>
      </c>
    </row>
    <row r="69" spans="1:35">
      <c r="A69">
        <v>1</v>
      </c>
      <c r="B69" t="s">
        <v>12908</v>
      </c>
      <c r="C69" t="s">
        <v>7</v>
      </c>
      <c r="I69">
        <v>1</v>
      </c>
      <c r="J69" t="s">
        <v>13001</v>
      </c>
      <c r="K69" t="s">
        <v>149</v>
      </c>
      <c r="Q69">
        <v>1</v>
      </c>
      <c r="R69" t="s">
        <v>13017</v>
      </c>
      <c r="S69" t="s">
        <v>149</v>
      </c>
      <c r="Y69">
        <v>1</v>
      </c>
      <c r="Z69" t="s">
        <v>13010</v>
      </c>
      <c r="AA69" t="s">
        <v>149</v>
      </c>
      <c r="AG69">
        <v>1</v>
      </c>
      <c r="AH69" t="s">
        <v>13038</v>
      </c>
      <c r="AI69" t="s">
        <v>12654</v>
      </c>
    </row>
    <row r="70" spans="1:35">
      <c r="A70">
        <v>1</v>
      </c>
      <c r="B70" t="s">
        <v>12909</v>
      </c>
      <c r="C70" t="s">
        <v>7</v>
      </c>
      <c r="I70">
        <v>1</v>
      </c>
      <c r="J70" t="s">
        <v>13002</v>
      </c>
      <c r="K70" t="s">
        <v>149</v>
      </c>
      <c r="Q70">
        <v>1</v>
      </c>
      <c r="R70" t="s">
        <v>13020</v>
      </c>
      <c r="S70" t="s">
        <v>149</v>
      </c>
      <c r="Y70">
        <v>1</v>
      </c>
      <c r="Z70" t="s">
        <v>13023</v>
      </c>
      <c r="AA70" t="s">
        <v>12654</v>
      </c>
      <c r="AG70">
        <v>1</v>
      </c>
      <c r="AH70" t="s">
        <v>13039</v>
      </c>
      <c r="AI70" t="s">
        <v>12654</v>
      </c>
    </row>
    <row r="71" spans="1:35">
      <c r="A71">
        <v>1</v>
      </c>
      <c r="B71" t="s">
        <v>12916</v>
      </c>
      <c r="C71" t="s">
        <v>7</v>
      </c>
      <c r="I71">
        <v>1</v>
      </c>
      <c r="J71" t="s">
        <v>13011</v>
      </c>
      <c r="K71" t="s">
        <v>149</v>
      </c>
      <c r="Q71">
        <v>1</v>
      </c>
      <c r="R71" t="s">
        <v>13028</v>
      </c>
      <c r="S71" t="s">
        <v>12654</v>
      </c>
      <c r="Y71">
        <v>1</v>
      </c>
      <c r="Z71" t="s">
        <v>13024</v>
      </c>
      <c r="AA71" t="s">
        <v>12654</v>
      </c>
      <c r="AG71">
        <v>1</v>
      </c>
      <c r="AH71" t="s">
        <v>13041</v>
      </c>
      <c r="AI71" t="s">
        <v>12654</v>
      </c>
    </row>
    <row r="72" spans="1:35">
      <c r="A72">
        <v>1</v>
      </c>
      <c r="B72" t="s">
        <v>12919</v>
      </c>
      <c r="C72" t="s">
        <v>7</v>
      </c>
      <c r="I72">
        <v>1</v>
      </c>
      <c r="J72" t="s">
        <v>13012</v>
      </c>
      <c r="K72" t="s">
        <v>149</v>
      </c>
      <c r="Q72">
        <v>1</v>
      </c>
      <c r="R72" t="s">
        <v>13033</v>
      </c>
      <c r="S72" t="s">
        <v>12654</v>
      </c>
      <c r="Y72">
        <v>1</v>
      </c>
      <c r="Z72" t="s">
        <v>13026</v>
      </c>
      <c r="AA72" t="s">
        <v>12654</v>
      </c>
      <c r="AG72">
        <v>1</v>
      </c>
      <c r="AH72" t="s">
        <v>13042</v>
      </c>
      <c r="AI72" t="s">
        <v>12654</v>
      </c>
    </row>
    <row r="73" spans="1:35">
      <c r="A73">
        <v>1</v>
      </c>
      <c r="B73" t="s">
        <v>12920</v>
      </c>
      <c r="C73" t="s">
        <v>7</v>
      </c>
      <c r="I73">
        <v>1</v>
      </c>
      <c r="J73" t="s">
        <v>13015</v>
      </c>
      <c r="K73" t="s">
        <v>149</v>
      </c>
      <c r="Q73">
        <v>1</v>
      </c>
      <c r="R73" t="s">
        <v>13036</v>
      </c>
      <c r="S73" t="s">
        <v>12654</v>
      </c>
      <c r="Y73">
        <v>1</v>
      </c>
      <c r="Z73" t="s">
        <v>13055</v>
      </c>
      <c r="AA73" t="s">
        <v>12654</v>
      </c>
      <c r="AG73">
        <v>1</v>
      </c>
      <c r="AH73" t="s">
        <v>13044</v>
      </c>
      <c r="AI73" t="s">
        <v>12654</v>
      </c>
    </row>
    <row r="74" spans="1:35">
      <c r="A74">
        <v>1</v>
      </c>
      <c r="B74" t="s">
        <v>12921</v>
      </c>
      <c r="C74" t="s">
        <v>7</v>
      </c>
      <c r="I74">
        <v>1</v>
      </c>
      <c r="J74" t="s">
        <v>13016</v>
      </c>
      <c r="K74" t="s">
        <v>149</v>
      </c>
      <c r="Q74">
        <v>1</v>
      </c>
      <c r="R74" t="s">
        <v>13037</v>
      </c>
      <c r="S74" t="s">
        <v>12654</v>
      </c>
      <c r="Y74">
        <v>1</v>
      </c>
      <c r="Z74" t="s">
        <v>13064</v>
      </c>
      <c r="AA74" t="s">
        <v>12654</v>
      </c>
      <c r="AG74">
        <v>1</v>
      </c>
      <c r="AH74" t="s">
        <v>13046</v>
      </c>
      <c r="AI74" t="s">
        <v>12654</v>
      </c>
    </row>
    <row r="75" spans="1:35">
      <c r="A75">
        <v>1</v>
      </c>
      <c r="B75" t="s">
        <v>12926</v>
      </c>
      <c r="C75" t="s">
        <v>7</v>
      </c>
      <c r="I75">
        <v>1</v>
      </c>
      <c r="J75" t="s">
        <v>13021</v>
      </c>
      <c r="K75" t="s">
        <v>149</v>
      </c>
      <c r="Q75">
        <v>1</v>
      </c>
      <c r="R75" t="s">
        <v>13039</v>
      </c>
      <c r="S75" t="s">
        <v>12654</v>
      </c>
      <c r="Y75">
        <v>1</v>
      </c>
      <c r="Z75" t="s">
        <v>13065</v>
      </c>
      <c r="AA75" t="s">
        <v>12654</v>
      </c>
      <c r="AG75">
        <v>1</v>
      </c>
      <c r="AH75" t="s">
        <v>13048</v>
      </c>
      <c r="AI75" t="s">
        <v>12654</v>
      </c>
    </row>
    <row r="76" spans="1:35">
      <c r="A76">
        <v>1</v>
      </c>
      <c r="B76" t="s">
        <v>12929</v>
      </c>
      <c r="C76" t="s">
        <v>7</v>
      </c>
      <c r="I76">
        <v>1</v>
      </c>
      <c r="J76" t="s">
        <v>13022</v>
      </c>
      <c r="K76" t="s">
        <v>149</v>
      </c>
      <c r="Q76">
        <v>1</v>
      </c>
      <c r="R76" t="s">
        <v>13051</v>
      </c>
      <c r="S76" t="s">
        <v>12654</v>
      </c>
      <c r="Y76">
        <v>1</v>
      </c>
      <c r="Z76" t="s">
        <v>13071</v>
      </c>
      <c r="AA76" t="s">
        <v>12654</v>
      </c>
      <c r="AG76">
        <v>1</v>
      </c>
      <c r="AH76" t="s">
        <v>13057</v>
      </c>
      <c r="AI76" t="s">
        <v>12654</v>
      </c>
    </row>
    <row r="77" spans="1:35">
      <c r="A77">
        <v>1</v>
      </c>
      <c r="B77" t="s">
        <v>12933</v>
      </c>
      <c r="C77" t="s">
        <v>149</v>
      </c>
      <c r="I77">
        <v>1</v>
      </c>
      <c r="J77" t="s">
        <v>13023</v>
      </c>
      <c r="K77" t="s">
        <v>12654</v>
      </c>
      <c r="Q77">
        <v>1</v>
      </c>
      <c r="R77" t="s">
        <v>13061</v>
      </c>
      <c r="S77" t="s">
        <v>12654</v>
      </c>
      <c r="AG77">
        <v>1</v>
      </c>
      <c r="AH77" t="s">
        <v>13058</v>
      </c>
      <c r="AI77" t="s">
        <v>12654</v>
      </c>
    </row>
    <row r="78" spans="1:35">
      <c r="A78">
        <v>1</v>
      </c>
      <c r="B78" t="s">
        <v>12937</v>
      </c>
      <c r="C78" t="s">
        <v>149</v>
      </c>
      <c r="I78">
        <v>1</v>
      </c>
      <c r="J78" t="s">
        <v>13024</v>
      </c>
      <c r="K78" t="s">
        <v>12654</v>
      </c>
      <c r="AG78">
        <v>1</v>
      </c>
      <c r="AH78" t="s">
        <v>13059</v>
      </c>
      <c r="AI78" t="s">
        <v>12654</v>
      </c>
    </row>
    <row r="79" spans="1:35">
      <c r="A79">
        <v>1</v>
      </c>
      <c r="B79" t="s">
        <v>12938</v>
      </c>
      <c r="C79" t="s">
        <v>149</v>
      </c>
      <c r="I79">
        <v>1</v>
      </c>
      <c r="J79" t="s">
        <v>13038</v>
      </c>
      <c r="K79" t="s">
        <v>12654</v>
      </c>
      <c r="AG79">
        <v>1</v>
      </c>
      <c r="AH79" t="s">
        <v>13069</v>
      </c>
      <c r="AI79" t="s">
        <v>12654</v>
      </c>
    </row>
    <row r="80" spans="1:35">
      <c r="A80">
        <v>1</v>
      </c>
      <c r="B80" t="s">
        <v>12939</v>
      </c>
      <c r="C80" t="s">
        <v>149</v>
      </c>
      <c r="I80">
        <v>1</v>
      </c>
      <c r="J80" t="s">
        <v>13039</v>
      </c>
      <c r="K80" t="s">
        <v>12654</v>
      </c>
    </row>
    <row r="81" spans="1:11">
      <c r="A81">
        <v>1</v>
      </c>
      <c r="B81" t="s">
        <v>12942</v>
      </c>
      <c r="C81" t="s">
        <v>149</v>
      </c>
      <c r="I81">
        <v>1</v>
      </c>
      <c r="J81" t="s">
        <v>13043</v>
      </c>
      <c r="K81" t="s">
        <v>12654</v>
      </c>
    </row>
    <row r="82" spans="1:11">
      <c r="A82">
        <v>1</v>
      </c>
      <c r="B82" t="s">
        <v>12948</v>
      </c>
      <c r="C82" t="s">
        <v>149</v>
      </c>
      <c r="I82">
        <v>1</v>
      </c>
      <c r="J82" t="s">
        <v>13044</v>
      </c>
      <c r="K82" t="s">
        <v>12654</v>
      </c>
    </row>
    <row r="83" spans="1:11">
      <c r="A83">
        <v>1</v>
      </c>
      <c r="B83" t="s">
        <v>12951</v>
      </c>
      <c r="C83" t="s">
        <v>149</v>
      </c>
      <c r="I83">
        <v>1</v>
      </c>
      <c r="J83" t="s">
        <v>13045</v>
      </c>
      <c r="K83" t="s">
        <v>12654</v>
      </c>
    </row>
    <row r="84" spans="1:11">
      <c r="A84">
        <v>1</v>
      </c>
      <c r="B84" t="s">
        <v>12957</v>
      </c>
      <c r="C84" t="s">
        <v>149</v>
      </c>
      <c r="I84">
        <v>1</v>
      </c>
      <c r="J84" t="s">
        <v>13047</v>
      </c>
      <c r="K84" t="s">
        <v>12654</v>
      </c>
    </row>
    <row r="85" spans="1:11">
      <c r="A85">
        <v>1</v>
      </c>
      <c r="B85" t="s">
        <v>12958</v>
      </c>
      <c r="C85" t="s">
        <v>149</v>
      </c>
      <c r="I85">
        <v>1</v>
      </c>
      <c r="J85" t="s">
        <v>13052</v>
      </c>
      <c r="K85" t="s">
        <v>12654</v>
      </c>
    </row>
    <row r="86" spans="1:11">
      <c r="A86">
        <v>1</v>
      </c>
      <c r="B86" t="s">
        <v>12959</v>
      </c>
      <c r="C86" t="s">
        <v>149</v>
      </c>
      <c r="I86">
        <v>1</v>
      </c>
      <c r="J86" t="s">
        <v>13054</v>
      </c>
      <c r="K86" t="s">
        <v>12654</v>
      </c>
    </row>
    <row r="87" spans="1:11">
      <c r="A87">
        <v>1</v>
      </c>
      <c r="B87" t="s">
        <v>12962</v>
      </c>
      <c r="C87" t="s">
        <v>149</v>
      </c>
      <c r="I87">
        <v>1</v>
      </c>
      <c r="J87" t="s">
        <v>13067</v>
      </c>
      <c r="K87" t="s">
        <v>12654</v>
      </c>
    </row>
    <row r="88" spans="1:11">
      <c r="A88">
        <v>1</v>
      </c>
      <c r="B88" t="s">
        <v>12964</v>
      </c>
      <c r="C88" t="s">
        <v>149</v>
      </c>
      <c r="I88">
        <v>1</v>
      </c>
      <c r="J88" t="s">
        <v>13069</v>
      </c>
      <c r="K88" t="s">
        <v>12654</v>
      </c>
    </row>
    <row r="89" spans="1:11">
      <c r="A89">
        <v>1</v>
      </c>
      <c r="B89" t="s">
        <v>12972</v>
      </c>
      <c r="C89" t="s">
        <v>149</v>
      </c>
      <c r="I89">
        <v>1</v>
      </c>
      <c r="J89" t="s">
        <v>13070</v>
      </c>
      <c r="K89" t="s">
        <v>12654</v>
      </c>
    </row>
    <row r="90" spans="1:11">
      <c r="A90">
        <v>1</v>
      </c>
      <c r="B90" t="s">
        <v>12975</v>
      </c>
      <c r="C90" t="s">
        <v>149</v>
      </c>
    </row>
    <row r="91" spans="1:11">
      <c r="A91">
        <v>1</v>
      </c>
      <c r="B91" t="s">
        <v>12978</v>
      </c>
      <c r="C91" t="s">
        <v>149</v>
      </c>
    </row>
    <row r="92" spans="1:11">
      <c r="A92">
        <v>1</v>
      </c>
      <c r="B92" t="s">
        <v>12981</v>
      </c>
      <c r="C92" t="s">
        <v>149</v>
      </c>
    </row>
    <row r="93" spans="1:11">
      <c r="A93">
        <v>1</v>
      </c>
      <c r="B93" t="s">
        <v>12982</v>
      </c>
      <c r="C93" t="s">
        <v>149</v>
      </c>
    </row>
    <row r="94" spans="1:11">
      <c r="A94">
        <v>1</v>
      </c>
      <c r="B94" t="s">
        <v>12983</v>
      </c>
      <c r="C94" t="s">
        <v>149</v>
      </c>
    </row>
    <row r="95" spans="1:11">
      <c r="A95">
        <v>1</v>
      </c>
      <c r="B95" t="s">
        <v>12987</v>
      </c>
      <c r="C95" t="s">
        <v>149</v>
      </c>
    </row>
    <row r="96" spans="1:11">
      <c r="A96">
        <v>1</v>
      </c>
      <c r="B96" t="s">
        <v>12991</v>
      </c>
      <c r="C96" t="s">
        <v>149</v>
      </c>
    </row>
    <row r="97" spans="1:3">
      <c r="A97">
        <v>1</v>
      </c>
      <c r="B97" t="s">
        <v>12993</v>
      </c>
      <c r="C97" t="s">
        <v>149</v>
      </c>
    </row>
    <row r="98" spans="1:3">
      <c r="A98">
        <v>1</v>
      </c>
      <c r="B98" t="s">
        <v>12996</v>
      </c>
      <c r="C98" t="s">
        <v>149</v>
      </c>
    </row>
    <row r="99" spans="1:3">
      <c r="A99">
        <v>1</v>
      </c>
      <c r="B99" t="s">
        <v>13000</v>
      </c>
      <c r="C99" t="s">
        <v>149</v>
      </c>
    </row>
    <row r="100" spans="1:3">
      <c r="A100">
        <v>1</v>
      </c>
      <c r="B100" t="s">
        <v>13001</v>
      </c>
      <c r="C100" t="s">
        <v>149</v>
      </c>
    </row>
    <row r="101" spans="1:3">
      <c r="A101">
        <v>1</v>
      </c>
      <c r="B101" t="s">
        <v>13002</v>
      </c>
      <c r="C101" t="s">
        <v>149</v>
      </c>
    </row>
    <row r="102" spans="1:3">
      <c r="A102">
        <v>1</v>
      </c>
      <c r="B102" t="s">
        <v>13009</v>
      </c>
      <c r="C102" t="s">
        <v>149</v>
      </c>
    </row>
    <row r="103" spans="1:3">
      <c r="A103" s="11">
        <v>1</v>
      </c>
      <c r="B103" t="s">
        <v>13013</v>
      </c>
      <c r="C103" t="s">
        <v>149</v>
      </c>
    </row>
    <row r="104" spans="1:3">
      <c r="A104">
        <v>1</v>
      </c>
      <c r="B104" t="s">
        <v>13014</v>
      </c>
      <c r="C104" t="s">
        <v>149</v>
      </c>
    </row>
    <row r="105" spans="1:3">
      <c r="A105">
        <v>1</v>
      </c>
      <c r="B105" t="s">
        <v>13024</v>
      </c>
      <c r="C105" t="s">
        <v>12654</v>
      </c>
    </row>
    <row r="106" spans="1:3">
      <c r="A106">
        <v>1</v>
      </c>
      <c r="B106" t="s">
        <v>13026</v>
      </c>
      <c r="C106" t="s">
        <v>12654</v>
      </c>
    </row>
    <row r="107" spans="1:3">
      <c r="A107">
        <v>1</v>
      </c>
      <c r="B107" t="s">
        <v>13027</v>
      </c>
      <c r="C107" t="s">
        <v>12654</v>
      </c>
    </row>
    <row r="108" spans="1:3">
      <c r="A108">
        <v>1</v>
      </c>
      <c r="B108" t="s">
        <v>13028</v>
      </c>
      <c r="C108" t="s">
        <v>12654</v>
      </c>
    </row>
    <row r="109" spans="1:3">
      <c r="A109">
        <v>1</v>
      </c>
      <c r="B109" t="s">
        <v>13029</v>
      </c>
      <c r="C109" t="s">
        <v>12654</v>
      </c>
    </row>
    <row r="110" spans="1:3">
      <c r="A110">
        <v>1</v>
      </c>
      <c r="B110" t="s">
        <v>13034</v>
      </c>
      <c r="C110" t="s">
        <v>12654</v>
      </c>
    </row>
    <row r="111" spans="1:3">
      <c r="A111">
        <v>1</v>
      </c>
      <c r="B111" t="s">
        <v>13039</v>
      </c>
      <c r="C111" t="s">
        <v>12654</v>
      </c>
    </row>
    <row r="112" spans="1:3">
      <c r="A112">
        <v>1</v>
      </c>
      <c r="B112" t="s">
        <v>13043</v>
      </c>
      <c r="C112" t="s">
        <v>12654</v>
      </c>
    </row>
    <row r="113" spans="1:3">
      <c r="A113">
        <v>1</v>
      </c>
      <c r="B113" t="s">
        <v>13047</v>
      </c>
      <c r="C113" t="s">
        <v>12654</v>
      </c>
    </row>
    <row r="114" spans="1:3">
      <c r="A114">
        <v>1</v>
      </c>
      <c r="B114" t="s">
        <v>13054</v>
      </c>
      <c r="C114" t="s">
        <v>12654</v>
      </c>
    </row>
    <row r="115" spans="1:3">
      <c r="A115">
        <v>1</v>
      </c>
      <c r="B115" t="s">
        <v>13056</v>
      </c>
      <c r="C115" t="s">
        <v>12654</v>
      </c>
    </row>
    <row r="116" spans="1:3">
      <c r="A116">
        <v>1</v>
      </c>
      <c r="B116" t="s">
        <v>13058</v>
      </c>
      <c r="C116" t="s">
        <v>12654</v>
      </c>
    </row>
    <row r="117" spans="1:3">
      <c r="A117" s="11">
        <v>1</v>
      </c>
      <c r="B117" t="s">
        <v>13063</v>
      </c>
      <c r="C117" t="s">
        <v>12654</v>
      </c>
    </row>
    <row r="118" spans="1:3">
      <c r="A118" s="11"/>
      <c r="B118" s="11"/>
      <c r="C118" s="11"/>
    </row>
    <row r="139" spans="1:1">
      <c r="A139" s="11"/>
    </row>
    <row r="176" spans="1:1">
      <c r="A176" s="11"/>
    </row>
  </sheetData>
  <sortState ref="A2:C117">
    <sortCondition descending="1" ref="A2"/>
  </sortState>
  <conditionalFormatting sqref="I1:I1048576">
    <cfRule type="colorScale" priority="6">
      <colorScale>
        <cfvo type="min"/>
        <cfvo type="max"/>
        <color theme="0"/>
        <color theme="3"/>
      </colorScale>
    </cfRule>
  </conditionalFormatting>
  <conditionalFormatting sqref="Q1:Q1048576">
    <cfRule type="colorScale" priority="5">
      <colorScale>
        <cfvo type="min"/>
        <cfvo type="max"/>
        <color theme="0"/>
        <color theme="3"/>
      </colorScale>
    </cfRule>
  </conditionalFormatting>
  <conditionalFormatting sqref="Y1:Y1048576">
    <cfRule type="colorScale" priority="4">
      <colorScale>
        <cfvo type="min"/>
        <cfvo type="max"/>
        <color theme="0"/>
        <color theme="3"/>
      </colorScale>
    </cfRule>
  </conditionalFormatting>
  <conditionalFormatting sqref="AG1:AG1048576">
    <cfRule type="colorScale" priority="3">
      <colorScale>
        <cfvo type="min"/>
        <cfvo type="max"/>
        <color theme="0"/>
        <color theme="3"/>
      </colorScale>
    </cfRule>
  </conditionalFormatting>
  <conditionalFormatting sqref="A2:A181">
    <cfRule type="colorScale" priority="1">
      <colorScale>
        <cfvo type="min"/>
        <cfvo type="max"/>
        <color theme="0"/>
        <color theme="3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tabSelected="1" zoomScale="150" zoomScaleNormal="150" zoomScalePageLayoutView="150" workbookViewId="0">
      <selection activeCell="G1" sqref="G1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39.1640625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pane ySplit="1" topLeftCell="A2" activePane="bottomLeft" state="frozen"/>
      <selection pane="bottomLeft" activeCell="I6" sqref="I6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12866</v>
      </c>
      <c r="K2" t="s">
        <v>12918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12867</v>
      </c>
      <c r="K3" t="s">
        <v>12921</v>
      </c>
    </row>
    <row r="4" spans="1:11">
      <c r="A4">
        <v>2</v>
      </c>
      <c r="B4">
        <v>5</v>
      </c>
      <c r="C4">
        <v>2</v>
      </c>
      <c r="D4">
        <v>2</v>
      </c>
      <c r="E4">
        <v>5</v>
      </c>
      <c r="F4">
        <v>16</v>
      </c>
      <c r="G4" t="s">
        <v>7</v>
      </c>
      <c r="H4" t="s">
        <v>90</v>
      </c>
      <c r="I4" t="s">
        <v>100</v>
      </c>
      <c r="J4" t="s">
        <v>12865</v>
      </c>
      <c r="K4" t="s">
        <v>12917</v>
      </c>
    </row>
    <row r="5" spans="1:11">
      <c r="A5">
        <v>2</v>
      </c>
      <c r="B5">
        <v>5</v>
      </c>
      <c r="C5">
        <v>1</v>
      </c>
      <c r="D5">
        <v>3</v>
      </c>
      <c r="E5">
        <v>2</v>
      </c>
      <c r="F5">
        <v>13</v>
      </c>
      <c r="G5" t="s">
        <v>7</v>
      </c>
      <c r="H5" t="s">
        <v>81</v>
      </c>
      <c r="I5" t="s">
        <v>83</v>
      </c>
      <c r="J5" t="s">
        <v>12864</v>
      </c>
      <c r="K5" t="s">
        <v>12910</v>
      </c>
    </row>
    <row r="6" spans="1:11">
      <c r="A6">
        <v>3</v>
      </c>
      <c r="B6">
        <v>1</v>
      </c>
      <c r="C6">
        <v>1</v>
      </c>
      <c r="D6">
        <v>3</v>
      </c>
      <c r="E6">
        <v>4</v>
      </c>
      <c r="F6">
        <v>12</v>
      </c>
      <c r="G6" t="s">
        <v>7</v>
      </c>
      <c r="H6" t="s">
        <v>23</v>
      </c>
      <c r="I6" t="s">
        <v>29</v>
      </c>
      <c r="J6" t="s">
        <v>12861</v>
      </c>
      <c r="K6" t="s">
        <v>12898</v>
      </c>
    </row>
    <row r="7" spans="1:11">
      <c r="A7">
        <v>4</v>
      </c>
      <c r="B7">
        <v>0</v>
      </c>
      <c r="C7">
        <v>3</v>
      </c>
      <c r="D7">
        <v>3</v>
      </c>
      <c r="E7">
        <v>1</v>
      </c>
      <c r="F7">
        <v>11</v>
      </c>
      <c r="G7" t="s">
        <v>7</v>
      </c>
      <c r="H7" t="s">
        <v>137</v>
      </c>
      <c r="I7" t="s">
        <v>12617</v>
      </c>
      <c r="J7" t="s">
        <v>12870</v>
      </c>
      <c r="K7" t="s">
        <v>12928</v>
      </c>
    </row>
    <row r="8" spans="1:11">
      <c r="A8">
        <v>4</v>
      </c>
      <c r="B8">
        <v>2</v>
      </c>
      <c r="C8">
        <v>1</v>
      </c>
      <c r="D8">
        <v>2</v>
      </c>
      <c r="E8">
        <v>1</v>
      </c>
      <c r="F8">
        <v>10</v>
      </c>
      <c r="G8" t="s">
        <v>7</v>
      </c>
      <c r="H8" t="s">
        <v>131</v>
      </c>
      <c r="I8" t="s">
        <v>12613</v>
      </c>
      <c r="J8" t="s">
        <v>12869</v>
      </c>
      <c r="K8" t="s">
        <v>12924</v>
      </c>
    </row>
    <row r="9" spans="1:11">
      <c r="A9">
        <v>6</v>
      </c>
      <c r="B9">
        <v>2</v>
      </c>
      <c r="C9">
        <v>1</v>
      </c>
      <c r="D9">
        <v>0</v>
      </c>
      <c r="E9">
        <v>1</v>
      </c>
      <c r="F9">
        <v>10</v>
      </c>
      <c r="G9" t="s">
        <v>7</v>
      </c>
      <c r="H9" t="s">
        <v>143</v>
      </c>
      <c r="I9" t="s">
        <v>12618</v>
      </c>
      <c r="J9" t="s">
        <v>12871</v>
      </c>
      <c r="K9" t="s">
        <v>12930</v>
      </c>
    </row>
    <row r="10" spans="1:11">
      <c r="A10">
        <v>1</v>
      </c>
      <c r="B10">
        <v>8</v>
      </c>
      <c r="C10">
        <v>0</v>
      </c>
      <c r="D10">
        <v>0</v>
      </c>
      <c r="E10">
        <v>1</v>
      </c>
      <c r="F10">
        <v>10</v>
      </c>
      <c r="G10" t="s">
        <v>7</v>
      </c>
      <c r="H10" t="s">
        <v>12609</v>
      </c>
      <c r="I10" t="s">
        <v>112</v>
      </c>
      <c r="J10" t="s">
        <v>12866</v>
      </c>
      <c r="K10" t="s">
        <v>12919</v>
      </c>
    </row>
    <row r="11" spans="1:11">
      <c r="A11">
        <v>5</v>
      </c>
      <c r="B11">
        <v>2</v>
      </c>
      <c r="C11">
        <v>1</v>
      </c>
      <c r="D11">
        <v>1</v>
      </c>
      <c r="E11">
        <v>0</v>
      </c>
      <c r="F11">
        <v>9</v>
      </c>
      <c r="G11" t="s">
        <v>7</v>
      </c>
      <c r="H11" t="s">
        <v>23</v>
      </c>
      <c r="I11" t="s">
        <v>41</v>
      </c>
      <c r="J11" t="s">
        <v>12861</v>
      </c>
      <c r="K11" t="s">
        <v>12899</v>
      </c>
    </row>
    <row r="12" spans="1:11">
      <c r="A12">
        <v>1</v>
      </c>
      <c r="B12">
        <v>1</v>
      </c>
      <c r="C12">
        <v>2</v>
      </c>
      <c r="D12">
        <v>2</v>
      </c>
      <c r="E12">
        <v>0</v>
      </c>
      <c r="F12">
        <v>6</v>
      </c>
      <c r="G12" t="s">
        <v>7</v>
      </c>
      <c r="H12" t="s">
        <v>23</v>
      </c>
      <c r="I12" t="s">
        <v>54</v>
      </c>
      <c r="J12" t="s">
        <v>12861</v>
      </c>
      <c r="K12" t="s">
        <v>12901</v>
      </c>
    </row>
    <row r="13" spans="1:11">
      <c r="A13">
        <v>1</v>
      </c>
      <c r="B13">
        <v>1</v>
      </c>
      <c r="C13">
        <v>0</v>
      </c>
      <c r="D13">
        <v>0</v>
      </c>
      <c r="E13">
        <v>4</v>
      </c>
      <c r="F13">
        <v>6</v>
      </c>
      <c r="G13" t="s">
        <v>7</v>
      </c>
      <c r="H13" t="s">
        <v>90</v>
      </c>
      <c r="I13" t="s">
        <v>12608</v>
      </c>
      <c r="J13" t="s">
        <v>12865</v>
      </c>
      <c r="K13" t="s">
        <v>12916</v>
      </c>
    </row>
    <row r="14" spans="1:11">
      <c r="A14">
        <v>3</v>
      </c>
      <c r="B14">
        <v>1</v>
      </c>
      <c r="C14">
        <v>1</v>
      </c>
      <c r="D14">
        <v>0</v>
      </c>
      <c r="E14">
        <v>0</v>
      </c>
      <c r="F14">
        <v>5</v>
      </c>
      <c r="G14" t="s">
        <v>7</v>
      </c>
      <c r="H14" t="s">
        <v>81</v>
      </c>
      <c r="I14" t="s">
        <v>89</v>
      </c>
      <c r="J14" t="s">
        <v>12864</v>
      </c>
      <c r="K14" t="s">
        <v>12911</v>
      </c>
    </row>
    <row r="15" spans="1:11">
      <c r="A15">
        <v>1</v>
      </c>
      <c r="B15">
        <v>3</v>
      </c>
      <c r="C15">
        <v>0</v>
      </c>
      <c r="D15">
        <v>1</v>
      </c>
      <c r="E15">
        <v>0</v>
      </c>
      <c r="F15">
        <v>5</v>
      </c>
      <c r="G15" t="s">
        <v>7</v>
      </c>
      <c r="H15" t="s">
        <v>8</v>
      </c>
      <c r="I15" t="s">
        <v>12601</v>
      </c>
      <c r="J15" t="s">
        <v>12860</v>
      </c>
      <c r="K15" t="s">
        <v>12893</v>
      </c>
    </row>
    <row r="16" spans="1:11">
      <c r="A16">
        <v>2</v>
      </c>
      <c r="B16">
        <v>3</v>
      </c>
      <c r="C16">
        <v>0</v>
      </c>
      <c r="D16">
        <v>0</v>
      </c>
      <c r="E16">
        <v>0</v>
      </c>
      <c r="F16">
        <v>5</v>
      </c>
      <c r="G16" t="s">
        <v>7</v>
      </c>
      <c r="H16" t="s">
        <v>12619</v>
      </c>
      <c r="I16" t="s">
        <v>147</v>
      </c>
      <c r="J16" t="s">
        <v>12872</v>
      </c>
      <c r="K16" t="s">
        <v>12932</v>
      </c>
    </row>
    <row r="17" spans="1:11">
      <c r="A17">
        <v>2</v>
      </c>
      <c r="B17">
        <v>2</v>
      </c>
      <c r="C17">
        <v>0</v>
      </c>
      <c r="D17">
        <v>0</v>
      </c>
      <c r="E17">
        <v>1</v>
      </c>
      <c r="F17">
        <v>5</v>
      </c>
      <c r="G17" t="s">
        <v>7</v>
      </c>
      <c r="H17" t="s">
        <v>90</v>
      </c>
      <c r="I17" t="s">
        <v>12607</v>
      </c>
      <c r="J17" t="s">
        <v>12865</v>
      </c>
      <c r="K17" t="s">
        <v>12915</v>
      </c>
    </row>
    <row r="18" spans="1:11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 t="s">
        <v>7</v>
      </c>
      <c r="H18" t="s">
        <v>69</v>
      </c>
      <c r="I18" t="s">
        <v>76</v>
      </c>
      <c r="J18" t="s">
        <v>12863</v>
      </c>
      <c r="K18" t="s">
        <v>12907</v>
      </c>
    </row>
    <row r="19" spans="1:11">
      <c r="A19">
        <v>0</v>
      </c>
      <c r="B19">
        <v>0</v>
      </c>
      <c r="C19">
        <v>4</v>
      </c>
      <c r="D19">
        <v>0</v>
      </c>
      <c r="E19">
        <v>0</v>
      </c>
      <c r="F19">
        <v>4</v>
      </c>
      <c r="G19" t="s">
        <v>7</v>
      </c>
      <c r="H19" t="s">
        <v>23</v>
      </c>
      <c r="I19" t="s">
        <v>24</v>
      </c>
      <c r="J19" t="s">
        <v>12861</v>
      </c>
      <c r="K19" t="s">
        <v>12897</v>
      </c>
    </row>
    <row r="20" spans="1:11">
      <c r="A20">
        <v>0</v>
      </c>
      <c r="B20">
        <v>3</v>
      </c>
      <c r="C20">
        <v>0</v>
      </c>
      <c r="D20">
        <v>0</v>
      </c>
      <c r="E20">
        <v>1</v>
      </c>
      <c r="F20">
        <v>4</v>
      </c>
      <c r="G20" t="s">
        <v>7</v>
      </c>
      <c r="H20" t="s">
        <v>8</v>
      </c>
      <c r="I20" t="s">
        <v>18</v>
      </c>
      <c r="J20" t="s">
        <v>12860</v>
      </c>
      <c r="K20" t="s">
        <v>12896</v>
      </c>
    </row>
    <row r="21" spans="1:11">
      <c r="A21">
        <v>0</v>
      </c>
      <c r="B21">
        <v>3</v>
      </c>
      <c r="C21">
        <v>0</v>
      </c>
      <c r="D21">
        <v>1</v>
      </c>
      <c r="E21">
        <v>0</v>
      </c>
      <c r="F21">
        <v>4</v>
      </c>
      <c r="G21" t="s">
        <v>7</v>
      </c>
      <c r="H21" t="s">
        <v>131</v>
      </c>
      <c r="I21" t="s">
        <v>132</v>
      </c>
      <c r="J21" t="s">
        <v>12869</v>
      </c>
      <c r="K21" t="s">
        <v>12923</v>
      </c>
    </row>
    <row r="22" spans="1:11">
      <c r="A22">
        <v>0</v>
      </c>
      <c r="B22">
        <v>3</v>
      </c>
      <c r="C22">
        <v>0</v>
      </c>
      <c r="D22">
        <v>1</v>
      </c>
      <c r="E22">
        <v>0</v>
      </c>
      <c r="F22">
        <v>4</v>
      </c>
      <c r="G22" t="s">
        <v>7</v>
      </c>
      <c r="H22" t="s">
        <v>131</v>
      </c>
      <c r="I22" t="s">
        <v>12614</v>
      </c>
      <c r="J22" t="s">
        <v>12869</v>
      </c>
      <c r="K22" t="s">
        <v>12925</v>
      </c>
    </row>
    <row r="23" spans="1:11">
      <c r="A23">
        <v>1</v>
      </c>
      <c r="B23">
        <v>2</v>
      </c>
      <c r="C23">
        <v>0</v>
      </c>
      <c r="D23">
        <v>0</v>
      </c>
      <c r="E23">
        <v>1</v>
      </c>
      <c r="F23">
        <v>4</v>
      </c>
      <c r="G23" t="s">
        <v>7</v>
      </c>
      <c r="H23" t="s">
        <v>69</v>
      </c>
      <c r="I23" t="s">
        <v>12605</v>
      </c>
      <c r="J23" t="s">
        <v>12863</v>
      </c>
      <c r="K23" t="s">
        <v>12908</v>
      </c>
    </row>
    <row r="24" spans="1:11">
      <c r="A24">
        <v>3</v>
      </c>
      <c r="B24">
        <v>1</v>
      </c>
      <c r="C24">
        <v>0</v>
      </c>
      <c r="D24">
        <v>0</v>
      </c>
      <c r="E24">
        <v>0</v>
      </c>
      <c r="F24">
        <v>4</v>
      </c>
      <c r="G24" t="s">
        <v>7</v>
      </c>
      <c r="H24" t="s">
        <v>23</v>
      </c>
      <c r="I24" t="s">
        <v>12603</v>
      </c>
      <c r="J24" t="s">
        <v>12861</v>
      </c>
      <c r="K24" t="s">
        <v>12903</v>
      </c>
    </row>
    <row r="25" spans="1:11">
      <c r="A25">
        <v>0</v>
      </c>
      <c r="B25">
        <v>3</v>
      </c>
      <c r="C25">
        <v>0</v>
      </c>
      <c r="D25">
        <v>0</v>
      </c>
      <c r="E25">
        <v>0</v>
      </c>
      <c r="F25">
        <v>3</v>
      </c>
      <c r="G25" t="s">
        <v>7</v>
      </c>
      <c r="H25" t="s">
        <v>69</v>
      </c>
      <c r="I25" t="s">
        <v>70</v>
      </c>
      <c r="J25" t="s">
        <v>12863</v>
      </c>
      <c r="K25" t="s">
        <v>12905</v>
      </c>
    </row>
    <row r="26" spans="1:11">
      <c r="A26">
        <v>0</v>
      </c>
      <c r="B26">
        <v>2</v>
      </c>
      <c r="C26">
        <v>0</v>
      </c>
      <c r="D26">
        <v>1</v>
      </c>
      <c r="E26">
        <v>0</v>
      </c>
      <c r="F26">
        <v>3</v>
      </c>
      <c r="G26" t="s">
        <v>7</v>
      </c>
      <c r="H26" t="s">
        <v>90</v>
      </c>
      <c r="I26" t="s">
        <v>93</v>
      </c>
      <c r="J26" t="s">
        <v>12865</v>
      </c>
      <c r="K26" t="s">
        <v>12914</v>
      </c>
    </row>
    <row r="27" spans="1:11">
      <c r="A27">
        <v>2</v>
      </c>
      <c r="B27">
        <v>1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65</v>
      </c>
      <c r="I27" t="s">
        <v>66</v>
      </c>
      <c r="J27" t="s">
        <v>12862</v>
      </c>
      <c r="K27" t="s">
        <v>12904</v>
      </c>
    </row>
    <row r="28" spans="1:11">
      <c r="A28">
        <v>1</v>
      </c>
      <c r="B28">
        <v>0</v>
      </c>
      <c r="C28">
        <v>0</v>
      </c>
      <c r="D28">
        <v>1</v>
      </c>
      <c r="E28">
        <v>1</v>
      </c>
      <c r="F28">
        <v>3</v>
      </c>
      <c r="G28" t="s">
        <v>7</v>
      </c>
      <c r="H28" t="s">
        <v>137</v>
      </c>
      <c r="I28" t="s">
        <v>12615</v>
      </c>
      <c r="J28" t="s">
        <v>12870</v>
      </c>
      <c r="K28" t="s">
        <v>12926</v>
      </c>
    </row>
    <row r="29" spans="1:11">
      <c r="A29">
        <v>1</v>
      </c>
      <c r="B29">
        <v>0</v>
      </c>
      <c r="C29">
        <v>0</v>
      </c>
      <c r="D29">
        <v>1</v>
      </c>
      <c r="E29">
        <v>1</v>
      </c>
      <c r="F29">
        <v>3</v>
      </c>
      <c r="G29" t="s">
        <v>7</v>
      </c>
      <c r="H29" t="s">
        <v>143</v>
      </c>
      <c r="I29" t="s">
        <v>144</v>
      </c>
      <c r="J29" t="s">
        <v>12871</v>
      </c>
      <c r="K29" t="s">
        <v>12929</v>
      </c>
    </row>
    <row r="30" spans="1:11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 t="s">
        <v>7</v>
      </c>
      <c r="H30" t="s">
        <v>8</v>
      </c>
      <c r="I30" t="s">
        <v>15</v>
      </c>
      <c r="J30" t="s">
        <v>12860</v>
      </c>
      <c r="K30" t="s">
        <v>12895</v>
      </c>
    </row>
    <row r="31" spans="1:11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 t="s">
        <v>7</v>
      </c>
      <c r="H31" t="s">
        <v>127</v>
      </c>
      <c r="I31" t="s">
        <v>128</v>
      </c>
      <c r="J31" t="s">
        <v>12868</v>
      </c>
      <c r="K31" t="s">
        <v>12922</v>
      </c>
    </row>
    <row r="32" spans="1:11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 t="s">
        <v>7</v>
      </c>
      <c r="H32" t="s">
        <v>137</v>
      </c>
      <c r="I32" t="s">
        <v>12616</v>
      </c>
      <c r="J32" t="s">
        <v>12870</v>
      </c>
      <c r="K32" t="s">
        <v>12927</v>
      </c>
    </row>
    <row r="33" spans="1:11">
      <c r="A33">
        <v>0</v>
      </c>
      <c r="B33">
        <v>0</v>
      </c>
      <c r="C33">
        <v>1</v>
      </c>
      <c r="D33">
        <v>1</v>
      </c>
      <c r="E33">
        <v>0</v>
      </c>
      <c r="F33">
        <v>2</v>
      </c>
      <c r="G33" t="s">
        <v>7</v>
      </c>
      <c r="H33" t="s">
        <v>23</v>
      </c>
      <c r="I33" t="s">
        <v>51</v>
      </c>
      <c r="J33" t="s">
        <v>12861</v>
      </c>
      <c r="K33" t="s">
        <v>12900</v>
      </c>
    </row>
    <row r="34" spans="1:11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 t="s">
        <v>7</v>
      </c>
      <c r="H34" t="s">
        <v>23</v>
      </c>
      <c r="I34" t="s">
        <v>60</v>
      </c>
      <c r="J34" t="s">
        <v>12861</v>
      </c>
      <c r="K34" t="s">
        <v>12902</v>
      </c>
    </row>
    <row r="35" spans="1:11">
      <c r="A35">
        <v>0</v>
      </c>
      <c r="B35">
        <v>0</v>
      </c>
      <c r="C35">
        <v>0</v>
      </c>
      <c r="D35">
        <v>2</v>
      </c>
      <c r="E35">
        <v>0</v>
      </c>
      <c r="F35">
        <v>2</v>
      </c>
      <c r="G35" t="s">
        <v>7</v>
      </c>
      <c r="H35" t="s">
        <v>143</v>
      </c>
      <c r="I35" t="s">
        <v>146</v>
      </c>
      <c r="J35" t="s">
        <v>12871</v>
      </c>
      <c r="K35" t="s">
        <v>12931</v>
      </c>
    </row>
    <row r="36" spans="1:11">
      <c r="A36">
        <v>1</v>
      </c>
      <c r="B36">
        <v>0</v>
      </c>
      <c r="C36">
        <v>0</v>
      </c>
      <c r="D36">
        <v>1</v>
      </c>
      <c r="E36">
        <v>0</v>
      </c>
      <c r="F36">
        <v>2</v>
      </c>
      <c r="G36" t="s">
        <v>7</v>
      </c>
      <c r="H36" t="s">
        <v>69</v>
      </c>
      <c r="I36" t="s">
        <v>12604</v>
      </c>
      <c r="J36" t="s">
        <v>12863</v>
      </c>
      <c r="K36" t="s">
        <v>12906</v>
      </c>
    </row>
    <row r="37" spans="1:11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 t="s">
        <v>7</v>
      </c>
      <c r="H37" t="s">
        <v>12611</v>
      </c>
      <c r="I37" t="s">
        <v>116</v>
      </c>
      <c r="J37" t="s">
        <v>12867</v>
      </c>
      <c r="K37" t="s">
        <v>12920</v>
      </c>
    </row>
    <row r="38" spans="1:1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7</v>
      </c>
      <c r="H38" t="s">
        <v>8</v>
      </c>
      <c r="I38" t="s">
        <v>12602</v>
      </c>
      <c r="J38" t="s">
        <v>12860</v>
      </c>
      <c r="K38" t="s">
        <v>12894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90</v>
      </c>
      <c r="I39" t="s">
        <v>12606</v>
      </c>
      <c r="J39" t="s">
        <v>12865</v>
      </c>
      <c r="K39" t="s">
        <v>12912</v>
      </c>
    </row>
    <row r="40" spans="1:11">
      <c r="A40" s="11">
        <v>0</v>
      </c>
      <c r="B40" s="11">
        <v>0</v>
      </c>
      <c r="C40" s="11">
        <v>0</v>
      </c>
      <c r="D40" s="11">
        <v>0</v>
      </c>
      <c r="E40" s="11">
        <v>1</v>
      </c>
      <c r="F40">
        <v>1</v>
      </c>
      <c r="G40" t="s">
        <v>7</v>
      </c>
      <c r="H40" t="s">
        <v>90</v>
      </c>
      <c r="I40" t="s">
        <v>92</v>
      </c>
      <c r="J40" t="s">
        <v>12865</v>
      </c>
      <c r="K40" t="s">
        <v>12913</v>
      </c>
    </row>
    <row r="41" spans="1:11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7</v>
      </c>
      <c r="H41" t="s">
        <v>81</v>
      </c>
      <c r="I41" t="s">
        <v>82</v>
      </c>
      <c r="J41" t="s">
        <v>12864</v>
      </c>
      <c r="K41" t="s">
        <v>12909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  <c r="F43" s="22">
        <f>SUM(A43:E43)</f>
        <v>225</v>
      </c>
    </row>
    <row r="44" spans="1:11" ht="16" thickTop="1"/>
  </sheetData>
  <sortState ref="A2:K41">
    <sortCondition descending="1" ref="F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1" topLeftCell="A2" activePane="bottomLeft" state="frozen"/>
      <selection pane="bottomLeft" activeCell="G94" sqref="G94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12879</v>
      </c>
      <c r="K2" t="s">
        <v>12974</v>
      </c>
    </row>
    <row r="3" spans="1:11">
      <c r="A3">
        <v>4</v>
      </c>
      <c r="B3">
        <v>6</v>
      </c>
      <c r="C3">
        <v>3</v>
      </c>
      <c r="D3">
        <v>6</v>
      </c>
      <c r="E3">
        <v>2</v>
      </c>
      <c r="F3">
        <v>21</v>
      </c>
      <c r="G3" t="s">
        <v>149</v>
      </c>
      <c r="H3" t="s">
        <v>208</v>
      </c>
      <c r="I3" t="s">
        <v>12632</v>
      </c>
      <c r="J3" t="s">
        <v>12878</v>
      </c>
      <c r="K3" t="s">
        <v>12967</v>
      </c>
    </row>
    <row r="4" spans="1:11">
      <c r="A4">
        <v>5</v>
      </c>
      <c r="B4">
        <v>4</v>
      </c>
      <c r="C4">
        <v>3</v>
      </c>
      <c r="D4">
        <v>0</v>
      </c>
      <c r="E4">
        <v>4</v>
      </c>
      <c r="F4">
        <v>16</v>
      </c>
      <c r="G4" t="s">
        <v>149</v>
      </c>
      <c r="H4" t="s">
        <v>12609</v>
      </c>
      <c r="I4" t="s">
        <v>12639</v>
      </c>
      <c r="J4" t="s">
        <v>12880</v>
      </c>
      <c r="K4" t="s">
        <v>12997</v>
      </c>
    </row>
    <row r="5" spans="1:11">
      <c r="A5">
        <v>2</v>
      </c>
      <c r="B5">
        <v>6</v>
      </c>
      <c r="C5">
        <v>0</v>
      </c>
      <c r="D5">
        <v>2</v>
      </c>
      <c r="E5">
        <v>6</v>
      </c>
      <c r="F5">
        <v>16</v>
      </c>
      <c r="G5" t="s">
        <v>149</v>
      </c>
      <c r="H5" t="s">
        <v>219</v>
      </c>
      <c r="I5" t="s">
        <v>229</v>
      </c>
      <c r="J5" t="s">
        <v>12879</v>
      </c>
      <c r="K5" t="s">
        <v>12976</v>
      </c>
    </row>
    <row r="6" spans="1:11">
      <c r="A6">
        <v>2</v>
      </c>
      <c r="B6">
        <v>0</v>
      </c>
      <c r="C6">
        <v>8</v>
      </c>
      <c r="D6">
        <v>2</v>
      </c>
      <c r="E6">
        <v>3</v>
      </c>
      <c r="F6">
        <v>15</v>
      </c>
      <c r="G6" t="s">
        <v>149</v>
      </c>
      <c r="H6" t="s">
        <v>170</v>
      </c>
      <c r="I6" t="s">
        <v>176</v>
      </c>
      <c r="J6" t="s">
        <v>12876</v>
      </c>
      <c r="K6" t="s">
        <v>12955</v>
      </c>
    </row>
    <row r="7" spans="1:11">
      <c r="A7">
        <v>4</v>
      </c>
      <c r="B7">
        <v>4</v>
      </c>
      <c r="C7">
        <v>1</v>
      </c>
      <c r="D7">
        <v>1</v>
      </c>
      <c r="E7">
        <v>4</v>
      </c>
      <c r="F7">
        <v>14</v>
      </c>
      <c r="G7" t="s">
        <v>149</v>
      </c>
      <c r="H7" t="s">
        <v>12609</v>
      </c>
      <c r="I7" t="s">
        <v>231</v>
      </c>
      <c r="J7" t="s">
        <v>12880</v>
      </c>
      <c r="K7" t="s">
        <v>12977</v>
      </c>
    </row>
    <row r="8" spans="1:11">
      <c r="A8">
        <v>4</v>
      </c>
      <c r="B8">
        <v>1</v>
      </c>
      <c r="C8">
        <v>4</v>
      </c>
      <c r="D8">
        <v>3</v>
      </c>
      <c r="E8">
        <v>2</v>
      </c>
      <c r="F8">
        <v>14</v>
      </c>
      <c r="G8" t="s">
        <v>149</v>
      </c>
      <c r="H8" t="s">
        <v>262</v>
      </c>
      <c r="I8" t="s">
        <v>274</v>
      </c>
      <c r="J8" t="s">
        <v>12882</v>
      </c>
      <c r="K8" t="s">
        <v>13021</v>
      </c>
    </row>
    <row r="9" spans="1:11">
      <c r="A9">
        <v>2</v>
      </c>
      <c r="B9">
        <v>0</v>
      </c>
      <c r="C9">
        <v>5</v>
      </c>
      <c r="D9">
        <v>2</v>
      </c>
      <c r="E9">
        <v>5</v>
      </c>
      <c r="F9">
        <v>14</v>
      </c>
      <c r="G9" t="s">
        <v>149</v>
      </c>
      <c r="H9" t="s">
        <v>208</v>
      </c>
      <c r="I9" t="s">
        <v>213</v>
      </c>
      <c r="J9" t="s">
        <v>12878</v>
      </c>
      <c r="K9" t="s">
        <v>12970</v>
      </c>
    </row>
    <row r="10" spans="1:11">
      <c r="A10">
        <v>1</v>
      </c>
      <c r="B10">
        <v>5</v>
      </c>
      <c r="C10">
        <v>6</v>
      </c>
      <c r="D10">
        <v>1</v>
      </c>
      <c r="E10">
        <v>0</v>
      </c>
      <c r="F10">
        <v>13</v>
      </c>
      <c r="G10" t="s">
        <v>149</v>
      </c>
      <c r="H10" t="s">
        <v>187</v>
      </c>
      <c r="I10" t="s">
        <v>198</v>
      </c>
      <c r="J10" t="s">
        <v>12877</v>
      </c>
      <c r="K10" t="s">
        <v>12962</v>
      </c>
    </row>
    <row r="11" spans="1:11">
      <c r="A11">
        <v>6</v>
      </c>
      <c r="B11">
        <v>2</v>
      </c>
      <c r="C11">
        <v>1</v>
      </c>
      <c r="D11">
        <v>2</v>
      </c>
      <c r="E11">
        <v>1</v>
      </c>
      <c r="F11">
        <v>12</v>
      </c>
      <c r="G11" t="s">
        <v>149</v>
      </c>
      <c r="H11" t="s">
        <v>12609</v>
      </c>
      <c r="I11" t="s">
        <v>247</v>
      </c>
      <c r="J11" t="s">
        <v>12880</v>
      </c>
      <c r="K11" t="s">
        <v>12992</v>
      </c>
    </row>
    <row r="12" spans="1:11">
      <c r="A12">
        <v>2</v>
      </c>
      <c r="B12">
        <v>1</v>
      </c>
      <c r="C12">
        <v>6</v>
      </c>
      <c r="D12">
        <v>0</v>
      </c>
      <c r="E12">
        <v>3</v>
      </c>
      <c r="F12">
        <v>12</v>
      </c>
      <c r="G12" t="s">
        <v>149</v>
      </c>
      <c r="H12" t="s">
        <v>219</v>
      </c>
      <c r="I12" t="s">
        <v>224</v>
      </c>
      <c r="J12" t="s">
        <v>12879</v>
      </c>
      <c r="K12" t="s">
        <v>12973</v>
      </c>
    </row>
    <row r="13" spans="1:11">
      <c r="A13">
        <v>2</v>
      </c>
      <c r="B13">
        <v>3</v>
      </c>
      <c r="C13">
        <v>1</v>
      </c>
      <c r="D13">
        <v>3</v>
      </c>
      <c r="E13">
        <v>3</v>
      </c>
      <c r="F13">
        <v>12</v>
      </c>
      <c r="G13" t="s">
        <v>149</v>
      </c>
      <c r="H13" t="s">
        <v>12609</v>
      </c>
      <c r="I13" t="s">
        <v>234</v>
      </c>
      <c r="J13" t="s">
        <v>12880</v>
      </c>
      <c r="K13" t="s">
        <v>12980</v>
      </c>
    </row>
    <row r="14" spans="1:11">
      <c r="A14">
        <v>7</v>
      </c>
      <c r="B14">
        <v>0</v>
      </c>
      <c r="C14">
        <v>4</v>
      </c>
      <c r="D14">
        <v>0</v>
      </c>
      <c r="E14">
        <v>0</v>
      </c>
      <c r="F14">
        <v>11</v>
      </c>
      <c r="G14" t="s">
        <v>149</v>
      </c>
      <c r="H14" t="s">
        <v>187</v>
      </c>
      <c r="I14" t="s">
        <v>205</v>
      </c>
      <c r="J14" t="s">
        <v>12877</v>
      </c>
      <c r="K14" t="s">
        <v>12965</v>
      </c>
    </row>
    <row r="15" spans="1:11">
      <c r="A15">
        <v>5</v>
      </c>
      <c r="B15">
        <v>3</v>
      </c>
      <c r="C15">
        <v>2</v>
      </c>
      <c r="D15">
        <v>0</v>
      </c>
      <c r="E15">
        <v>1</v>
      </c>
      <c r="F15">
        <v>11</v>
      </c>
      <c r="G15" t="s">
        <v>149</v>
      </c>
      <c r="H15" t="s">
        <v>12609</v>
      </c>
      <c r="I15" t="s">
        <v>252</v>
      </c>
      <c r="J15" t="s">
        <v>12880</v>
      </c>
      <c r="K15" t="s">
        <v>12995</v>
      </c>
    </row>
    <row r="16" spans="1:11">
      <c r="A16">
        <v>4</v>
      </c>
      <c r="B16">
        <v>1</v>
      </c>
      <c r="C16">
        <v>5</v>
      </c>
      <c r="D16">
        <v>0</v>
      </c>
      <c r="E16">
        <v>1</v>
      </c>
      <c r="F16">
        <v>11</v>
      </c>
      <c r="G16" t="s">
        <v>149</v>
      </c>
      <c r="H16" t="s">
        <v>262</v>
      </c>
      <c r="I16" t="s">
        <v>268</v>
      </c>
      <c r="J16" t="s">
        <v>12882</v>
      </c>
      <c r="K16" t="s">
        <v>13016</v>
      </c>
    </row>
    <row r="17" spans="1:11">
      <c r="A17">
        <v>2</v>
      </c>
      <c r="B17">
        <v>2</v>
      </c>
      <c r="C17">
        <v>2</v>
      </c>
      <c r="D17">
        <v>0</v>
      </c>
      <c r="E17">
        <v>4</v>
      </c>
      <c r="F17">
        <v>10</v>
      </c>
      <c r="G17" t="s">
        <v>149</v>
      </c>
      <c r="H17" t="s">
        <v>12643</v>
      </c>
      <c r="I17" t="s">
        <v>12649</v>
      </c>
      <c r="J17" t="s">
        <v>12881</v>
      </c>
      <c r="K17" t="s">
        <v>13008</v>
      </c>
    </row>
    <row r="18" spans="1:11">
      <c r="A18">
        <v>2</v>
      </c>
      <c r="B18">
        <v>4</v>
      </c>
      <c r="C18">
        <v>0</v>
      </c>
      <c r="D18">
        <v>1</v>
      </c>
      <c r="E18">
        <v>3</v>
      </c>
      <c r="F18">
        <v>10</v>
      </c>
      <c r="G18" t="s">
        <v>149</v>
      </c>
      <c r="H18" t="s">
        <v>12643</v>
      </c>
      <c r="I18" t="s">
        <v>12650</v>
      </c>
      <c r="J18" t="s">
        <v>12881</v>
      </c>
      <c r="K18" t="s">
        <v>13010</v>
      </c>
    </row>
    <row r="19" spans="1:11">
      <c r="A19">
        <v>2</v>
      </c>
      <c r="B19">
        <v>1</v>
      </c>
      <c r="C19">
        <v>3</v>
      </c>
      <c r="D19">
        <v>2</v>
      </c>
      <c r="E19">
        <v>2</v>
      </c>
      <c r="F19">
        <v>10</v>
      </c>
      <c r="G19" t="s">
        <v>149</v>
      </c>
      <c r="H19" t="s">
        <v>262</v>
      </c>
      <c r="I19" t="s">
        <v>267</v>
      </c>
      <c r="J19" t="s">
        <v>12882</v>
      </c>
      <c r="K19" t="s">
        <v>13015</v>
      </c>
    </row>
    <row r="20" spans="1:11">
      <c r="A20">
        <v>1</v>
      </c>
      <c r="B20">
        <v>1</v>
      </c>
      <c r="C20">
        <v>5</v>
      </c>
      <c r="D20">
        <v>0</v>
      </c>
      <c r="E20">
        <v>2</v>
      </c>
      <c r="F20">
        <v>9</v>
      </c>
      <c r="G20" t="s">
        <v>149</v>
      </c>
      <c r="H20" t="s">
        <v>187</v>
      </c>
      <c r="I20" t="s">
        <v>12628</v>
      </c>
      <c r="J20" t="s">
        <v>12877</v>
      </c>
      <c r="K20" t="s">
        <v>12957</v>
      </c>
    </row>
    <row r="21" spans="1:11">
      <c r="A21">
        <v>3</v>
      </c>
      <c r="B21">
        <v>2</v>
      </c>
      <c r="C21">
        <v>1</v>
      </c>
      <c r="D21">
        <v>1</v>
      </c>
      <c r="E21">
        <v>1</v>
      </c>
      <c r="F21">
        <v>8</v>
      </c>
      <c r="G21" t="s">
        <v>149</v>
      </c>
      <c r="H21" t="s">
        <v>219</v>
      </c>
      <c r="I21" t="s">
        <v>220</v>
      </c>
      <c r="J21" t="s">
        <v>12879</v>
      </c>
      <c r="K21" t="s">
        <v>12971</v>
      </c>
    </row>
    <row r="22" spans="1:11">
      <c r="A22">
        <v>3</v>
      </c>
      <c r="B22">
        <v>2</v>
      </c>
      <c r="C22">
        <v>0</v>
      </c>
      <c r="D22">
        <v>2</v>
      </c>
      <c r="E22">
        <v>1</v>
      </c>
      <c r="F22">
        <v>8</v>
      </c>
      <c r="G22" t="s">
        <v>149</v>
      </c>
      <c r="H22" t="s">
        <v>12643</v>
      </c>
      <c r="I22" t="s">
        <v>12645</v>
      </c>
      <c r="J22" t="s">
        <v>12881</v>
      </c>
      <c r="K22" t="s">
        <v>13004</v>
      </c>
    </row>
    <row r="23" spans="1:11">
      <c r="A23">
        <v>1</v>
      </c>
      <c r="B23">
        <v>3</v>
      </c>
      <c r="C23">
        <v>1</v>
      </c>
      <c r="D23">
        <v>2</v>
      </c>
      <c r="E23">
        <v>1</v>
      </c>
      <c r="F23">
        <v>8</v>
      </c>
      <c r="G23" t="s">
        <v>149</v>
      </c>
      <c r="H23" t="s">
        <v>12609</v>
      </c>
      <c r="I23" t="s">
        <v>12637</v>
      </c>
      <c r="J23" t="s">
        <v>12880</v>
      </c>
      <c r="K23" t="s">
        <v>12983</v>
      </c>
    </row>
    <row r="24" spans="1:11">
      <c r="A24">
        <v>4</v>
      </c>
      <c r="B24">
        <v>1</v>
      </c>
      <c r="C24">
        <v>2</v>
      </c>
      <c r="D24">
        <v>0</v>
      </c>
      <c r="E24">
        <v>0</v>
      </c>
      <c r="F24">
        <v>7</v>
      </c>
      <c r="G24" t="s">
        <v>149</v>
      </c>
      <c r="H24" t="s">
        <v>170</v>
      </c>
      <c r="I24" t="s">
        <v>183</v>
      </c>
      <c r="J24" t="s">
        <v>12876</v>
      </c>
      <c r="K24" t="s">
        <v>12956</v>
      </c>
    </row>
    <row r="25" spans="1:11">
      <c r="A25">
        <v>2</v>
      </c>
      <c r="B25">
        <v>0</v>
      </c>
      <c r="C25">
        <v>2</v>
      </c>
      <c r="D25">
        <v>1</v>
      </c>
      <c r="E25">
        <v>2</v>
      </c>
      <c r="F25">
        <v>7</v>
      </c>
      <c r="G25" t="s">
        <v>149</v>
      </c>
      <c r="H25" t="s">
        <v>12609</v>
      </c>
      <c r="I25" t="s">
        <v>233</v>
      </c>
      <c r="J25" t="s">
        <v>12880</v>
      </c>
      <c r="K25" t="s">
        <v>12979</v>
      </c>
    </row>
    <row r="26" spans="1:11">
      <c r="A26">
        <v>0</v>
      </c>
      <c r="B26">
        <v>6</v>
      </c>
      <c r="C26">
        <v>1</v>
      </c>
      <c r="D26">
        <v>0</v>
      </c>
      <c r="E26">
        <v>0</v>
      </c>
      <c r="F26">
        <v>7</v>
      </c>
      <c r="G26" t="s">
        <v>149</v>
      </c>
      <c r="H26" t="s">
        <v>323</v>
      </c>
      <c r="I26" t="s">
        <v>332</v>
      </c>
      <c r="J26" t="s">
        <v>12875</v>
      </c>
      <c r="K26" t="s">
        <v>12953</v>
      </c>
    </row>
    <row r="27" spans="1:11">
      <c r="A27">
        <v>0</v>
      </c>
      <c r="B27">
        <v>5</v>
      </c>
      <c r="C27">
        <v>0</v>
      </c>
      <c r="D27">
        <v>2</v>
      </c>
      <c r="E27">
        <v>0</v>
      </c>
      <c r="F27">
        <v>7</v>
      </c>
      <c r="G27" t="s">
        <v>149</v>
      </c>
      <c r="H27" t="s">
        <v>12609</v>
      </c>
      <c r="I27" t="s">
        <v>12638</v>
      </c>
      <c r="J27" t="s">
        <v>12880</v>
      </c>
      <c r="K27" t="s">
        <v>12984</v>
      </c>
    </row>
    <row r="28" spans="1:11">
      <c r="A28">
        <v>0</v>
      </c>
      <c r="B28">
        <v>3</v>
      </c>
      <c r="C28">
        <v>0</v>
      </c>
      <c r="D28">
        <v>1</v>
      </c>
      <c r="E28">
        <v>3</v>
      </c>
      <c r="F28">
        <v>7</v>
      </c>
      <c r="G28" t="s">
        <v>149</v>
      </c>
      <c r="H28" t="s">
        <v>12643</v>
      </c>
      <c r="I28" t="s">
        <v>12647</v>
      </c>
      <c r="J28" t="s">
        <v>12881</v>
      </c>
      <c r="K28" t="s">
        <v>13006</v>
      </c>
    </row>
    <row r="29" spans="1:11">
      <c r="A29">
        <v>5</v>
      </c>
      <c r="B29">
        <v>0</v>
      </c>
      <c r="C29">
        <v>0</v>
      </c>
      <c r="D29">
        <v>1</v>
      </c>
      <c r="E29">
        <v>0</v>
      </c>
      <c r="F29">
        <v>6</v>
      </c>
      <c r="G29" t="s">
        <v>149</v>
      </c>
      <c r="H29" t="s">
        <v>170</v>
      </c>
      <c r="I29" t="s">
        <v>171</v>
      </c>
      <c r="J29" t="s">
        <v>12876</v>
      </c>
      <c r="K29" t="s">
        <v>12954</v>
      </c>
    </row>
    <row r="30" spans="1:11">
      <c r="A30">
        <v>1</v>
      </c>
      <c r="B30">
        <v>3</v>
      </c>
      <c r="C30">
        <v>1</v>
      </c>
      <c r="D30">
        <v>1</v>
      </c>
      <c r="E30">
        <v>0</v>
      </c>
      <c r="F30">
        <v>6</v>
      </c>
      <c r="G30" t="s">
        <v>149</v>
      </c>
      <c r="H30" t="s">
        <v>150</v>
      </c>
      <c r="I30" t="s">
        <v>151</v>
      </c>
      <c r="J30" t="s">
        <v>12873</v>
      </c>
      <c r="K30" t="s">
        <v>12933</v>
      </c>
    </row>
    <row r="31" spans="1:11">
      <c r="A31">
        <v>1</v>
      </c>
      <c r="B31">
        <v>0</v>
      </c>
      <c r="C31">
        <v>3</v>
      </c>
      <c r="D31">
        <v>2</v>
      </c>
      <c r="E31">
        <v>0</v>
      </c>
      <c r="F31">
        <v>6</v>
      </c>
      <c r="G31" t="s">
        <v>149</v>
      </c>
      <c r="H31" t="s">
        <v>187</v>
      </c>
      <c r="I31" t="s">
        <v>192</v>
      </c>
      <c r="J31" t="s">
        <v>12877</v>
      </c>
      <c r="K31" t="s">
        <v>12959</v>
      </c>
    </row>
    <row r="32" spans="1:11">
      <c r="A32">
        <v>1</v>
      </c>
      <c r="B32">
        <v>3</v>
      </c>
      <c r="C32">
        <v>0</v>
      </c>
      <c r="D32">
        <v>1</v>
      </c>
      <c r="E32">
        <v>1</v>
      </c>
      <c r="F32">
        <v>6</v>
      </c>
      <c r="G32" t="s">
        <v>149</v>
      </c>
      <c r="H32" t="s">
        <v>12643</v>
      </c>
      <c r="I32" t="s">
        <v>261</v>
      </c>
      <c r="J32" t="s">
        <v>12881</v>
      </c>
      <c r="K32" t="s">
        <v>13009</v>
      </c>
    </row>
    <row r="33" spans="1:11">
      <c r="A33">
        <v>0</v>
      </c>
      <c r="B33">
        <v>1</v>
      </c>
      <c r="C33">
        <v>1</v>
      </c>
      <c r="D33">
        <v>4</v>
      </c>
      <c r="E33">
        <v>0</v>
      </c>
      <c r="F33">
        <v>6</v>
      </c>
      <c r="G33" t="s">
        <v>149</v>
      </c>
      <c r="H33" t="s">
        <v>12643</v>
      </c>
      <c r="I33" t="s">
        <v>12652</v>
      </c>
      <c r="J33" t="s">
        <v>12881</v>
      </c>
      <c r="K33" t="s">
        <v>13012</v>
      </c>
    </row>
    <row r="34" spans="1:11">
      <c r="A34">
        <v>4</v>
      </c>
      <c r="B34">
        <v>0</v>
      </c>
      <c r="C34">
        <v>0</v>
      </c>
      <c r="D34">
        <v>1</v>
      </c>
      <c r="E34">
        <v>0</v>
      </c>
      <c r="F34">
        <v>5</v>
      </c>
      <c r="G34" t="s">
        <v>149</v>
      </c>
      <c r="H34" t="s">
        <v>12623</v>
      </c>
      <c r="I34" t="s">
        <v>12625</v>
      </c>
      <c r="J34" t="s">
        <v>12874</v>
      </c>
      <c r="K34" t="s">
        <v>12940</v>
      </c>
    </row>
    <row r="35" spans="1:11">
      <c r="A35">
        <v>3</v>
      </c>
      <c r="B35">
        <v>0</v>
      </c>
      <c r="C35">
        <v>0</v>
      </c>
      <c r="D35">
        <v>2</v>
      </c>
      <c r="E35">
        <v>0</v>
      </c>
      <c r="F35">
        <v>5</v>
      </c>
      <c r="G35" t="s">
        <v>149</v>
      </c>
      <c r="H35" t="s">
        <v>12623</v>
      </c>
      <c r="I35" t="s">
        <v>164</v>
      </c>
      <c r="J35" t="s">
        <v>12874</v>
      </c>
      <c r="K35" t="s">
        <v>12941</v>
      </c>
    </row>
    <row r="36" spans="1:11">
      <c r="A36">
        <v>3</v>
      </c>
      <c r="B36">
        <v>0</v>
      </c>
      <c r="C36">
        <v>0</v>
      </c>
      <c r="D36">
        <v>0</v>
      </c>
      <c r="E36">
        <v>2</v>
      </c>
      <c r="F36">
        <v>5</v>
      </c>
      <c r="G36" t="s">
        <v>149</v>
      </c>
      <c r="H36" t="s">
        <v>187</v>
      </c>
      <c r="I36" t="s">
        <v>12629</v>
      </c>
      <c r="J36" t="s">
        <v>12877</v>
      </c>
      <c r="K36" t="s">
        <v>12960</v>
      </c>
    </row>
    <row r="37" spans="1:11">
      <c r="A37">
        <v>2</v>
      </c>
      <c r="B37">
        <v>1</v>
      </c>
      <c r="C37">
        <v>0</v>
      </c>
      <c r="D37">
        <v>2</v>
      </c>
      <c r="E37">
        <v>0</v>
      </c>
      <c r="F37">
        <v>5</v>
      </c>
      <c r="G37" t="s">
        <v>149</v>
      </c>
      <c r="H37" t="s">
        <v>150</v>
      </c>
      <c r="I37" t="s">
        <v>157</v>
      </c>
      <c r="J37" t="s">
        <v>12873</v>
      </c>
      <c r="K37" t="s">
        <v>12934</v>
      </c>
    </row>
    <row r="38" spans="1:11">
      <c r="A38">
        <v>1</v>
      </c>
      <c r="B38">
        <v>3</v>
      </c>
      <c r="C38">
        <v>0</v>
      </c>
      <c r="D38">
        <v>1</v>
      </c>
      <c r="E38">
        <v>0</v>
      </c>
      <c r="F38">
        <v>5</v>
      </c>
      <c r="G38" t="s">
        <v>149</v>
      </c>
      <c r="H38" t="s">
        <v>219</v>
      </c>
      <c r="I38" t="s">
        <v>222</v>
      </c>
      <c r="J38" t="s">
        <v>12879</v>
      </c>
      <c r="K38" t="s">
        <v>12972</v>
      </c>
    </row>
    <row r="39" spans="1:11">
      <c r="A39">
        <v>1</v>
      </c>
      <c r="B39">
        <v>2</v>
      </c>
      <c r="C39">
        <v>0</v>
      </c>
      <c r="D39">
        <v>0</v>
      </c>
      <c r="E39">
        <v>2</v>
      </c>
      <c r="F39">
        <v>5</v>
      </c>
      <c r="G39" t="s">
        <v>149</v>
      </c>
      <c r="H39" t="s">
        <v>12609</v>
      </c>
      <c r="I39" t="s">
        <v>241</v>
      </c>
      <c r="J39" t="s">
        <v>12880</v>
      </c>
      <c r="K39" t="s">
        <v>12987</v>
      </c>
    </row>
    <row r="40" spans="1:11">
      <c r="A40">
        <v>1</v>
      </c>
      <c r="B40">
        <v>0</v>
      </c>
      <c r="C40">
        <v>1</v>
      </c>
      <c r="D40">
        <v>1</v>
      </c>
      <c r="E40">
        <v>2</v>
      </c>
      <c r="F40">
        <v>5</v>
      </c>
      <c r="G40" t="s">
        <v>149</v>
      </c>
      <c r="H40" t="s">
        <v>12609</v>
      </c>
      <c r="I40" t="s">
        <v>12640</v>
      </c>
      <c r="J40" t="s">
        <v>12880</v>
      </c>
      <c r="K40" t="s">
        <v>13000</v>
      </c>
    </row>
    <row r="41" spans="1:11">
      <c r="A41">
        <v>0</v>
      </c>
      <c r="B41">
        <v>2</v>
      </c>
      <c r="C41">
        <v>2</v>
      </c>
      <c r="D41">
        <v>0</v>
      </c>
      <c r="E41">
        <v>1</v>
      </c>
      <c r="F41">
        <v>5</v>
      </c>
      <c r="G41" t="s">
        <v>149</v>
      </c>
      <c r="H41" t="s">
        <v>12609</v>
      </c>
      <c r="I41" t="s">
        <v>242</v>
      </c>
      <c r="J41" t="s">
        <v>12880</v>
      </c>
      <c r="K41" t="s">
        <v>12988</v>
      </c>
    </row>
    <row r="42" spans="1:11">
      <c r="A42">
        <v>0</v>
      </c>
      <c r="B42">
        <v>2</v>
      </c>
      <c r="C42">
        <v>0</v>
      </c>
      <c r="D42">
        <v>0</v>
      </c>
      <c r="E42">
        <v>3</v>
      </c>
      <c r="F42">
        <v>5</v>
      </c>
      <c r="G42" t="s">
        <v>149</v>
      </c>
      <c r="H42" t="s">
        <v>12643</v>
      </c>
      <c r="I42" t="s">
        <v>12648</v>
      </c>
      <c r="J42" t="s">
        <v>12881</v>
      </c>
      <c r="K42" t="s">
        <v>13007</v>
      </c>
    </row>
    <row r="43" spans="1:11">
      <c r="A43">
        <v>1</v>
      </c>
      <c r="B43">
        <v>1</v>
      </c>
      <c r="C43">
        <v>0</v>
      </c>
      <c r="D43">
        <v>0</v>
      </c>
      <c r="E43">
        <v>2</v>
      </c>
      <c r="F43">
        <v>4</v>
      </c>
      <c r="G43" t="s">
        <v>149</v>
      </c>
      <c r="H43" t="s">
        <v>219</v>
      </c>
      <c r="I43" t="s">
        <v>12635</v>
      </c>
      <c r="J43" t="s">
        <v>12879</v>
      </c>
      <c r="K43" t="s">
        <v>12975</v>
      </c>
    </row>
    <row r="44" spans="1:11">
      <c r="A44">
        <v>0</v>
      </c>
      <c r="B44">
        <v>0</v>
      </c>
      <c r="C44">
        <v>0</v>
      </c>
      <c r="D44">
        <v>0</v>
      </c>
      <c r="E44">
        <v>4</v>
      </c>
      <c r="F44">
        <v>4</v>
      </c>
      <c r="G44" t="s">
        <v>149</v>
      </c>
      <c r="H44" t="s">
        <v>323</v>
      </c>
      <c r="I44" t="s">
        <v>325</v>
      </c>
      <c r="J44" t="s">
        <v>12875</v>
      </c>
      <c r="K44" t="s">
        <v>12945</v>
      </c>
    </row>
    <row r="45" spans="1:11">
      <c r="A45">
        <v>0</v>
      </c>
      <c r="B45">
        <v>1</v>
      </c>
      <c r="C45">
        <v>0</v>
      </c>
      <c r="D45">
        <v>0</v>
      </c>
      <c r="E45">
        <v>3</v>
      </c>
      <c r="F45">
        <v>4</v>
      </c>
      <c r="G45" t="s">
        <v>149</v>
      </c>
      <c r="H45" t="s">
        <v>208</v>
      </c>
      <c r="I45" t="s">
        <v>12631</v>
      </c>
      <c r="J45" t="s">
        <v>12878</v>
      </c>
      <c r="K45" t="s">
        <v>12966</v>
      </c>
    </row>
    <row r="46" spans="1:11">
      <c r="A46">
        <v>0</v>
      </c>
      <c r="B46">
        <v>1</v>
      </c>
      <c r="C46">
        <v>1</v>
      </c>
      <c r="D46">
        <v>2</v>
      </c>
      <c r="E46">
        <v>0</v>
      </c>
      <c r="F46">
        <v>4</v>
      </c>
      <c r="G46" t="s">
        <v>149</v>
      </c>
      <c r="H46" t="s">
        <v>12609</v>
      </c>
      <c r="I46" t="s">
        <v>240</v>
      </c>
      <c r="J46" t="s">
        <v>12880</v>
      </c>
      <c r="K46" t="s">
        <v>12986</v>
      </c>
    </row>
    <row r="47" spans="1:11">
      <c r="A47">
        <v>0</v>
      </c>
      <c r="B47">
        <v>0</v>
      </c>
      <c r="C47">
        <v>4</v>
      </c>
      <c r="D47">
        <v>0</v>
      </c>
      <c r="E47">
        <v>0</v>
      </c>
      <c r="F47">
        <v>4</v>
      </c>
      <c r="G47" t="s">
        <v>149</v>
      </c>
      <c r="H47" t="s">
        <v>12609</v>
      </c>
      <c r="I47" t="s">
        <v>254</v>
      </c>
      <c r="J47" t="s">
        <v>12880</v>
      </c>
      <c r="K47" t="s">
        <v>12998</v>
      </c>
    </row>
    <row r="48" spans="1:11">
      <c r="A48">
        <v>3</v>
      </c>
      <c r="B48">
        <v>0</v>
      </c>
      <c r="C48">
        <v>0</v>
      </c>
      <c r="D48">
        <v>0</v>
      </c>
      <c r="E48">
        <v>0</v>
      </c>
      <c r="F48">
        <v>3</v>
      </c>
      <c r="G48" t="s">
        <v>149</v>
      </c>
      <c r="H48" t="s">
        <v>150</v>
      </c>
      <c r="I48" t="s">
        <v>12620</v>
      </c>
      <c r="J48" t="s">
        <v>12873</v>
      </c>
      <c r="K48" t="s">
        <v>12935</v>
      </c>
    </row>
    <row r="49" spans="1:11">
      <c r="A49">
        <v>3</v>
      </c>
      <c r="B49">
        <v>0</v>
      </c>
      <c r="C49">
        <v>0</v>
      </c>
      <c r="D49">
        <v>0</v>
      </c>
      <c r="E49">
        <v>0</v>
      </c>
      <c r="F49">
        <v>3</v>
      </c>
      <c r="G49" t="s">
        <v>149</v>
      </c>
      <c r="H49" t="s">
        <v>150</v>
      </c>
      <c r="I49" t="s">
        <v>12621</v>
      </c>
      <c r="J49" t="s">
        <v>12873</v>
      </c>
      <c r="K49" t="s">
        <v>12936</v>
      </c>
    </row>
    <row r="50" spans="1:11">
      <c r="A50">
        <v>3</v>
      </c>
      <c r="B50">
        <v>0</v>
      </c>
      <c r="C50">
        <v>0</v>
      </c>
      <c r="D50">
        <v>0</v>
      </c>
      <c r="E50">
        <v>0</v>
      </c>
      <c r="F50">
        <v>3</v>
      </c>
      <c r="G50" t="s">
        <v>149</v>
      </c>
      <c r="H50" t="s">
        <v>323</v>
      </c>
      <c r="I50" t="s">
        <v>327</v>
      </c>
      <c r="J50" t="s">
        <v>12875</v>
      </c>
      <c r="K50" t="s">
        <v>12947</v>
      </c>
    </row>
    <row r="51" spans="1:11">
      <c r="A51">
        <v>3</v>
      </c>
      <c r="B51">
        <v>0</v>
      </c>
      <c r="C51">
        <v>0</v>
      </c>
      <c r="D51">
        <v>0</v>
      </c>
      <c r="E51">
        <v>0</v>
      </c>
      <c r="F51">
        <v>3</v>
      </c>
      <c r="G51" t="s">
        <v>149</v>
      </c>
      <c r="H51" t="s">
        <v>323</v>
      </c>
      <c r="I51" t="s">
        <v>329</v>
      </c>
      <c r="J51" t="s">
        <v>12875</v>
      </c>
      <c r="K51" t="s">
        <v>12949</v>
      </c>
    </row>
    <row r="52" spans="1:11">
      <c r="A52">
        <v>2</v>
      </c>
      <c r="B52">
        <v>0</v>
      </c>
      <c r="C52">
        <v>1</v>
      </c>
      <c r="D52">
        <v>0</v>
      </c>
      <c r="E52">
        <v>0</v>
      </c>
      <c r="F52">
        <v>3</v>
      </c>
      <c r="G52" t="s">
        <v>149</v>
      </c>
      <c r="H52" t="s">
        <v>262</v>
      </c>
      <c r="I52" t="s">
        <v>270</v>
      </c>
      <c r="J52" t="s">
        <v>12882</v>
      </c>
      <c r="K52" t="s">
        <v>13017</v>
      </c>
    </row>
    <row r="53" spans="1:11">
      <c r="A53">
        <v>1</v>
      </c>
      <c r="B53">
        <v>0</v>
      </c>
      <c r="C53">
        <v>0</v>
      </c>
      <c r="D53">
        <v>1</v>
      </c>
      <c r="E53">
        <v>1</v>
      </c>
      <c r="F53">
        <v>3</v>
      </c>
      <c r="G53" t="s">
        <v>149</v>
      </c>
      <c r="H53" t="s">
        <v>150</v>
      </c>
      <c r="I53" t="s">
        <v>12622</v>
      </c>
      <c r="J53" t="s">
        <v>12873</v>
      </c>
      <c r="K53" t="s">
        <v>12937</v>
      </c>
    </row>
    <row r="54" spans="1:11">
      <c r="A54">
        <v>1</v>
      </c>
      <c r="B54">
        <v>1</v>
      </c>
      <c r="C54">
        <v>0</v>
      </c>
      <c r="D54">
        <v>0</v>
      </c>
      <c r="E54">
        <v>1</v>
      </c>
      <c r="F54">
        <v>3</v>
      </c>
      <c r="G54" t="s">
        <v>149</v>
      </c>
      <c r="H54" t="s">
        <v>12609</v>
      </c>
      <c r="I54" t="s">
        <v>12636</v>
      </c>
      <c r="J54" t="s">
        <v>12880</v>
      </c>
      <c r="K54" t="s">
        <v>12978</v>
      </c>
    </row>
    <row r="55" spans="1:11">
      <c r="A55">
        <v>1</v>
      </c>
      <c r="B55">
        <v>1</v>
      </c>
      <c r="C55">
        <v>0</v>
      </c>
      <c r="D55">
        <v>1</v>
      </c>
      <c r="E55">
        <v>0</v>
      </c>
      <c r="F55">
        <v>3</v>
      </c>
      <c r="G55" t="s">
        <v>149</v>
      </c>
      <c r="H55" t="s">
        <v>12609</v>
      </c>
      <c r="I55" t="s">
        <v>235</v>
      </c>
      <c r="J55" t="s">
        <v>12880</v>
      </c>
      <c r="K55" t="s">
        <v>12981</v>
      </c>
    </row>
    <row r="56" spans="1:11">
      <c r="A56">
        <v>1</v>
      </c>
      <c r="B56">
        <v>1</v>
      </c>
      <c r="C56">
        <v>1</v>
      </c>
      <c r="D56">
        <v>0</v>
      </c>
      <c r="E56">
        <v>0</v>
      </c>
      <c r="F56">
        <v>3</v>
      </c>
      <c r="G56" t="s">
        <v>149</v>
      </c>
      <c r="H56" t="s">
        <v>12609</v>
      </c>
      <c r="I56" t="s">
        <v>236</v>
      </c>
      <c r="J56" t="s">
        <v>12880</v>
      </c>
      <c r="K56" t="s">
        <v>12982</v>
      </c>
    </row>
    <row r="57" spans="1:11">
      <c r="A57">
        <v>1</v>
      </c>
      <c r="B57">
        <v>0</v>
      </c>
      <c r="C57">
        <v>0</v>
      </c>
      <c r="D57">
        <v>0</v>
      </c>
      <c r="E57">
        <v>2</v>
      </c>
      <c r="F57">
        <v>3</v>
      </c>
      <c r="G57" t="s">
        <v>149</v>
      </c>
      <c r="H57" t="s">
        <v>12609</v>
      </c>
      <c r="I57" t="s">
        <v>245</v>
      </c>
      <c r="J57" t="s">
        <v>12880</v>
      </c>
      <c r="K57" t="s">
        <v>12991</v>
      </c>
    </row>
    <row r="58" spans="1:11">
      <c r="A58">
        <v>1</v>
      </c>
      <c r="B58">
        <v>1</v>
      </c>
      <c r="C58">
        <v>0</v>
      </c>
      <c r="D58">
        <v>0</v>
      </c>
      <c r="E58">
        <v>1</v>
      </c>
      <c r="F58">
        <v>3</v>
      </c>
      <c r="G58" t="s">
        <v>149</v>
      </c>
      <c r="H58" t="s">
        <v>12609</v>
      </c>
      <c r="I58" t="s">
        <v>12642</v>
      </c>
      <c r="J58" t="s">
        <v>12880</v>
      </c>
      <c r="K58" t="s">
        <v>13002</v>
      </c>
    </row>
    <row r="59" spans="1:11">
      <c r="A59">
        <v>1</v>
      </c>
      <c r="B59">
        <v>0</v>
      </c>
      <c r="C59">
        <v>1</v>
      </c>
      <c r="D59">
        <v>0</v>
      </c>
      <c r="E59">
        <v>1</v>
      </c>
      <c r="F59">
        <v>3</v>
      </c>
      <c r="G59" t="s">
        <v>149</v>
      </c>
      <c r="H59" t="s">
        <v>262</v>
      </c>
      <c r="I59" t="s">
        <v>265</v>
      </c>
      <c r="J59" t="s">
        <v>12882</v>
      </c>
      <c r="K59" t="s">
        <v>13014</v>
      </c>
    </row>
    <row r="60" spans="1:11">
      <c r="A60">
        <v>0</v>
      </c>
      <c r="B60">
        <v>0</v>
      </c>
      <c r="C60">
        <v>2</v>
      </c>
      <c r="D60">
        <v>1</v>
      </c>
      <c r="E60">
        <v>0</v>
      </c>
      <c r="F60">
        <v>3</v>
      </c>
      <c r="G60" t="s">
        <v>149</v>
      </c>
      <c r="H60" t="s">
        <v>208</v>
      </c>
      <c r="I60" t="s">
        <v>211</v>
      </c>
      <c r="J60" t="s">
        <v>12878</v>
      </c>
      <c r="K60" t="s">
        <v>12968</v>
      </c>
    </row>
    <row r="61" spans="1:11">
      <c r="A61">
        <v>0</v>
      </c>
      <c r="B61">
        <v>3</v>
      </c>
      <c r="C61">
        <v>0</v>
      </c>
      <c r="D61">
        <v>0</v>
      </c>
      <c r="E61">
        <v>0</v>
      </c>
      <c r="F61">
        <v>3</v>
      </c>
      <c r="G61" t="s">
        <v>149</v>
      </c>
      <c r="H61" t="s">
        <v>12609</v>
      </c>
      <c r="I61" t="s">
        <v>243</v>
      </c>
      <c r="J61" t="s">
        <v>12880</v>
      </c>
      <c r="K61" t="s">
        <v>12989</v>
      </c>
    </row>
    <row r="62" spans="1:11">
      <c r="A62">
        <v>0</v>
      </c>
      <c r="B62">
        <v>2</v>
      </c>
      <c r="C62">
        <v>1</v>
      </c>
      <c r="D62">
        <v>0</v>
      </c>
      <c r="E62">
        <v>0</v>
      </c>
      <c r="F62">
        <v>3</v>
      </c>
      <c r="G62" t="s">
        <v>149</v>
      </c>
      <c r="H62" t="s">
        <v>12609</v>
      </c>
      <c r="I62" t="s">
        <v>251</v>
      </c>
      <c r="J62" t="s">
        <v>12880</v>
      </c>
      <c r="K62" t="s">
        <v>12994</v>
      </c>
    </row>
    <row r="63" spans="1:11">
      <c r="A63">
        <v>0</v>
      </c>
      <c r="B63">
        <v>0</v>
      </c>
      <c r="C63">
        <v>3</v>
      </c>
      <c r="D63">
        <v>0</v>
      </c>
      <c r="E63">
        <v>0</v>
      </c>
      <c r="F63">
        <v>3</v>
      </c>
      <c r="G63" t="s">
        <v>149</v>
      </c>
      <c r="H63" t="s">
        <v>262</v>
      </c>
      <c r="I63" t="s">
        <v>271</v>
      </c>
      <c r="J63" t="s">
        <v>12882</v>
      </c>
      <c r="K63" t="s">
        <v>13018</v>
      </c>
    </row>
    <row r="64" spans="1:11">
      <c r="A64">
        <v>0</v>
      </c>
      <c r="B64">
        <v>1</v>
      </c>
      <c r="C64">
        <v>0</v>
      </c>
      <c r="D64">
        <v>0</v>
      </c>
      <c r="E64">
        <v>2</v>
      </c>
      <c r="F64">
        <v>3</v>
      </c>
      <c r="G64" t="s">
        <v>149</v>
      </c>
      <c r="H64" t="s">
        <v>275</v>
      </c>
      <c r="I64" t="s">
        <v>12653</v>
      </c>
      <c r="J64" t="s">
        <v>12883</v>
      </c>
      <c r="K64" t="s">
        <v>13022</v>
      </c>
    </row>
    <row r="65" spans="1:11">
      <c r="A65">
        <v>1</v>
      </c>
      <c r="B65">
        <v>0</v>
      </c>
      <c r="C65">
        <v>1</v>
      </c>
      <c r="D65">
        <v>0</v>
      </c>
      <c r="E65">
        <v>0</v>
      </c>
      <c r="F65">
        <v>2</v>
      </c>
      <c r="G65" t="s">
        <v>149</v>
      </c>
      <c r="H65" t="s">
        <v>12623</v>
      </c>
      <c r="I65" t="s">
        <v>159</v>
      </c>
      <c r="J65" t="s">
        <v>12874</v>
      </c>
      <c r="K65" t="s">
        <v>12938</v>
      </c>
    </row>
    <row r="66" spans="1:11">
      <c r="A66">
        <v>1</v>
      </c>
      <c r="B66">
        <v>0</v>
      </c>
      <c r="C66">
        <v>0</v>
      </c>
      <c r="D66">
        <v>1</v>
      </c>
      <c r="E66">
        <v>0</v>
      </c>
      <c r="F66">
        <v>2</v>
      </c>
      <c r="G66" t="s">
        <v>149</v>
      </c>
      <c r="H66" t="s">
        <v>12623</v>
      </c>
      <c r="I66" t="s">
        <v>168</v>
      </c>
      <c r="J66" t="s">
        <v>12874</v>
      </c>
      <c r="K66" t="s">
        <v>12942</v>
      </c>
    </row>
    <row r="67" spans="1:11">
      <c r="A67">
        <v>1</v>
      </c>
      <c r="B67">
        <v>0</v>
      </c>
      <c r="C67">
        <v>0</v>
      </c>
      <c r="D67">
        <v>0</v>
      </c>
      <c r="E67">
        <v>1</v>
      </c>
      <c r="F67">
        <v>2</v>
      </c>
      <c r="G67" t="s">
        <v>149</v>
      </c>
      <c r="H67" t="s">
        <v>187</v>
      </c>
      <c r="I67" t="s">
        <v>191</v>
      </c>
      <c r="J67" t="s">
        <v>12877</v>
      </c>
      <c r="K67" t="s">
        <v>12958</v>
      </c>
    </row>
    <row r="68" spans="1:11">
      <c r="A68">
        <v>1</v>
      </c>
      <c r="B68">
        <v>0</v>
      </c>
      <c r="C68">
        <v>1</v>
      </c>
      <c r="D68">
        <v>0</v>
      </c>
      <c r="E68">
        <v>0</v>
      </c>
      <c r="F68">
        <v>2</v>
      </c>
      <c r="G68" t="s">
        <v>149</v>
      </c>
      <c r="H68" t="s">
        <v>12609</v>
      </c>
      <c r="I68" t="s">
        <v>249</v>
      </c>
      <c r="J68" t="s">
        <v>12880</v>
      </c>
      <c r="K68" t="s">
        <v>12993</v>
      </c>
    </row>
    <row r="69" spans="1:11">
      <c r="A69">
        <v>1</v>
      </c>
      <c r="B69">
        <v>1</v>
      </c>
      <c r="C69">
        <v>0</v>
      </c>
      <c r="D69">
        <v>0</v>
      </c>
      <c r="E69">
        <v>0</v>
      </c>
      <c r="F69">
        <v>2</v>
      </c>
      <c r="G69" t="s">
        <v>149</v>
      </c>
      <c r="H69" t="s">
        <v>12609</v>
      </c>
      <c r="I69" t="s">
        <v>12641</v>
      </c>
      <c r="J69" t="s">
        <v>12880</v>
      </c>
      <c r="K69" t="s">
        <v>13001</v>
      </c>
    </row>
    <row r="70" spans="1:11">
      <c r="A70">
        <v>0</v>
      </c>
      <c r="B70">
        <v>0</v>
      </c>
      <c r="C70">
        <v>2</v>
      </c>
      <c r="D70">
        <v>0</v>
      </c>
      <c r="E70">
        <v>0</v>
      </c>
      <c r="F70">
        <v>2</v>
      </c>
      <c r="G70" t="s">
        <v>149</v>
      </c>
      <c r="H70" t="s">
        <v>208</v>
      </c>
      <c r="I70" t="s">
        <v>12633</v>
      </c>
      <c r="J70" t="s">
        <v>12878</v>
      </c>
      <c r="K70" t="s">
        <v>12969</v>
      </c>
    </row>
    <row r="71" spans="1:11">
      <c r="A71">
        <v>0</v>
      </c>
      <c r="B71">
        <v>2</v>
      </c>
      <c r="C71">
        <v>0</v>
      </c>
      <c r="D71">
        <v>0</v>
      </c>
      <c r="E71">
        <v>0</v>
      </c>
      <c r="F71">
        <v>2</v>
      </c>
      <c r="G71" t="s">
        <v>149</v>
      </c>
      <c r="H71" t="s">
        <v>12609</v>
      </c>
      <c r="I71" t="s">
        <v>239</v>
      </c>
      <c r="J71" t="s">
        <v>12880</v>
      </c>
      <c r="K71" t="s">
        <v>12985</v>
      </c>
    </row>
    <row r="72" spans="1:11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 t="s">
        <v>149</v>
      </c>
      <c r="H72" t="s">
        <v>12623</v>
      </c>
      <c r="I72" t="s">
        <v>12624</v>
      </c>
      <c r="J72" t="s">
        <v>12874</v>
      </c>
      <c r="K72" t="s">
        <v>12939</v>
      </c>
    </row>
    <row r="73" spans="1:11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 t="s">
        <v>149</v>
      </c>
      <c r="H73" t="s">
        <v>323</v>
      </c>
      <c r="I73" t="s">
        <v>328</v>
      </c>
      <c r="J73" t="s">
        <v>12875</v>
      </c>
      <c r="K73" t="s">
        <v>12948</v>
      </c>
    </row>
    <row r="74" spans="1:11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 t="s">
        <v>149</v>
      </c>
      <c r="H74" t="s">
        <v>323</v>
      </c>
      <c r="I74" t="s">
        <v>330</v>
      </c>
      <c r="J74" t="s">
        <v>12875</v>
      </c>
      <c r="K74" t="s">
        <v>12951</v>
      </c>
    </row>
    <row r="75" spans="1:11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  <c r="G75" t="s">
        <v>149</v>
      </c>
      <c r="H75" t="s">
        <v>187</v>
      </c>
      <c r="I75" t="s">
        <v>204</v>
      </c>
      <c r="J75" t="s">
        <v>12877</v>
      </c>
      <c r="K75" t="s">
        <v>12964</v>
      </c>
    </row>
    <row r="76" spans="1:11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 t="s">
        <v>149</v>
      </c>
      <c r="H76" t="s">
        <v>12609</v>
      </c>
      <c r="I76" t="s">
        <v>253</v>
      </c>
      <c r="J76" t="s">
        <v>12880</v>
      </c>
      <c r="K76" t="s">
        <v>12996</v>
      </c>
    </row>
    <row r="77" spans="1:11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149</v>
      </c>
      <c r="H77" t="s">
        <v>262</v>
      </c>
      <c r="I77" t="s">
        <v>263</v>
      </c>
      <c r="J77" t="s">
        <v>12882</v>
      </c>
      <c r="K77" t="s">
        <v>13013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12874</v>
      </c>
      <c r="K78" t="s">
        <v>12943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12875</v>
      </c>
      <c r="K79" t="s">
        <v>12944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12875</v>
      </c>
      <c r="K80" t="s">
        <v>12946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12875</v>
      </c>
      <c r="K81" t="s">
        <v>12950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12875</v>
      </c>
      <c r="K82" t="s">
        <v>12952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12877</v>
      </c>
      <c r="K83" t="s">
        <v>12961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12877</v>
      </c>
      <c r="K84" t="s">
        <v>12963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12880</v>
      </c>
      <c r="K85" t="s">
        <v>12990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12880</v>
      </c>
      <c r="K86" t="s">
        <v>12999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12881</v>
      </c>
      <c r="K87" t="s">
        <v>13003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12881</v>
      </c>
      <c r="K88" t="s">
        <v>13005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12881</v>
      </c>
      <c r="K89" t="s">
        <v>13011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12882</v>
      </c>
      <c r="K90" t="s">
        <v>13019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12882</v>
      </c>
      <c r="K91" t="s">
        <v>13020</v>
      </c>
    </row>
    <row r="93" spans="1:11" ht="16" thickBot="1">
      <c r="A93" s="13">
        <f>SUM(A2:A91)</f>
        <v>137</v>
      </c>
      <c r="B93" s="13">
        <f t="shared" ref="B93:E93" si="0">SUM(B2:B91)</f>
        <v>110</v>
      </c>
      <c r="C93" s="13">
        <f t="shared" si="0"/>
        <v>99</v>
      </c>
      <c r="D93" s="13">
        <f t="shared" si="0"/>
        <v>60</v>
      </c>
      <c r="E93" s="13">
        <f t="shared" si="0"/>
        <v>89</v>
      </c>
      <c r="F93" s="13">
        <f>SUM(F2:F91)</f>
        <v>495</v>
      </c>
    </row>
    <row r="94" spans="1:11" ht="16" thickTop="1"/>
  </sheetData>
  <sortState ref="A2:K91">
    <sortCondition descending="1" ref="F24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12887</v>
      </c>
      <c r="K2" t="s">
        <v>13035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12888</v>
      </c>
      <c r="K3" t="s">
        <v>13045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12891</v>
      </c>
      <c r="K4" t="s">
        <v>13070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12887</v>
      </c>
      <c r="K5" t="s">
        <v>13041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12887</v>
      </c>
      <c r="K6" t="s">
        <v>13036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12888</v>
      </c>
      <c r="K7" t="s">
        <v>13046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12891</v>
      </c>
      <c r="K8" t="s">
        <v>13067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12891</v>
      </c>
      <c r="K9" t="s">
        <v>13069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12888</v>
      </c>
      <c r="K10" t="s">
        <v>13053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12884</v>
      </c>
      <c r="K11" t="s">
        <v>13023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12888</v>
      </c>
      <c r="K12" t="s">
        <v>13049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12888</v>
      </c>
      <c r="K13" t="s">
        <v>13051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12888</v>
      </c>
      <c r="K14" t="s">
        <v>13055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12886</v>
      </c>
      <c r="K15" t="s">
        <v>13031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12887</v>
      </c>
      <c r="K16" t="s">
        <v>13038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12887</v>
      </c>
      <c r="K17" t="s">
        <v>13039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12888</v>
      </c>
      <c r="K18" t="s">
        <v>13057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12884</v>
      </c>
      <c r="K19" t="s">
        <v>13024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12886</v>
      </c>
      <c r="K20" t="s">
        <v>13028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12887</v>
      </c>
      <c r="K21" t="s">
        <v>13042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12889</v>
      </c>
      <c r="K22" t="s">
        <v>13059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12890</v>
      </c>
      <c r="K23" t="s">
        <v>13063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12891</v>
      </c>
      <c r="K24" t="s">
        <v>13071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12884</v>
      </c>
      <c r="K25" t="s">
        <v>13025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12885</v>
      </c>
      <c r="K26" t="s">
        <v>13026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12886</v>
      </c>
      <c r="K27" t="s">
        <v>13030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12887</v>
      </c>
      <c r="K28" t="s">
        <v>13032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12887</v>
      </c>
      <c r="K29" t="s">
        <v>13034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12887</v>
      </c>
      <c r="K30" t="s">
        <v>13040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12887</v>
      </c>
      <c r="K31" t="s">
        <v>13043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12887</v>
      </c>
      <c r="K32" t="s">
        <v>13044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12888</v>
      </c>
      <c r="K33" t="s">
        <v>13047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12888</v>
      </c>
      <c r="K34" t="s">
        <v>13050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12888</v>
      </c>
      <c r="K35" t="s">
        <v>13054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12888</v>
      </c>
      <c r="K36" t="s">
        <v>13058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12889</v>
      </c>
      <c r="K37" t="s">
        <v>13060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12889</v>
      </c>
      <c r="K38" t="s">
        <v>13062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12890</v>
      </c>
      <c r="K39" t="s">
        <v>13066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12891</v>
      </c>
      <c r="K40" t="s">
        <v>13068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12892</v>
      </c>
      <c r="K41" t="s">
        <v>13072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12885</v>
      </c>
      <c r="K42" t="s">
        <v>13027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12886</v>
      </c>
      <c r="K43" t="s">
        <v>13029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12887</v>
      </c>
      <c r="K44" t="s">
        <v>13033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12887</v>
      </c>
      <c r="K45" t="s">
        <v>13037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12888</v>
      </c>
      <c r="K46" t="s">
        <v>13048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12888</v>
      </c>
      <c r="K47" t="s">
        <v>13052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12888</v>
      </c>
      <c r="K48" t="s">
        <v>13056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12889</v>
      </c>
      <c r="K49" t="s">
        <v>13061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12890</v>
      </c>
      <c r="K50" t="s">
        <v>13064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12890</v>
      </c>
      <c r="K51" t="s">
        <v>13065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  <c r="F53" s="22">
        <f>SUM(A53:E53)</f>
        <v>191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39" sqref="J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 ht="16" thickBot="1">
      <c r="A39" t="s">
        <v>13076</v>
      </c>
      <c r="B39" s="17">
        <f>(B37/35)</f>
        <v>0.54285714285714282</v>
      </c>
      <c r="C39" t="s">
        <v>13076</v>
      </c>
      <c r="D39" s="17">
        <f>(D37/35)</f>
        <v>0.48571428571428571</v>
      </c>
      <c r="E39" t="s">
        <v>13076</v>
      </c>
      <c r="F39" s="17">
        <f>(F37/35)</f>
        <v>0.51428571428571423</v>
      </c>
      <c r="G39" t="s">
        <v>13076</v>
      </c>
      <c r="H39" s="17">
        <f>(H37/35)</f>
        <v>0.54285714285714282</v>
      </c>
      <c r="I39" t="s">
        <v>13076</v>
      </c>
      <c r="J39" s="17">
        <f>(J37/35)</f>
        <v>0.6</v>
      </c>
    </row>
    <row r="40" spans="1:11" ht="16" thickTop="1"/>
    <row r="41" spans="1:11">
      <c r="A41" t="s">
        <v>12857</v>
      </c>
      <c r="B41" s="18">
        <f>(14/35)</f>
        <v>0.4</v>
      </c>
      <c r="C41" t="s">
        <v>12857</v>
      </c>
      <c r="D41" s="18">
        <f>(15/35)</f>
        <v>0.42857142857142855</v>
      </c>
      <c r="E41" t="s">
        <v>12857</v>
      </c>
      <c r="F41" s="18">
        <f>(12/35)</f>
        <v>0.34285714285714286</v>
      </c>
      <c r="G41" t="s">
        <v>12857</v>
      </c>
      <c r="H41" s="18">
        <f>(10/35)</f>
        <v>0.2857142857142857</v>
      </c>
      <c r="I41" t="s">
        <v>12857</v>
      </c>
      <c r="J41" s="18">
        <f>(12/35)</f>
        <v>0.34285714285714286</v>
      </c>
    </row>
  </sheetData>
  <conditionalFormatting sqref="A2:A36 C2:C36 E2:E36 G2:G36 I2:I36 K2:K36">
    <cfRule type="duplicateValues" dxfId="6" priority="6"/>
    <cfRule type="expression" dxfId="5" priority="7">
      <formula>$K$2</formula>
    </cfRule>
  </conditionalFormatting>
  <conditionalFormatting sqref="I39">
    <cfRule type="duplicateValues" dxfId="4" priority="5"/>
  </conditionalFormatting>
  <conditionalFormatting sqref="G39">
    <cfRule type="duplicateValues" dxfId="3" priority="4"/>
  </conditionalFormatting>
  <conditionalFormatting sqref="E39">
    <cfRule type="duplicateValues" dxfId="2" priority="3"/>
  </conditionalFormatting>
  <conditionalFormatting sqref="C39">
    <cfRule type="duplicateValues" dxfId="1" priority="2"/>
  </conditionalFormatting>
  <conditionalFormatting sqref="A39">
    <cfRule type="duplicateValues" dxfId="0" priority="1"/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G4" sqref="G4"/>
    </sheetView>
  </sheetViews>
  <sheetFormatPr baseColWidth="10" defaultRowHeight="15" x14ac:dyDescent="0"/>
  <cols>
    <col min="2" max="2" width="110.33203125" customWidth="1"/>
    <col min="3" max="3" width="11.33203125" customWidth="1"/>
    <col min="4" max="4" width="59.6640625" bestFit="1" customWidth="1"/>
    <col min="6" max="6" width="67.6640625" customWidth="1"/>
    <col min="8" max="8" width="51.5" customWidth="1"/>
    <col min="10" max="10" width="63.83203125" customWidth="1"/>
  </cols>
  <sheetData>
    <row r="1" spans="1:9" s="4" customFormat="1" ht="20" thickBot="1">
      <c r="A1" s="4" t="s">
        <v>13077</v>
      </c>
      <c r="C1" s="4" t="s">
        <v>13108</v>
      </c>
      <c r="E1" s="4" t="s">
        <v>13144</v>
      </c>
      <c r="G1" s="4" t="s">
        <v>13171</v>
      </c>
      <c r="I1" s="4" t="s">
        <v>13190</v>
      </c>
    </row>
    <row r="2" spans="1:9" s="6" customFormat="1" ht="16" thickTop="1">
      <c r="A2" s="6" t="s">
        <v>13078</v>
      </c>
      <c r="C2" s="6" t="s">
        <v>13111</v>
      </c>
      <c r="E2" s="6" t="s">
        <v>13078</v>
      </c>
      <c r="G2" s="6" t="s">
        <v>13078</v>
      </c>
      <c r="I2" s="6" t="s">
        <v>13078</v>
      </c>
    </row>
    <row r="3" spans="1:9">
      <c r="H3" t="s">
        <v>13172</v>
      </c>
    </row>
    <row r="4" spans="1:9">
      <c r="A4" t="s">
        <v>13080</v>
      </c>
      <c r="C4" t="s">
        <v>13115</v>
      </c>
      <c r="E4" t="s">
        <v>13147</v>
      </c>
      <c r="G4" t="s">
        <v>276</v>
      </c>
      <c r="I4" t="s">
        <v>13193</v>
      </c>
    </row>
    <row r="5" spans="1:9">
      <c r="D5" t="s">
        <v>13116</v>
      </c>
    </row>
    <row r="6" spans="1:9">
      <c r="D6" t="s">
        <v>13117</v>
      </c>
    </row>
    <row r="11" spans="1:9">
      <c r="C11" t="s">
        <v>13109</v>
      </c>
    </row>
    <row r="12" spans="1:9">
      <c r="D12" t="s">
        <v>13110</v>
      </c>
    </row>
    <row r="13" spans="1:9">
      <c r="C13" t="s">
        <v>13112</v>
      </c>
    </row>
    <row r="14" spans="1:9">
      <c r="A14" t="s">
        <v>13079</v>
      </c>
      <c r="D14" t="s">
        <v>13113</v>
      </c>
    </row>
    <row r="15" spans="1:9">
      <c r="A15" t="s">
        <v>13081</v>
      </c>
      <c r="D15" t="s">
        <v>13114</v>
      </c>
    </row>
    <row r="16" spans="1:9">
      <c r="A16" t="s">
        <v>13082</v>
      </c>
      <c r="C16" t="s">
        <v>13118</v>
      </c>
      <c r="E16" t="s">
        <v>12612</v>
      </c>
    </row>
    <row r="17" spans="1:10">
      <c r="A17" t="s">
        <v>13083</v>
      </c>
      <c r="C17" t="s">
        <v>13119</v>
      </c>
      <c r="F17" t="s">
        <v>13145</v>
      </c>
    </row>
    <row r="18" spans="1:10">
      <c r="B18" t="s">
        <v>13084</v>
      </c>
      <c r="C18" t="s">
        <v>13120</v>
      </c>
      <c r="E18" t="s">
        <v>13146</v>
      </c>
    </row>
    <row r="19" spans="1:10">
      <c r="A19" t="s">
        <v>13085</v>
      </c>
      <c r="C19" t="s">
        <v>13121</v>
      </c>
      <c r="E19" t="s">
        <v>13148</v>
      </c>
    </row>
    <row r="20" spans="1:10">
      <c r="A20" t="s">
        <v>13086</v>
      </c>
      <c r="C20" t="s">
        <v>13122</v>
      </c>
      <c r="E20" t="s">
        <v>13149</v>
      </c>
    </row>
    <row r="21" spans="1:10">
      <c r="A21" t="s">
        <v>13087</v>
      </c>
      <c r="D21" t="s">
        <v>13123</v>
      </c>
      <c r="F21" t="s">
        <v>13150</v>
      </c>
    </row>
    <row r="22" spans="1:10">
      <c r="A22" t="s">
        <v>13088</v>
      </c>
      <c r="D22" t="s">
        <v>13124</v>
      </c>
      <c r="E22" t="s">
        <v>13151</v>
      </c>
      <c r="G22" t="s">
        <v>13173</v>
      </c>
    </row>
    <row r="23" spans="1:10">
      <c r="A23" t="s">
        <v>13089</v>
      </c>
      <c r="C23" t="s">
        <v>13125</v>
      </c>
      <c r="E23" t="s">
        <v>13152</v>
      </c>
      <c r="G23" t="s">
        <v>13174</v>
      </c>
    </row>
    <row r="24" spans="1:10">
      <c r="A24" t="s">
        <v>13090</v>
      </c>
      <c r="C24" t="s">
        <v>13126</v>
      </c>
      <c r="E24" t="s">
        <v>13153</v>
      </c>
      <c r="G24" t="s">
        <v>13169</v>
      </c>
    </row>
    <row r="25" spans="1:10">
      <c r="A25" t="s">
        <v>13091</v>
      </c>
      <c r="D25" t="s">
        <v>13127</v>
      </c>
      <c r="E25" t="s">
        <v>13154</v>
      </c>
      <c r="G25" t="s">
        <v>13175</v>
      </c>
    </row>
    <row r="26" spans="1:10">
      <c r="A26" t="s">
        <v>13092</v>
      </c>
      <c r="C26" t="s">
        <v>13128</v>
      </c>
      <c r="E26" t="s">
        <v>13155</v>
      </c>
    </row>
    <row r="27" spans="1:10">
      <c r="A27" t="s">
        <v>13093</v>
      </c>
      <c r="C27" t="s">
        <v>13129</v>
      </c>
      <c r="E27" t="s">
        <v>13156</v>
      </c>
      <c r="G27" t="s">
        <v>13176</v>
      </c>
      <c r="I27" t="s">
        <v>13191</v>
      </c>
    </row>
    <row r="28" spans="1:10">
      <c r="A28" t="s">
        <v>13094</v>
      </c>
      <c r="C28" t="s">
        <v>13083</v>
      </c>
      <c r="E28" t="s">
        <v>13157</v>
      </c>
      <c r="G28" t="s">
        <v>13177</v>
      </c>
      <c r="I28" t="s">
        <v>13192</v>
      </c>
    </row>
    <row r="29" spans="1:10">
      <c r="A29" t="s">
        <v>13095</v>
      </c>
      <c r="C29" t="s">
        <v>13130</v>
      </c>
      <c r="E29" t="s">
        <v>13158</v>
      </c>
      <c r="G29" t="s">
        <v>13178</v>
      </c>
    </row>
    <row r="30" spans="1:10">
      <c r="A30" t="s">
        <v>13096</v>
      </c>
      <c r="C30" t="s">
        <v>13131</v>
      </c>
      <c r="E30" t="s">
        <v>13159</v>
      </c>
      <c r="G30" t="s">
        <v>13083</v>
      </c>
      <c r="I30" t="s">
        <v>13194</v>
      </c>
    </row>
    <row r="31" spans="1:10">
      <c r="A31" t="s">
        <v>13097</v>
      </c>
      <c r="C31" t="s">
        <v>292</v>
      </c>
      <c r="E31" t="s">
        <v>13160</v>
      </c>
      <c r="H31" t="s">
        <v>13179</v>
      </c>
      <c r="J31" t="s">
        <v>13195</v>
      </c>
    </row>
    <row r="32" spans="1:10">
      <c r="A32" t="s">
        <v>13098</v>
      </c>
      <c r="C32" t="s">
        <v>13132</v>
      </c>
      <c r="E32" t="s">
        <v>13161</v>
      </c>
      <c r="G32" t="s">
        <v>13180</v>
      </c>
      <c r="J32" t="s">
        <v>13196</v>
      </c>
    </row>
    <row r="33" spans="1:10">
      <c r="A33" t="s">
        <v>13099</v>
      </c>
      <c r="C33" t="s">
        <v>13133</v>
      </c>
      <c r="E33" t="s">
        <v>13162</v>
      </c>
      <c r="G33" t="s">
        <v>13181</v>
      </c>
      <c r="I33" t="s">
        <v>13197</v>
      </c>
    </row>
    <row r="34" spans="1:10">
      <c r="A34" t="s">
        <v>13100</v>
      </c>
      <c r="C34" t="s">
        <v>13134</v>
      </c>
      <c r="E34" t="s">
        <v>13163</v>
      </c>
      <c r="G34" t="s">
        <v>13182</v>
      </c>
      <c r="I34" t="s">
        <v>13169</v>
      </c>
    </row>
    <row r="35" spans="1:10">
      <c r="A35" t="s">
        <v>13101</v>
      </c>
      <c r="C35" t="s">
        <v>13135</v>
      </c>
      <c r="E35" t="s">
        <v>13164</v>
      </c>
      <c r="H35" t="s">
        <v>13183</v>
      </c>
      <c r="I35" t="s">
        <v>13198</v>
      </c>
    </row>
    <row r="36" spans="1:10">
      <c r="A36" t="s">
        <v>13102</v>
      </c>
      <c r="C36" t="s">
        <v>13136</v>
      </c>
      <c r="E36" t="s">
        <v>13165</v>
      </c>
      <c r="H36" t="s">
        <v>13184</v>
      </c>
      <c r="I36" t="s">
        <v>13199</v>
      </c>
    </row>
    <row r="37" spans="1:10">
      <c r="A37" t="s">
        <v>13103</v>
      </c>
      <c r="C37" t="s">
        <v>13137</v>
      </c>
      <c r="E37" t="s">
        <v>13166</v>
      </c>
      <c r="G37" t="s">
        <v>13185</v>
      </c>
      <c r="I37" t="s">
        <v>13200</v>
      </c>
    </row>
    <row r="38" spans="1:10">
      <c r="A38" t="s">
        <v>13104</v>
      </c>
      <c r="C38" t="s">
        <v>13138</v>
      </c>
      <c r="E38" t="s">
        <v>13167</v>
      </c>
      <c r="G38" t="s">
        <v>13186</v>
      </c>
      <c r="I38" t="s">
        <v>13201</v>
      </c>
    </row>
    <row r="39" spans="1:10">
      <c r="A39" t="s">
        <v>13083</v>
      </c>
      <c r="C39" t="s">
        <v>13139</v>
      </c>
      <c r="E39" t="s">
        <v>13143</v>
      </c>
      <c r="G39" t="s">
        <v>13187</v>
      </c>
      <c r="I39" t="s">
        <v>13202</v>
      </c>
    </row>
    <row r="40" spans="1:10">
      <c r="A40" t="s">
        <v>13105</v>
      </c>
      <c r="C40" t="s">
        <v>13140</v>
      </c>
      <c r="E40" t="s">
        <v>13168</v>
      </c>
      <c r="G40" t="s">
        <v>13188</v>
      </c>
      <c r="I40" t="s">
        <v>13203</v>
      </c>
    </row>
    <row r="41" spans="1:10">
      <c r="B41" t="s">
        <v>13106</v>
      </c>
      <c r="D41" t="s">
        <v>13141</v>
      </c>
      <c r="E41" t="s">
        <v>13169</v>
      </c>
      <c r="G41" t="s">
        <v>13189</v>
      </c>
      <c r="J41" t="s">
        <v>13204</v>
      </c>
    </row>
    <row r="42" spans="1:10">
      <c r="A42" t="s">
        <v>292</v>
      </c>
      <c r="C42" t="s">
        <v>13142</v>
      </c>
      <c r="E42" t="s">
        <v>13170</v>
      </c>
      <c r="H42" t="s">
        <v>83</v>
      </c>
      <c r="I42" t="s">
        <v>13205</v>
      </c>
    </row>
    <row r="43" spans="1:10">
      <c r="B43" t="s">
        <v>13107</v>
      </c>
      <c r="C43" t="s">
        <v>13143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Koodit</vt:lpstr>
      <vt:lpstr>Koodit haastatteluittain</vt:lpstr>
      <vt:lpstr>Koodien määrät kategorioissa</vt:lpstr>
      <vt:lpstr>Koodit Havainnot &gt;1</vt:lpstr>
      <vt:lpstr>Kategoriat per Haastattelu</vt:lpstr>
      <vt:lpstr>Sanamäärät</vt:lpstr>
      <vt:lpstr>Kategoria-Maataloustuotanto</vt:lpstr>
      <vt:lpstr>Kategoria-Tekniikka</vt:lpstr>
      <vt:lpstr>Kategoria-Toimintaympäristö</vt:lpstr>
      <vt:lpstr>Koodien nimien yhdistäminen</vt:lpstr>
      <vt:lpstr>Koodit teksteinä</vt:lpstr>
      <vt:lpstr>Koodit 35 yhteistä</vt:lpstr>
      <vt:lpstr>Haastatteluteemat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2018-09-25T18:57:52Z</dcterms:modified>
</cp:coreProperties>
</file>