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ek\Desktop\tensile-tester\"/>
    </mc:Choice>
  </mc:AlternateContent>
  <xr:revisionPtr revIDLastSave="0" documentId="13_ncr:1_{C7A27DD8-78BF-4C1D-8DCA-94BBC5C6259B}" xr6:coauthVersionLast="47" xr6:coauthVersionMax="47" xr10:uidLastSave="{00000000-0000-0000-0000-000000000000}"/>
  <bookViews>
    <workbookView xWindow="0" yWindow="300" windowWidth="29040" windowHeight="17640" activeTab="6" xr2:uid="{81EA39CF-4060-4AAC-868F-B95EAB252377}"/>
  </bookViews>
  <sheets>
    <sheet name="BOM" sheetId="2" r:id="rId1"/>
    <sheet name="NEMA17" sheetId="6" r:id="rId2"/>
    <sheet name="SFU1204+Hardware" sheetId="3" r:id="rId3"/>
    <sheet name="Load cell" sheetId="4" r:id="rId4"/>
    <sheet name="M8 Clevis" sheetId="5" r:id="rId5"/>
    <sheet name="Limit switch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F11" i="1"/>
  <c r="E11" i="1"/>
  <c r="D11" i="1"/>
  <c r="C11" i="1"/>
  <c r="F12" i="2"/>
  <c r="F11" i="2"/>
  <c r="F10" i="2"/>
  <c r="F9" i="2"/>
  <c r="F8" i="2"/>
  <c r="F7" i="2"/>
  <c r="F6" i="2"/>
  <c r="F5" i="2"/>
  <c r="C3" i="1"/>
  <c r="D13" i="1" l="1"/>
  <c r="D14" i="1" s="1"/>
  <c r="C13" i="1"/>
  <c r="C14" i="1" s="1"/>
  <c r="E13" i="1"/>
  <c r="E14" i="1" s="1"/>
  <c r="F13" i="1"/>
  <c r="F14" i="1" s="1"/>
  <c r="C7" i="1"/>
  <c r="F22" i="2"/>
</calcChain>
</file>

<file path=xl/sharedStrings.xml><?xml version="1.0" encoding="utf-8"?>
<sst xmlns="http://schemas.openxmlformats.org/spreadsheetml/2006/main" count="43" uniqueCount="41">
  <si>
    <t>Nm</t>
  </si>
  <si>
    <t>Case 1</t>
  </si>
  <si>
    <t>Case 2</t>
  </si>
  <si>
    <t>Case 3</t>
  </si>
  <si>
    <t>Case 4</t>
  </si>
  <si>
    <t>Lead</t>
  </si>
  <si>
    <t>m</t>
  </si>
  <si>
    <t>Efficiency</t>
  </si>
  <si>
    <t>rpm</t>
  </si>
  <si>
    <t>N</t>
  </si>
  <si>
    <t>kg</t>
  </si>
  <si>
    <t>lb</t>
  </si>
  <si>
    <t>Limit holding force</t>
  </si>
  <si>
    <t>-</t>
  </si>
  <si>
    <t>https://www.amazon.com/STEPPERONLINE-Closed-Stepper-113-29oz-24-48VDC/dp/B0CWTQP73Z/ref=ast_sto_dp_puis</t>
  </si>
  <si>
    <t>Link to stepper</t>
  </si>
  <si>
    <t>Max speed</t>
  </si>
  <si>
    <t>mm/s</t>
  </si>
  <si>
    <t>0-200kg Load Cell</t>
  </si>
  <si>
    <t>qty</t>
  </si>
  <si>
    <t>subtotal</t>
  </si>
  <si>
    <t>total</t>
  </si>
  <si>
    <t>TOTAL</t>
  </si>
  <si>
    <t>NEMA17 Stepper</t>
  </si>
  <si>
    <t>https://www.amazon.com/Tension-Compression-Bellows-Accuracy-Stainless/dp/B0F1XM64N1?th=1</t>
  </si>
  <si>
    <t>350mm SFU1204 set</t>
  </si>
  <si>
    <t>https://www.amazon.com/ANWOK-SFU1204-Machining-BallScrew-Supportsfor/dp/B09BR1BZFP/</t>
  </si>
  <si>
    <t>https://www.amazon.com/ReliaBot-Linear-Carriage-Printer-Machine/dp/B094CWKSCH</t>
  </si>
  <si>
    <t>https://www.amazon.com/uxcell-Bearing-Sliding-Carriage-Anti-Fall/dp/B0D9Q9CMXV</t>
  </si>
  <si>
    <t>MGN9C Carriage Block</t>
  </si>
  <si>
    <t>300mm MGN9 Rail + MGN9C Carriage</t>
  </si>
  <si>
    <t>M8x1.25 Rot Clevis (2pcs)</t>
  </si>
  <si>
    <t>https://www.amazon.com/uxcell-Cylinder-Clevis-M8x1-25-Connector/dp/B0963F83WY</t>
  </si>
  <si>
    <t>Gear Ratio</t>
  </si>
  <si>
    <t>Planetary Gearbox 5:1</t>
  </si>
  <si>
    <t>https://www.amazon.com/STEPPERONLINE-STEPPERONLINE-Planetary-Gearbox-Gear-Ratio-5-1-Backlash-30-arc-min-for-9-5mm-Short-Shaft-Length-Nema-17-Stepper-Motor/dp/B0BPH9SLGV</t>
  </si>
  <si>
    <t>https://www.amazon.com/HiLetgo-KW12-3-Roller-Switch-Normally/dp/B07X142VGC</t>
  </si>
  <si>
    <t>Limit switches</t>
  </si>
  <si>
    <t>Motor Torque</t>
  </si>
  <si>
    <t>Geared Torque</t>
  </si>
  <si>
    <t>Max motor 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</si>
</sst>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164" fontId="0" fillId="0" borderId="0" xfId="1" applyNumberFormat="1" applyFont="1"/>
    <xf numFmtId="0" fontId="0" fillId="0" borderId="0" xfId="2" applyNumberFormat="1" applyFont="1" applyAlignment="1"/>
    <xf numFmtId="0" fontId="0" fillId="0" borderId="1" xfId="0" applyBorder="1"/>
    <xf numFmtId="0" fontId="0" fillId="0" borderId="2" xfId="0" applyBorder="1"/>
    <xf numFmtId="164" fontId="0" fillId="0" borderId="2" xfId="1" applyNumberFormat="1" applyFont="1" applyBorder="1"/>
    <xf numFmtId="164" fontId="0" fillId="0" borderId="3" xfId="1" applyNumberFormat="1" applyFont="1" applyBorder="1"/>
    <xf numFmtId="0" fontId="2" fillId="0" borderId="0" xfId="3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15</xdr:col>
      <xdr:colOff>95250</xdr:colOff>
      <xdr:row>36</xdr:row>
      <xdr:rowOff>161925</xdr:rowOff>
    </xdr:to>
    <xdr:pic>
      <xdr:nvPicPr>
        <xdr:cNvPr id="4" name="Picture 3" descr="MG17-G5">
          <a:extLst>
            <a:ext uri="{FF2B5EF4-FFF2-40B4-BE49-F238E27FC236}">
              <a16:creationId xmlns:a16="http://schemas.microsoft.com/office/drawing/2014/main" id="{0E9F841E-62B3-489F-913D-214FB8E0FDA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667" b="21833"/>
        <a:stretch>
          <a:fillRect/>
        </a:stretch>
      </xdr:blipFill>
      <xdr:spPr bwMode="auto">
        <a:xfrm>
          <a:off x="0" y="4191000"/>
          <a:ext cx="9239250" cy="2828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22</xdr:row>
      <xdr:rowOff>0</xdr:rowOff>
    </xdr:from>
    <xdr:to>
      <xdr:col>21</xdr:col>
      <xdr:colOff>305103</xdr:colOff>
      <xdr:row>38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630159-CEFD-4F2D-828D-6FE4D9B1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53600" y="4191000"/>
          <a:ext cx="3353103" cy="312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381479</xdr:colOff>
      <xdr:row>19</xdr:row>
      <xdr:rowOff>133874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2441EBD-A710-CCE9-F555-E7DB842E7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429479" cy="3753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11</xdr:col>
      <xdr:colOff>572516</xdr:colOff>
      <xdr:row>35</xdr:row>
      <xdr:rowOff>67615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F890F0-563E-63A4-3652-E49A4D3E9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278116" cy="6735115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0</xdr:row>
      <xdr:rowOff>0</xdr:rowOff>
    </xdr:from>
    <xdr:to>
      <xdr:col>22</xdr:col>
      <xdr:colOff>545421</xdr:colOff>
      <xdr:row>22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AA2D79-612D-7A34-7340-36EEEC04D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6675" y="0"/>
          <a:ext cx="6269946" cy="4191000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22</xdr:row>
      <xdr:rowOff>57150</xdr:rowOff>
    </xdr:from>
    <xdr:to>
      <xdr:col>21</xdr:col>
      <xdr:colOff>363981</xdr:colOff>
      <xdr:row>44</xdr:row>
      <xdr:rowOff>58134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250D82-63A7-4412-BAB1-B9F28FAA4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0975" y="4248150"/>
          <a:ext cx="5364606" cy="4191984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19</xdr:row>
      <xdr:rowOff>0</xdr:rowOff>
    </xdr:from>
    <xdr:to>
      <xdr:col>11</xdr:col>
      <xdr:colOff>305337</xdr:colOff>
      <xdr:row>37</xdr:row>
      <xdr:rowOff>479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A5568A-95D6-1485-EA89-74D501209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62300" y="3619500"/>
          <a:ext cx="3848637" cy="34294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208231</xdr:colOff>
      <xdr:row>25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41F9-9177-FA63-A352-478110B7A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049172" cy="4952999"/>
        </a:xfrm>
        <a:prstGeom prst="rect">
          <a:avLst/>
        </a:prstGeom>
      </xdr:spPr>
    </xdr:pic>
    <xdr:clientData/>
  </xdr:twoCellAnchor>
  <xdr:twoCellAnchor editAs="oneCell">
    <xdr:from>
      <xdr:col>8</xdr:col>
      <xdr:colOff>605117</xdr:colOff>
      <xdr:row>0</xdr:row>
      <xdr:rowOff>0</xdr:rowOff>
    </xdr:from>
    <xdr:to>
      <xdr:col>24</xdr:col>
      <xdr:colOff>1937</xdr:colOff>
      <xdr:row>48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CBE7C3-3D83-4634-9C76-C95C7F979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6058" y="0"/>
          <a:ext cx="9078703" cy="914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0</xdr:row>
      <xdr:rowOff>0</xdr:rowOff>
    </xdr:from>
    <xdr:to>
      <xdr:col>33</xdr:col>
      <xdr:colOff>76595</xdr:colOff>
      <xdr:row>26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6E03B3-B8B6-4FEA-A347-DD75AB163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27941" y="0"/>
          <a:ext cx="491753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38361</xdr:colOff>
      <xdr:row>17</xdr:row>
      <xdr:rowOff>76663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1164FB-D7B4-4DC4-337B-0125D1747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7161" cy="331516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8</xdr:col>
      <xdr:colOff>124183</xdr:colOff>
      <xdr:row>18</xdr:row>
      <xdr:rowOff>48110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976207-6664-366E-25C4-D84487FA2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2562583" cy="347711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14</xdr:col>
      <xdr:colOff>38531</xdr:colOff>
      <xdr:row>16</xdr:row>
      <xdr:rowOff>105215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057883E-40F3-5E56-38CF-6C36509FF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86400" y="0"/>
          <a:ext cx="3086531" cy="315321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513003</xdr:colOff>
      <xdr:row>12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6C9783-DF6D-ADAC-250B-EA3CE8C9F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170603" cy="23145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19</xdr:col>
      <xdr:colOff>476250</xdr:colOff>
      <xdr:row>40</xdr:row>
      <xdr:rowOff>171450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6E0F00-E3EA-6BD2-C3CB-0217216C8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791450" cy="779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180975</xdr:colOff>
      <xdr:row>2</xdr:row>
      <xdr:rowOff>47625</xdr:rowOff>
    </xdr:from>
    <xdr:to>
      <xdr:col>17</xdr:col>
      <xdr:colOff>465696</xdr:colOff>
      <xdr:row>13</xdr:row>
      <xdr:rowOff>167377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338B3-B72A-430F-A8D8-06BEDAECF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9750" y="428625"/>
          <a:ext cx="5771121" cy="22247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iLetgo-KW12-3-Roller-Switch-Normally/dp/B07X142VGC" TargetMode="External"/><Relationship Id="rId3" Type="http://schemas.openxmlformats.org/officeDocument/2006/relationships/hyperlink" Target="https://www.amazon.com/ANWOK-SFU1204-Machining-BallScrew-Supportsfor/dp/B09BR1BZFP/" TargetMode="External"/><Relationship Id="rId7" Type="http://schemas.openxmlformats.org/officeDocument/2006/relationships/hyperlink" Target="https://www.amazon.com/STEPPERONLINE-STEPPERONLINE-Planetary-Gearbox-Gear-Ratio-5-1-Backlash-30-arc-min-for-9-5mm-Short-Shaft-Length-Nema-17-Stepper-Motor/dp/B0BPH9SLGV" TargetMode="External"/><Relationship Id="rId2" Type="http://schemas.openxmlformats.org/officeDocument/2006/relationships/hyperlink" Target="https://www.amazon.com/Tension-Compression-Bellows-Accuracy-Stainless/dp/B0F1XM64N1?th=1" TargetMode="External"/><Relationship Id="rId1" Type="http://schemas.openxmlformats.org/officeDocument/2006/relationships/hyperlink" Target="https://www.amazon.com/STEPPERONLINE-Closed-Stepper-113-29oz-24-48VDC/dp/B0CWTQP73Z/ref=ast_sto_dp_puis" TargetMode="External"/><Relationship Id="rId6" Type="http://schemas.openxmlformats.org/officeDocument/2006/relationships/hyperlink" Target="https://www.amazon.com/uxcell-Cylinder-Clevis-M8x1-25-Connector/dp/B0963F83WY" TargetMode="External"/><Relationship Id="rId5" Type="http://schemas.openxmlformats.org/officeDocument/2006/relationships/hyperlink" Target="https://www.amazon.com/uxcell-Bearing-Sliding-Carriage-Anti-Fall/dp/B0D9Q9CMXV" TargetMode="External"/><Relationship Id="rId4" Type="http://schemas.openxmlformats.org/officeDocument/2006/relationships/hyperlink" Target="https://www.amazon.com/ReliaBot-Linear-Carriage-Printer-Machine/dp/B094CWKSCH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amazon.com/STEPPERONLINE-Closed-Stepper-113-29oz-24-48VDC/dp/B0CWTQP73Z/ref=ast_sto_dp_pu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3387-77C3-40B2-8FA1-237173BA8227}">
  <dimension ref="C4:I22"/>
  <sheetViews>
    <sheetView zoomScale="124" zoomScaleNormal="124" workbookViewId="0">
      <selection activeCell="C17" sqref="C17"/>
    </sheetView>
  </sheetViews>
  <sheetFormatPr defaultRowHeight="15" x14ac:dyDescent="0.25"/>
  <cols>
    <col min="3" max="3" width="35.7109375" customWidth="1"/>
  </cols>
  <sheetData>
    <row r="4" spans="3:9" x14ac:dyDescent="0.25">
      <c r="D4" t="s">
        <v>20</v>
      </c>
      <c r="E4" t="s">
        <v>19</v>
      </c>
      <c r="F4" t="s">
        <v>21</v>
      </c>
    </row>
    <row r="5" spans="3:9" x14ac:dyDescent="0.25">
      <c r="C5" t="s">
        <v>18</v>
      </c>
      <c r="D5">
        <v>52.99</v>
      </c>
      <c r="E5">
        <v>1</v>
      </c>
      <c r="F5">
        <f t="shared" ref="F5:F12" si="0">E5*D5</f>
        <v>52.99</v>
      </c>
      <c r="I5" s="8" t="s">
        <v>24</v>
      </c>
    </row>
    <row r="6" spans="3:9" x14ac:dyDescent="0.25">
      <c r="C6" t="s">
        <v>23</v>
      </c>
      <c r="D6">
        <v>70</v>
      </c>
      <c r="E6">
        <v>1</v>
      </c>
      <c r="F6">
        <f t="shared" si="0"/>
        <v>70</v>
      </c>
      <c r="I6" s="8" t="s">
        <v>14</v>
      </c>
    </row>
    <row r="7" spans="3:9" x14ac:dyDescent="0.25">
      <c r="C7" t="s">
        <v>25</v>
      </c>
      <c r="D7">
        <v>35.020000000000003</v>
      </c>
      <c r="E7">
        <v>1</v>
      </c>
      <c r="F7">
        <f t="shared" si="0"/>
        <v>35.020000000000003</v>
      </c>
      <c r="I7" s="8" t="s">
        <v>26</v>
      </c>
    </row>
    <row r="8" spans="3:9" x14ac:dyDescent="0.25">
      <c r="C8" t="s">
        <v>30</v>
      </c>
      <c r="D8">
        <v>21.49</v>
      </c>
      <c r="E8">
        <v>2</v>
      </c>
      <c r="F8">
        <f t="shared" si="0"/>
        <v>42.98</v>
      </c>
      <c r="I8" s="8" t="s">
        <v>27</v>
      </c>
    </row>
    <row r="9" spans="3:9" x14ac:dyDescent="0.25">
      <c r="C9" t="s">
        <v>29</v>
      </c>
      <c r="D9">
        <v>7.79</v>
      </c>
      <c r="E9">
        <v>2</v>
      </c>
      <c r="F9">
        <f t="shared" si="0"/>
        <v>15.58</v>
      </c>
      <c r="I9" s="8" t="s">
        <v>28</v>
      </c>
    </row>
    <row r="10" spans="3:9" x14ac:dyDescent="0.25">
      <c r="C10" t="s">
        <v>31</v>
      </c>
      <c r="D10">
        <v>9.99</v>
      </c>
      <c r="E10">
        <v>1</v>
      </c>
      <c r="F10">
        <f t="shared" si="0"/>
        <v>9.99</v>
      </c>
      <c r="I10" s="8" t="s">
        <v>32</v>
      </c>
    </row>
    <row r="11" spans="3:9" x14ac:dyDescent="0.25">
      <c r="C11" t="s">
        <v>34</v>
      </c>
      <c r="D11">
        <v>24</v>
      </c>
      <c r="E11">
        <v>1</v>
      </c>
      <c r="F11">
        <f t="shared" si="0"/>
        <v>24</v>
      </c>
      <c r="I11" s="8" t="s">
        <v>35</v>
      </c>
    </row>
    <row r="12" spans="3:9" x14ac:dyDescent="0.25">
      <c r="C12" t="s">
        <v>37</v>
      </c>
      <c r="D12">
        <v>5.99</v>
      </c>
      <c r="E12">
        <v>1</v>
      </c>
      <c r="F12">
        <f t="shared" si="0"/>
        <v>5.99</v>
      </c>
      <c r="I12" s="8" t="s">
        <v>36</v>
      </c>
    </row>
    <row r="22" spans="5:6" x14ac:dyDescent="0.25">
      <c r="E22" t="s">
        <v>22</v>
      </c>
      <c r="F22">
        <f>SUM(F5:F21)</f>
        <v>256.55</v>
      </c>
    </row>
  </sheetData>
  <hyperlinks>
    <hyperlink ref="I6" r:id="rId1" xr:uid="{524632A3-3A50-4876-B25E-2323E0F638C4}"/>
    <hyperlink ref="I5" r:id="rId2" xr:uid="{3401D138-8A63-49C9-B27B-21F44FD68B13}"/>
    <hyperlink ref="I7" r:id="rId3" xr:uid="{0DEAF632-01B3-4455-973D-6BC8E3B90C47}"/>
    <hyperlink ref="I8" r:id="rId4" xr:uid="{819BD2ED-5B06-477F-BBE6-BD433D39A4AC}"/>
    <hyperlink ref="I9" r:id="rId5" xr:uid="{F517D06F-A2F4-414A-ABEE-0A47F9DD708C}"/>
    <hyperlink ref="I10" r:id="rId6" xr:uid="{51355183-0D71-45DE-9D54-5CDFD1B29338}"/>
    <hyperlink ref="I11" r:id="rId7" xr:uid="{6E059D96-4510-469A-A5EC-B904918AA15B}"/>
    <hyperlink ref="I12" r:id="rId8" xr:uid="{61F1A763-C517-4BF8-9889-F49E520FCE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FB6BF-7DF0-4811-ACB8-80A3E494E2B2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8DBE-B59E-45E0-ACC4-81B1459A9643}">
  <dimension ref="A1"/>
  <sheetViews>
    <sheetView topLeftCell="A7" zoomScaleNormal="100" workbookViewId="0">
      <selection activeCell="C41" sqref="C4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978D-40B5-4D78-9753-2C887EB4B58C}"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C226-5F26-4087-BFA0-6070BFCFCDE0}">
  <dimension ref="A1"/>
  <sheetViews>
    <sheetView workbookViewId="0">
      <selection activeCell="I20" sqref="I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957DA-D15C-4636-962D-6FC55143B58A}">
  <dimension ref="A1"/>
  <sheetViews>
    <sheetView workbookViewId="0">
      <selection activeCell="E20" sqref="E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C4F9-4A6E-49D3-89BB-464B13C557F2}">
  <dimension ref="B3:G16"/>
  <sheetViews>
    <sheetView tabSelected="1" workbookViewId="0"/>
  </sheetViews>
  <sheetFormatPr defaultRowHeight="15" x14ac:dyDescent="0.25"/>
  <cols>
    <col min="2" max="2" width="17.5703125" customWidth="1"/>
    <col min="3" max="6" width="9.140625" customWidth="1"/>
  </cols>
  <sheetData>
    <row r="3" spans="2:7" x14ac:dyDescent="0.25">
      <c r="B3" t="s">
        <v>5</v>
      </c>
      <c r="C3">
        <f>4/1000</f>
        <v>4.0000000000000001E-3</v>
      </c>
      <c r="D3" t="s">
        <v>6</v>
      </c>
    </row>
    <row r="4" spans="2:7" x14ac:dyDescent="0.25">
      <c r="B4" t="s">
        <v>7</v>
      </c>
      <c r="C4" s="3">
        <v>0.9</v>
      </c>
      <c r="D4" s="1" t="s">
        <v>13</v>
      </c>
    </row>
    <row r="5" spans="2:7" x14ac:dyDescent="0.25">
      <c r="B5" t="s">
        <v>40</v>
      </c>
      <c r="C5">
        <v>300</v>
      </c>
      <c r="D5" t="s">
        <v>8</v>
      </c>
    </row>
    <row r="6" spans="2:7" x14ac:dyDescent="0.25">
      <c r="B6" t="s">
        <v>33</v>
      </c>
      <c r="C6">
        <v>5.18</v>
      </c>
    </row>
    <row r="7" spans="2:7" x14ac:dyDescent="0.25">
      <c r="B7" t="s">
        <v>16</v>
      </c>
      <c r="C7">
        <f>C5/60*C3*1000/C6</f>
        <v>3.8610038610038613</v>
      </c>
      <c r="D7" t="s">
        <v>17</v>
      </c>
    </row>
    <row r="8" spans="2:7" ht="15.75" thickBot="1" x14ac:dyDescent="0.3"/>
    <row r="9" spans="2:7" x14ac:dyDescent="0.25">
      <c r="C9" t="s">
        <v>1</v>
      </c>
      <c r="D9" t="s">
        <v>2</v>
      </c>
      <c r="E9" t="s">
        <v>3</v>
      </c>
      <c r="F9" s="4" t="s">
        <v>4</v>
      </c>
    </row>
    <row r="10" spans="2:7" x14ac:dyDescent="0.25">
      <c r="B10" t="s">
        <v>38</v>
      </c>
      <c r="C10">
        <v>0.14000000000000001</v>
      </c>
      <c r="D10">
        <v>0.42</v>
      </c>
      <c r="E10">
        <v>0.52</v>
      </c>
      <c r="F10" s="5">
        <v>0.8</v>
      </c>
      <c r="G10" t="s">
        <v>0</v>
      </c>
    </row>
    <row r="11" spans="2:7" x14ac:dyDescent="0.25">
      <c r="B11" t="s">
        <v>39</v>
      </c>
      <c r="C11">
        <f>C10*$C$6</f>
        <v>0.72520000000000007</v>
      </c>
      <c r="D11">
        <f t="shared" ref="D11:F11" si="0">D10*$C$6</f>
        <v>2.1755999999999998</v>
      </c>
      <c r="E11">
        <f t="shared" si="0"/>
        <v>2.6936</v>
      </c>
      <c r="F11" s="5">
        <f t="shared" si="0"/>
        <v>4.1440000000000001</v>
      </c>
      <c r="G11" t="s">
        <v>0</v>
      </c>
    </row>
    <row r="12" spans="2:7" x14ac:dyDescent="0.25">
      <c r="B12" t="s">
        <v>12</v>
      </c>
      <c r="C12" s="2">
        <f>C11*2*PI()*$C$4/$C$3</f>
        <v>1025.2273465724932</v>
      </c>
      <c r="D12" s="2">
        <f t="shared" ref="D12:F12" si="1">D11*2*PI()*$C$4/$C$3</f>
        <v>3075.6820397174793</v>
      </c>
      <c r="E12" s="2">
        <f t="shared" si="1"/>
        <v>3807.9872872692595</v>
      </c>
      <c r="F12" s="6">
        <f t="shared" si="1"/>
        <v>5858.4419804142462</v>
      </c>
      <c r="G12" t="s">
        <v>9</v>
      </c>
    </row>
    <row r="13" spans="2:7" x14ac:dyDescent="0.25">
      <c r="C13" s="2">
        <f>C12/9.81</f>
        <v>104.50839414602376</v>
      </c>
      <c r="D13" s="2">
        <f t="shared" ref="D13:F13" si="2">D12/9.81</f>
        <v>313.52518243807128</v>
      </c>
      <c r="E13" s="2">
        <f t="shared" si="2"/>
        <v>388.17403539951675</v>
      </c>
      <c r="F13" s="6">
        <f t="shared" si="2"/>
        <v>597.19082369156433</v>
      </c>
      <c r="G13" t="s">
        <v>10</v>
      </c>
    </row>
    <row r="14" spans="2:7" ht="15.75" thickBot="1" x14ac:dyDescent="0.3">
      <c r="C14" s="2">
        <f>C13*2.205</f>
        <v>230.44100909198241</v>
      </c>
      <c r="D14" s="2">
        <f t="shared" ref="D14:F14" si="3">D13*2.205</f>
        <v>691.3230272759472</v>
      </c>
      <c r="E14" s="2">
        <f t="shared" si="3"/>
        <v>855.92374805593442</v>
      </c>
      <c r="F14" s="7">
        <f t="shared" si="3"/>
        <v>1316.8057662398994</v>
      </c>
      <c r="G14" t="s">
        <v>11</v>
      </c>
    </row>
    <row r="16" spans="2:7" x14ac:dyDescent="0.25">
      <c r="B16" t="s">
        <v>15</v>
      </c>
      <c r="C16" s="8" t="s">
        <v>14</v>
      </c>
    </row>
  </sheetData>
  <hyperlinks>
    <hyperlink ref="C16" r:id="rId1" xr:uid="{A6893846-0B4E-4400-AA29-2CFAF26E7B5B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BOM</vt:lpstr>
      <vt:lpstr>NEMA17</vt:lpstr>
      <vt:lpstr>SFU1204+Hardware</vt:lpstr>
      <vt:lpstr>Load cell</vt:lpstr>
      <vt:lpstr>M8 Clevis</vt:lpstr>
      <vt:lpstr>Limit switches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Tomek Poryzala</dc:creator>
  <cp:lastModifiedBy>Tomek Poryzala</cp:lastModifiedBy>
  <dcterms:created xsi:type="dcterms:W3CDTF">2025-11-22T05:46:50Z</dcterms:created>
  <dcterms:modified xsi:type="dcterms:W3CDTF">2025-11-26T16:57:03Z</dcterms:modified>
</cp:coreProperties>
</file>