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ou\Documents\R\OilGas\FluidProperties\"/>
    </mc:Choice>
  </mc:AlternateContent>
  <xr:revisionPtr revIDLastSave="0" documentId="13_ncr:1_{92983606-A527-4830-8F6C-A4C8ABC32594}" xr6:coauthVersionLast="36" xr6:coauthVersionMax="36" xr10:uidLastSave="{00000000-0000-0000-0000-000000000000}"/>
  <bookViews>
    <workbookView xWindow="0" yWindow="0" windowWidth="19200" windowHeight="6660" activeTab="1" xr2:uid="{C724631B-5215-459D-8139-88073E570AB7}"/>
  </bookViews>
  <sheets>
    <sheet name="Sheet1" sheetId="1" r:id="rId1"/>
    <sheet name="Labdata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Labdata!$A$1:$V$1</definedName>
    <definedName name="_xlnm._FilterDatabase" localSheetId="0" hidden="1">Sheet1!$A$1:$AD$264</definedName>
    <definedName name="_Key1" hidden="1">#REF!</definedName>
    <definedName name="_Key2" hidden="1">#REF!</definedName>
    <definedName name="_Order1" hidden="1">255</definedName>
    <definedName name="_Sort" hidden="1">#REF!</definedName>
    <definedName name="Appraisal">[1]DIRanking!$E$18</definedName>
    <definedName name="AppraisalWell">[1]DIRanking!$E$24</definedName>
    <definedName name="AQ1X">'[2]AQ trend'!$M$3</definedName>
    <definedName name="AQ3X">'[2]AQ trend'!$M$11</definedName>
    <definedName name="AQ4X">'[2]AQ trend'!$M$17</definedName>
    <definedName name="AQ5X">'[2]AQ trend'!$M$24</definedName>
    <definedName name="AQ6X">'[2]AQ trend'!$M$29</definedName>
    <definedName name="AQ7X">'[2]AQ trend'!$M$33</definedName>
    <definedName name="AQ8X">'[2]AQ trend'!$M$37</definedName>
    <definedName name="AQ9X">[2]SDA!$M$8</definedName>
    <definedName name="Block">[1]DIRanking!$E$10</definedName>
    <definedName name="BOEOpex">[1]DIRanking!$E$26</definedName>
    <definedName name="BTUJ">[1]DIRanking!$E$12</definedName>
    <definedName name="BTUNonJ">[1]DIRanking!$E$13</definedName>
    <definedName name="CBWorkbookPriority" hidden="1">-1557400469</definedName>
    <definedName name="CondyPrice">[1]DIRanking!$E$31</definedName>
    <definedName name="CorpTax">[3]Assumptions!$E$44</definedName>
    <definedName name="CurrentYr">[3]Assumptions!$E$35</definedName>
    <definedName name="CV1X">'[2]CV Trend'!$M$3</definedName>
    <definedName name="CV3X">'[2]CV Trend'!$M$12</definedName>
    <definedName name="CV4X">'[2]CV Trend'!$M$19</definedName>
    <definedName name="DelinCost">[3]Assumptions!$E$17</definedName>
    <definedName name="DelinLeadTime">[3]Assumptions!$E$34</definedName>
    <definedName name="Dens_Corect_for_P">#REF!</definedName>
    <definedName name="DevCase">#REF!</definedName>
    <definedName name="DiscountFactor">[3]Mean_Econ!$D$5:$AT$5</definedName>
    <definedName name="DiscountRate">[3]Assumptions!$E$36</definedName>
    <definedName name="DiscountYr">[3]Assumptions!$E$37</definedName>
    <definedName name="Distance">[1]DIRanking!$E$11</definedName>
    <definedName name="DPIThreshold">[1]DIRanking!$E$50</definedName>
    <definedName name="Escalation">[1]DIRanking!$E$48</definedName>
    <definedName name="EV__LASTREFTIME__" hidden="1">39665.6950462963</definedName>
    <definedName name="f">#REF!</definedName>
    <definedName name="GasBC">[3]Assumptions!$E$10</definedName>
    <definedName name="GasOPEX">[3]Assumptions!$E$12</definedName>
    <definedName name="GasPrice">[1]DIRanking!$E$30</definedName>
    <definedName name="GasRateModel">[3]Rate_Model!$A$2:$H$52</definedName>
    <definedName name="GLBC">[3]Assumptions!$E$9</definedName>
    <definedName name="GOR">#REF!</definedName>
    <definedName name="IncomeTax">[1]DIRanking!$E$49</definedName>
    <definedName name="InflationFactor">[3]Mean_Econ!$D$6:$AT$6</definedName>
    <definedName name="InflationRate">[3]Assumptions!$E$25</definedName>
    <definedName name="InitPerfCost">[3]Assumptions!$E$16</definedName>
    <definedName name="KL1X">'[2]KL trend'!$M$3</definedName>
    <definedName name="KL2X">'[2]KL trend'!$M$5</definedName>
    <definedName name="KL3X">'[2]KL trend'!$M$10</definedName>
    <definedName name="KL4X">'[2]KL trend'!$M$16</definedName>
    <definedName name="OilOPEX">[3]Assumptions!$E$11</definedName>
    <definedName name="OilRateModel">[3]Rate_Model!$K$2:$O$27</definedName>
    <definedName name="Pct52_">[1]DIRanking!$E$46</definedName>
    <definedName name="PctB">[1]DIRanking!$E$45</definedName>
    <definedName name="PLCapex">[1]DIRanking!$E$27</definedName>
    <definedName name="PLSize">[1]DIRanking!$E$19</definedName>
    <definedName name="ProdProfile">[1]DIRanking!$H$1</definedName>
    <definedName name="ProdYear">[1]DIRanking!$C$2</definedName>
    <definedName name="ProfitShareGas52">[1]DIRanking!$E$40</definedName>
    <definedName name="ProfitShareGasB">[1]DIRanking!$E$38</definedName>
    <definedName name="ProfitShareOil">[1]DIRanking!$E$44</definedName>
    <definedName name="ProjectType">[1]DIRanking!$E$8</definedName>
    <definedName name="Psep">#REF!</definedName>
    <definedName name="q" hidden="1">-1490693681</definedName>
    <definedName name="qwe">#REF!</definedName>
    <definedName name="RecoveryGas52">[1]DIRanking!$E$39</definedName>
    <definedName name="RecoveryGasB">[1]DIRanking!$E$37</definedName>
    <definedName name="RecoveryOil">[1]DIRanking!$E$43</definedName>
    <definedName name="RemitTax">[3]Assumptions!$E$46</definedName>
    <definedName name="RigMove">[1]DIRanking!$E$29</definedName>
    <definedName name="RigMoveCost">[3]Assumptions!$E$15</definedName>
    <definedName name="RigMoveDays">[3]Assumptions!$E$31</definedName>
    <definedName name="Royalty">[3]Assumptions!$E$42</definedName>
    <definedName name="RoyaltyGas">[1]DIRanking!$E$36</definedName>
    <definedName name="RoyaltyOil52">[1]DIRanking!$E$42</definedName>
    <definedName name="RoyaltyOilB">[1]DIRanking!$E$41</definedName>
    <definedName name="StartYear">[1]DIRanking!$C$3</definedName>
    <definedName name="TanIntanSplit">[3]Assumptions!$E$18</definedName>
    <definedName name="TF">[1]DIRanking!$E$17</definedName>
    <definedName name="Tres">#REF!</definedName>
    <definedName name="Tsep">#REF!</definedName>
    <definedName name="USTax">[3]Assumptions!$E$45</definedName>
    <definedName name="VD1X">[2]SDA!$M$3</definedName>
    <definedName name="vlookup">[4]vlookup!$A$1:$B$948</definedName>
    <definedName name="WellAbanCost">[3]Assumptions!$E$14</definedName>
    <definedName name="WellCapex">[1]DIRanking!$E$23</definedName>
    <definedName name="WellCount">[1]DIRanking!$E$14</definedName>
    <definedName name="WHP">[1]DIRanking!$E$9</definedName>
    <definedName name="WHPAbanCost">[3]Assumptions!$E$13</definedName>
    <definedName name="WHPCapex">[1]DIRanking!$E$25</definedName>
    <definedName name="WHPCost">[3]Assumptions!$E$7</definedName>
    <definedName name="WHPProject">[1]DIRanking!$E$7</definedName>
    <definedName name="WHPProjectList">#REF!</definedName>
    <definedName name="WHPRes">[1]DIRanking!$E$15</definedName>
    <definedName name="y" hidden="1">#REF!</definedName>
    <definedName name="Years">[1]DIRanking!$I$5:$AE$5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41" i="6" l="1"/>
  <c r="V240" i="6"/>
  <c r="V239" i="6"/>
  <c r="P238" i="6"/>
  <c r="V238" i="6" s="1"/>
  <c r="V237" i="6"/>
  <c r="V236" i="6"/>
  <c r="U236" i="6"/>
  <c r="V235" i="6"/>
  <c r="V234" i="6"/>
  <c r="U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P162" i="6"/>
  <c r="V162" i="6" s="1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U132" i="6"/>
  <c r="V131" i="6"/>
  <c r="V130" i="6"/>
  <c r="U130" i="6"/>
  <c r="V129" i="6"/>
  <c r="V128" i="6"/>
  <c r="U128" i="6"/>
  <c r="V127" i="6"/>
  <c r="V126" i="6"/>
  <c r="P125" i="6"/>
  <c r="V125" i="6" s="1"/>
  <c r="V124" i="6"/>
  <c r="V123" i="6"/>
  <c r="V122" i="6"/>
  <c r="V121" i="6"/>
  <c r="V120" i="6"/>
  <c r="V119" i="6"/>
  <c r="V118" i="6"/>
  <c r="U118" i="6"/>
  <c r="V117" i="6"/>
  <c r="U117" i="6"/>
  <c r="V116" i="6"/>
  <c r="P115" i="6"/>
  <c r="O115" i="6"/>
  <c r="N115" i="6"/>
  <c r="V114" i="6"/>
  <c r="V113" i="6"/>
  <c r="P112" i="6"/>
  <c r="O112" i="6"/>
  <c r="N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P91" i="6"/>
  <c r="V91" i="6" s="1"/>
  <c r="V90" i="6"/>
  <c r="V89" i="6"/>
  <c r="V88" i="6"/>
  <c r="V87" i="6"/>
  <c r="P86" i="6"/>
  <c r="V86" i="6" s="1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P65" i="6"/>
  <c r="V65" i="6" s="1"/>
  <c r="V64" i="6"/>
  <c r="P63" i="6"/>
  <c r="V63" i="6" s="1"/>
  <c r="V62" i="6"/>
  <c r="V61" i="6"/>
  <c r="V60" i="6"/>
  <c r="P59" i="6"/>
  <c r="V59" i="6" s="1"/>
  <c r="V58" i="6"/>
  <c r="P57" i="6"/>
  <c r="V57" i="6" s="1"/>
  <c r="V56" i="6"/>
  <c r="V55" i="6"/>
  <c r="V54" i="6"/>
  <c r="V53" i="6"/>
  <c r="P52" i="6"/>
  <c r="V52" i="6" s="1"/>
  <c r="V51" i="6"/>
  <c r="V50" i="6"/>
  <c r="V49" i="6"/>
  <c r="V48" i="6"/>
  <c r="V47" i="6"/>
  <c r="V46" i="6"/>
  <c r="V45" i="6"/>
  <c r="V44" i="6"/>
  <c r="V43" i="6"/>
  <c r="V42" i="6"/>
  <c r="V41" i="6"/>
  <c r="V40" i="6"/>
  <c r="U40" i="6"/>
  <c r="V39" i="6"/>
  <c r="V38" i="6"/>
  <c r="V37" i="6"/>
  <c r="V36" i="6"/>
  <c r="U36" i="6"/>
  <c r="V35" i="6"/>
  <c r="V34" i="6"/>
  <c r="U34" i="6"/>
  <c r="V33" i="6"/>
  <c r="U33" i="6"/>
  <c r="V32" i="6"/>
  <c r="U32" i="6"/>
  <c r="V31" i="6"/>
  <c r="U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V115" i="6" l="1"/>
  <c r="V1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chalermpornm</author>
    <author>Chalermporn M</author>
    <author>Lieu Ngo</author>
  </authors>
  <commentList>
    <comment ref="E2" authorId="0" shapeId="0" xr:uid="{8BFDBA34-8D47-459B-831B-2DD379D859A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" authorId="0" shapeId="0" xr:uid="{87500421-1E49-4505-9899-D34400825A9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4" authorId="0" shapeId="0" xr:uid="{BAC062B3-D973-4BF5-A1F6-C70E4F6C1AD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5" authorId="0" shapeId="0" xr:uid="{2013F877-BD23-4BD8-A6E9-D3D9275B74B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6" authorId="0" shapeId="0" xr:uid="{E89415BA-CFEC-477B-B3CF-CD505466BF2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7" authorId="0" shapeId="0" xr:uid="{A83C332F-04D8-4B75-9767-014271F3232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8" authorId="0" shapeId="0" xr:uid="{E7831174-8D2D-4FE3-AE5B-01071A645C2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9" authorId="0" shapeId="0" xr:uid="{1BF4E1E8-4AE9-411F-A0F1-0CB73F3A6F0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0" authorId="0" shapeId="0" xr:uid="{B8C3EEDE-79C0-4B8E-A09A-1D0BE63E3AF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1" authorId="0" shapeId="0" xr:uid="{A354D839-3141-49F2-AEBE-7B009E5A61D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2" authorId="0" shapeId="0" xr:uid="{F305EB68-D0D8-401B-A36C-2BC886A93AB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3" authorId="0" shapeId="0" xr:uid="{8D078B0D-09A8-4617-8BF5-D948FC2EE9F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4" authorId="0" shapeId="0" xr:uid="{C04665F8-BDC4-4A42-B2CB-E7AF022E23E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5" authorId="0" shapeId="0" xr:uid="{822091EE-F9A2-4A70-9F47-4160E0B745E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6" authorId="0" shapeId="0" xr:uid="{D2F31E91-DFF4-46BE-8D8E-2ACD50B8B2F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7" authorId="0" shapeId="0" xr:uid="{581C3941-E721-4F59-BC09-EE99487CD6A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" authorId="0" shapeId="0" xr:uid="{83DCE62E-6360-440A-B82B-46671613FF7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9" authorId="0" shapeId="0" xr:uid="{67BBF4D7-1C31-4787-A9BB-86FDE0DC847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19" authorId="0" shapeId="0" xr:uid="{5BFB1206-48FC-483F-ADB9-9763DFA2E5B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20" authorId="0" shapeId="0" xr:uid="{C012F11B-BA19-4115-94F1-17B98D2A93A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21" authorId="0" shapeId="0" xr:uid="{41EF178A-8C0D-4725-885D-DBC59784622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2" authorId="0" shapeId="0" xr:uid="{6FC43B16-3F17-4584-905B-47ECD8CEE47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 Lab.</t>
        </r>
      </text>
    </comment>
    <comment ref="S22" authorId="0" shapeId="0" xr:uid="{346EFE58-8CE6-4E9D-8B21-595A0ED4CD4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23" authorId="0" shapeId="0" xr:uid="{54958929-1B71-4F81-8C04-0C0767F08A8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24" authorId="0" shapeId="0" xr:uid="{54561795-19FB-4751-B8E4-FE3E54C4AF9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5" authorId="0" shapeId="0" xr:uid="{E9FF2B65-8D53-4BAB-A5ED-0F73EA273EC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25" authorId="0" shapeId="0" xr:uid="{ADC4973E-B968-4718-9266-AFEFF5B54CF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26" authorId="0" shapeId="0" xr:uid="{764EE7DB-267D-4748-A54D-6083DD5D142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27" authorId="0" shapeId="0" xr:uid="{DB151C18-7B40-4C9E-85D0-0512FDB32AD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8" authorId="0" shapeId="0" xr:uid="{8CFE729B-F754-48C5-98EB-65BB88EC699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28" authorId="0" shapeId="0" xr:uid="{56D17805-2D33-43D8-B110-8CF8B995314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29" authorId="0" shapeId="0" xr:uid="{368349B6-CF3F-4F55-9D84-685C1AFFB31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0" authorId="0" shapeId="0" xr:uid="{E757B2F1-FD51-45FF-A3C1-A3715C5EC1B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31" authorId="0" shapeId="0" xr:uid="{D97A30E0-35E4-4998-9DD9-6C3341D7CC5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2" authorId="0" shapeId="0" xr:uid="{F6A6A476-46EA-48F9-92F4-26DD37CC1DD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3" authorId="0" shapeId="0" xr:uid="{CD148AA4-4467-414C-99C0-031D129146D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4" authorId="0" shapeId="0" xr:uid="{F9B0DD8F-DAED-4A4F-BEAF-3B34256FDE2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5" authorId="0" shapeId="0" xr:uid="{4270F93D-07B3-4177-BC4C-6D14F36E228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35" authorId="0" shapeId="0" xr:uid="{EC8CA59A-D5C7-4666-9915-4381CC25F0F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36" authorId="0" shapeId="0" xr:uid="{0A8E6915-E251-4499-B632-B5B647BF91C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37" authorId="0" shapeId="0" xr:uid="{5CF50820-60D5-46D9-A0E4-743E4F29BB8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37" authorId="0" shapeId="0" xr:uid="{2477937F-1FEE-4CA1-AA42-CE4A2C35F6B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38" authorId="0" shapeId="0" xr:uid="{10B7E24F-A83D-485E-8758-F3D08C9358F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38" authorId="0" shapeId="0" xr:uid="{BB9A9453-1843-4E00-B1BE-23A406E0545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39" authorId="0" shapeId="0" xr:uid="{6FABF919-4F81-40A6-8FE0-932468FE6DA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S39" authorId="0" shapeId="0" xr:uid="{B42D8888-5E29-4900-964B-C611CF20A8E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 (in-house method TP-109 modified from ASTM D2725)  in PTFE cylinders with zinc acetate absorption solution.</t>
        </r>
      </text>
    </comment>
    <comment ref="E40" authorId="0" shapeId="0" xr:uid="{A0613EAD-8300-46AE-9C01-DED1AE7C309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41" authorId="0" shapeId="0" xr:uid="{3D867957-86FC-4651-BF13-7B5ABFA547F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42" authorId="0" shapeId="0" xr:uid="{075C9184-5014-4D24-ADB2-36F748DDD57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43" authorId="0" shapeId="0" xr:uid="{ADF204E3-7755-45E7-A17A-61C3280A4BE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44" authorId="0" shapeId="0" xr:uid="{EBB7857E-B300-457E-B936-C30A35A01F4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45" authorId="0" shapeId="0" xr:uid="{CE1C2A20-9A61-4D92-94B6-BF7AE703FAB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46" authorId="0" shapeId="0" xr:uid="{E0313E8A-DC0C-4A2C-9E47-E6E3FDF1E47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47" authorId="0" shapeId="0" xr:uid="{3942CECF-680B-4C71-A111-A0DC91BDAB4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48" authorId="0" shapeId="0" xr:uid="{DA66FB7D-53CC-42E2-BF82-3A20FDBF29D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49" authorId="0" shapeId="0" xr:uid="{8CD6A434-FCF0-49B6-918C-AB28B490D96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50" authorId="0" shapeId="0" xr:uid="{83F63A68-2C9E-4036-80BD-28946A1BCA2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E51" authorId="0" shapeId="0" xr:uid="{005C0283-0372-4DD3-A222-7FFE58D960A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
Corrected N2 for 2.69%O2 contamination</t>
        </r>
      </text>
    </comment>
    <comment ref="R51" authorId="0" shapeId="0" xr:uid="{D67A805F-768D-4D30-8539-88DB70C22AF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Corrected with 2.69%O2 content which equal to 9.99% N2 from air contamination.</t>
        </r>
      </text>
    </comment>
    <comment ref="E52" authorId="0" shapeId="0" xr:uid="{5EF30065-2A1C-4B3D-AD5B-6C1261FBA27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53" authorId="0" shapeId="0" xr:uid="{124416F1-351F-4B19-AC3A-CB9FE9986B2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54" authorId="0" shapeId="0" xr:uid="{615BDF8C-0C6E-43A9-997E-40B8C87D8BE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55" authorId="0" shapeId="0" xr:uid="{54E50CBF-D9AD-4DE8-B2B0-A2C6D3F1416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U55" authorId="0" shapeId="0" xr:uid="{D36F19EA-0895-43C9-8F5E-E3C3B0B5A3D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dry gas basis</t>
        </r>
      </text>
    </comment>
    <comment ref="E56" authorId="0" shapeId="0" xr:uid="{C1E19AD1-4343-4070-BBF2-351CF67A5DD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57" authorId="0" shapeId="0" xr:uid="{AFD1985C-D73F-4085-A409-6EAC369683D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U57" authorId="0" shapeId="0" xr:uid="{427EB00C-0607-42FF-8209-70E856E6A3E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dry gas basis</t>
        </r>
      </text>
    </comment>
    <comment ref="E58" authorId="0" shapeId="0" xr:uid="{B8C91940-4C82-4796-B2A7-6936DF2E1E1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59" authorId="0" shapeId="0" xr:uid="{D53143BC-9324-4415-8396-82B9E93CBE5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U59" authorId="0" shapeId="0" xr:uid="{0DD9665E-4369-45D5-920F-4C50CC0F695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dry gas basis</t>
        </r>
      </text>
    </comment>
    <comment ref="E60" authorId="0" shapeId="0" xr:uid="{C14F82EB-6BD5-462C-9E72-A2D7AEC00F9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61" authorId="0" shapeId="0" xr:uid="{55031CA6-80A6-4ED7-95DF-635DF7F314E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U61" authorId="0" shapeId="0" xr:uid="{45990969-DFDA-4C66-9BF5-B856C01D7C4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dry gas basis</t>
        </r>
      </text>
    </comment>
    <comment ref="E62" authorId="0" shapeId="0" xr:uid="{5F9A40FC-3EAA-4A49-9E19-F35A67CCCB3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63" authorId="0" shapeId="0" xr:uid="{85F42F54-52F0-4606-B4E1-BD769C00CA7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U63" authorId="0" shapeId="0" xr:uid="{9A37FE14-C6D8-47A6-A455-5062A18FE95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dry gas basis</t>
        </r>
      </text>
    </comment>
    <comment ref="E64" authorId="0" shapeId="0" xr:uid="{D73CBE67-8D71-4399-9068-C396F415B55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65" authorId="0" shapeId="0" xr:uid="{6981C6B5-164C-471C-B5DC-D9CBEB5F189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U65" authorId="0" shapeId="0" xr:uid="{1363AF4B-54E3-48E1-8524-F7258FEDD6C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dry gas basis</t>
        </r>
      </text>
    </comment>
    <comment ref="E66" authorId="0" shapeId="0" xr:uid="{8B9B8799-7CA0-451B-9808-8E7FBCD365A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67" authorId="0" shapeId="0" xr:uid="{72C2DFDD-1F5B-425D-B956-A7E805C0481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68" authorId="0" shapeId="0" xr:uid="{CB6103A2-160E-44C0-B11D-0DDAA13882C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S68" authorId="0" shapeId="0" xr:uid="{6B37ECB0-A1C3-49D7-8613-28C92C3BD04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69" authorId="0" shapeId="0" xr:uid="{33B6919C-9641-4D25-8D01-369D9C8E8E4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70" authorId="0" shapeId="0" xr:uid="{7D214623-90CC-4606-BF23-145AC8C8236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71" authorId="0" shapeId="0" xr:uid="{16A02AEF-97DE-4F95-B221-12C73BCA8E3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S71" authorId="0" shapeId="0" xr:uid="{6A691210-DF1C-4345-8F1D-DA776A56C4D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72" authorId="0" shapeId="0" xr:uid="{918434BD-C65F-42E3-9CAA-D003CA15549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73" authorId="0" shapeId="0" xr:uid="{E3D7BEB0-C2DA-4A1E-8F54-C5EB10D9AF1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byVPI</t>
        </r>
      </text>
    </comment>
    <comment ref="E74" authorId="0" shapeId="0" xr:uid="{3626418B-5DCC-41BA-9A56-ED7E9F31422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S74" authorId="0" shapeId="0" xr:uid="{88387D6D-7672-4B26-A1F8-C58E478601C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75" authorId="0" shapeId="0" xr:uid="{727D4C4D-CB5D-47EB-8F07-0C823C93A9E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76" authorId="0" shapeId="0" xr:uid="{C5EC69DD-E116-4BB2-8EB2-BD9BDB79129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77" authorId="0" shapeId="0" xr:uid="{A42270AC-B7C0-440D-AA45-14CD90A00EB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78" authorId="0" shapeId="0" xr:uid="{D9366586-D289-4346-928F-7CAEEEAF483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S78" authorId="0" shapeId="0" xr:uid="{683046A6-136B-4E68-8E67-67502EB15C3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79" authorId="0" shapeId="0" xr:uid="{74CC1E14-AE34-43B1-8A23-9F6F71B408C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80" authorId="0" shapeId="0" xr:uid="{1A7C2966-70A2-4E81-85A0-6852D7B255B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81" authorId="0" shapeId="0" xr:uid="{A607BC81-5690-4216-B57F-5D19DED4D7E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82" authorId="0" shapeId="0" xr:uid="{B7F8FC36-EAB3-4A0B-AA93-0B36FE7E51C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83" authorId="0" shapeId="0" xr:uid="{BCDDF5E0-3B98-4377-89F7-CD750F81EFD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84" authorId="0" shapeId="0" xr:uid="{B2FA9B1E-E293-4DA8-9A3A-ED6F7F24ED5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85" authorId="0" shapeId="0" xr:uid="{145B2C1C-BBC4-4BB4-97BA-D16D189F82A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86" authorId="0" shapeId="0" xr:uid="{3267598E-56F1-40F9-B818-23F1AEB83A5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87" authorId="0" shapeId="0" xr:uid="{CA059D6E-EC48-41A1-9A9C-8929315835F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88" authorId="0" shapeId="0" xr:uid="{59D062EB-97A0-49F2-8D09-99AE8E7A09C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89" authorId="0" shapeId="0" xr:uid="{956FF339-8448-4E7A-B649-D1BF0A55DF1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90" authorId="0" shapeId="0" xr:uid="{7B2775EB-56DC-4952-B609-917D18611BD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91" authorId="0" shapeId="0" xr:uid="{4F4FB0AD-D6AF-4603-B425-44B3E5F8682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92" authorId="0" shapeId="0" xr:uid="{355D1FE2-5303-470E-962F-7D5B5BED05D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93" authorId="0" shapeId="0" xr:uid="{B805D46A-628B-4068-A86E-596D7C9A929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R93" authorId="0" shapeId="0" xr:uid="{79344CF0-D36B-4381-886D-065CE4FE57E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O2 content (mole%) :
0.756.</t>
        </r>
      </text>
    </comment>
    <comment ref="E94" authorId="0" shapeId="0" xr:uid="{537AB7EC-3B8B-41BF-8C87-790F32192E8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95" authorId="0" shapeId="0" xr:uid="{E02C6BA0-B114-4C49-81A3-102293723FE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96" authorId="0" shapeId="0" xr:uid="{58EA3B4B-07A1-4590-8B63-AB2585D8F59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IsoTech.</t>
        </r>
      </text>
    </comment>
    <comment ref="E97" authorId="0" shapeId="0" xr:uid="{8EB4B61E-A896-4ACC-B024-7FA01DEBC4B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98" authorId="0" shapeId="0" xr:uid="{4B23E03D-15B3-4FBE-901F-F9ECAECE2F2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99" authorId="0" shapeId="0" xr:uid="{EC8B5A61-4B86-4B9D-AF3E-CEA34EA5C77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00" authorId="0" shapeId="0" xr:uid="{CDE37A85-520A-47EE-95AF-C2A914232E7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1" authorId="0" shapeId="0" xr:uid="{D55B1035-BFFB-4DB5-9BD1-040839DC312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02" authorId="0" shapeId="0" xr:uid="{0876EC65-603E-4800-A091-B1D075F344A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3" authorId="0" shapeId="0" xr:uid="{598A5A5D-754A-44B4-81D5-FC50B566E74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4" authorId="0" shapeId="0" xr:uid="{D2F1F83C-B623-4546-9791-E465D846851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5" authorId="0" shapeId="0" xr:uid="{B23CAF1A-F7F9-4580-8707-4B1AFA1DFFC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6" authorId="0" shapeId="0" xr:uid="{02B7FF9F-65D3-41BE-8EBE-786FA5035DF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7" authorId="0" shapeId="0" xr:uid="{6C0771D2-CD29-4E8E-BC31-AA86A04CFE1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08" authorId="0" shapeId="0" xr:uid="{783AB608-0C92-430D-9CE0-2A1A7659C18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09" authorId="0" shapeId="0" xr:uid="{71C1D6EE-8E44-4F0C-8645-900809CF8F2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10" authorId="0" shapeId="0" xr:uid="{8271F2EF-2008-4D81-8BF8-A22F61F9544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11" authorId="0" shapeId="0" xr:uid="{1F596176-7B88-46BF-A7D4-0FB9C1B0F43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12" authorId="0" shapeId="0" xr:uid="{DAFB42E7-D804-4F91-90B2-0F869194E2C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- by Core Lab KL (Flash/Extended GC)
- Sample TST3-4
- surface sample taken from test separator
</t>
        </r>
      </text>
    </comment>
    <comment ref="E113" authorId="0" shapeId="0" xr:uid="{05DC27A8-562F-4EC4-A05A-0C2FC39D876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14" authorId="0" shapeId="0" xr:uid="{E380697A-5A07-4449-B83B-1BDF84438B9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15" authorId="0" shapeId="0" xr:uid="{18D58013-5E9F-45DC-ACCA-7E739E6844F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- by Core Lab KL (Flash/Extended GC)
- Sample TST5-3
- surface sample taken from test separator
</t>
        </r>
      </text>
    </comment>
    <comment ref="E116" authorId="0" shapeId="0" xr:uid="{54948590-2836-4F9D-A7D0-ACB0D6F1781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 # S/N 1588</t>
        </r>
      </text>
    </comment>
    <comment ref="E117" authorId="0" shapeId="0" xr:uid="{47B6AE5B-08C7-4495-B198-516CB70F6F6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18" authorId="0" shapeId="0" xr:uid="{AC770B58-73B9-4C88-BD32-4D709FB35A2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- by Isotech results
- MDT # according to O/S gas analysis table</t>
        </r>
      </text>
    </comment>
    <comment ref="E119" authorId="0" shapeId="0" xr:uid="{649B8BED-FFB2-4EDF-8B44-89BD48538848}">
      <text>
        <r>
          <rPr>
            <b/>
            <sz val="8"/>
            <color indexed="81"/>
            <rFont val="Tahoma"/>
            <family val="2"/>
          </rPr>
          <t>chalermpornm:
by VPI, cylinder # S/N 1586</t>
        </r>
      </text>
    </comment>
    <comment ref="E120" authorId="1" shapeId="0" xr:uid="{825A2095-03E8-4579-9110-AAE95E532419}">
      <text>
        <r>
          <rPr>
            <sz val="8"/>
            <color indexed="81"/>
            <rFont val="Tahoma"/>
            <family val="2"/>
          </rPr>
          <t xml:space="preserve">- Sample No.3 , MDT # by MDT Gas Analysis table from O/S
- Cylinder No.EXP3-416 (original cylinder S/N1582)
- Oxygen Content : ND
- Sample Dated Oct.27, 2001
- The sample was left in MPP for a long time and run by SKL.Lab on Dec.09, 2002
</t>
        </r>
      </text>
    </comment>
    <comment ref="E121" authorId="0" shapeId="0" xr:uid="{2803A647-9F10-4F65-88C9-C38731F79ED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cylinder# S/N1582</t>
        </r>
      </text>
    </comment>
    <comment ref="E122" authorId="1" shapeId="0" xr:uid="{9FC283F8-875B-45C1-9FD0-C5825908096C}">
      <text>
        <r>
          <rPr>
            <sz val="8"/>
            <color indexed="81"/>
            <rFont val="Tahoma"/>
            <family val="2"/>
          </rPr>
          <t xml:space="preserve">- Sample No. 4 (MDT# refer to MDT Gas Table from O/S)
- Depth on sample tag was 2005.5
- Cylinder No.EXP3-423 (original cylinder S/N1587)
- Oxygen Content 0.249 mole%
- Sample Dated Oct.27, 2001
- The sample was left in MPP for a long time and run by SKL.Lab on Dec.09, 2002
</t>
        </r>
      </text>
    </comment>
    <comment ref="E123" authorId="0" shapeId="0" xr:uid="{5BB5CC3B-C6AE-4443-9E6A-13A16F8C2A9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 # S/N 1587</t>
        </r>
      </text>
    </comment>
    <comment ref="E124" authorId="0" shapeId="0" xr:uid="{D636665D-BF20-49DF-82ED-7DFE4B44DC3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 #4302A</t>
        </r>
      </text>
    </comment>
    <comment ref="E125" authorId="0" shapeId="0" xr:uid="{49A31707-EEAA-42BF-9D87-6E18A9C0BDE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 #4265A</t>
        </r>
      </text>
    </comment>
    <comment ref="E126" authorId="0" shapeId="0" xr:uid="{84315504-A74D-458E-A93D-FAA1B9AA990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E127" authorId="0" shapeId="0" xr:uid="{582037E5-679F-4753-8657-2FABCA52C39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 # 4300A</t>
        </r>
      </text>
    </comment>
    <comment ref="S127" authorId="0" shapeId="0" xr:uid="{627DE2E6-5FFE-4100-817E-EDCC055AC20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128" authorId="0" shapeId="0" xr:uid="{BCD55285-6029-48E7-8374-834329947AC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29" authorId="0" shapeId="0" xr:uid="{DADC69F3-310B-499E-8006-566EE2E0D93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 #0524A</t>
        </r>
      </text>
    </comment>
    <comment ref="S129" authorId="0" shapeId="0" xr:uid="{5281B272-FFCE-4250-8C44-2C5E6B7577B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130" authorId="0" shapeId="0" xr:uid="{17B5D363-4BA7-48FA-8BD9-74EA4AE2D2D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31" authorId="0" shapeId="0" xr:uid="{5802EB06-D417-4CFB-86DE-FB776BAEB1E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VPI, Cylinder# 4257A</t>
        </r>
      </text>
    </comment>
    <comment ref="S131" authorId="0" shapeId="0" xr:uid="{59D9682E-F64C-4AB2-B27A-0EAF376EE87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provided by HCMC</t>
        </r>
      </text>
    </comment>
    <comment ref="E132" authorId="0" shapeId="0" xr:uid="{F44D4076-76C0-4623-B876-EC8BD6A210E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33" authorId="0" shapeId="0" xr:uid="{2567422C-D27D-46F1-AEDA-3B5661D6CC7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E134" authorId="0" shapeId="0" xr:uid="{1CF8532F-8350-4E96-A7AA-6209473FD90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U134" authorId="2" shapeId="0" xr:uid="{0B587873-5A8A-4E16-A37D-6390FA38DF11}">
      <text>
        <r>
          <rPr>
            <b/>
            <sz val="9"/>
            <color indexed="81"/>
            <rFont val="Tahoma"/>
            <family val="2"/>
          </rPr>
          <t>Calculated by Lieu</t>
        </r>
      </text>
    </comment>
    <comment ref="E135" authorId="0" shapeId="0" xr:uid="{FBA36513-2749-4064-B8DE-F6417B901D1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36" authorId="0" shapeId="0" xr:uid="{3F498D6E-20BB-4796-B555-4754ED9372F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37" authorId="0" shapeId="0" xr:uid="{4A817C02-CE88-4253-B23B-9BD98E239EB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38" authorId="0" shapeId="0" xr:uid="{51552CD1-B80B-4EC0-A655-DABDA4356B4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39" authorId="0" shapeId="0" xr:uid="{31D66CA8-BBBF-4ACC-8A3C-8214B66CD96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40" authorId="0" shapeId="0" xr:uid="{100EBE22-8F84-4943-88AC-94487B5F963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SKL.Lab.</t>
        </r>
      </text>
    </comment>
    <comment ref="E141" authorId="0" shapeId="0" xr:uid="{57951D5E-8768-4F68-B264-F676619531E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SKL.Lab.</t>
        </r>
      </text>
    </comment>
    <comment ref="E142" authorId="0" shapeId="0" xr:uid="{CD8D501C-0C99-4955-BFD2-3BCEB517546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43" authorId="0" shapeId="0" xr:uid="{8F555F25-44AE-41D0-BBA1-38A247C6785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U143" authorId="2" shapeId="0" xr:uid="{51F21169-3360-4B75-9061-D3CAD4DC57F1}">
      <text>
        <r>
          <rPr>
            <b/>
            <sz val="9"/>
            <color indexed="81"/>
            <rFont val="Tahoma"/>
            <family val="2"/>
          </rPr>
          <t>calculated by Lieu Ngo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 xr:uid="{B8C9E8DA-D31D-4019-9F9E-AA8562D5D5F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45" authorId="0" shapeId="0" xr:uid="{3AED76DB-D50C-4A8A-AFA1-A4E31441827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46" authorId="0" shapeId="0" xr:uid="{E71A1DB9-C792-4E19-A076-46E8A5D9ABD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U146" authorId="2" shapeId="0" xr:uid="{CA7B10B7-D2D8-4483-A5FB-30719BEA5683}">
      <text>
        <r>
          <rPr>
            <b/>
            <sz val="9"/>
            <color indexed="81"/>
            <rFont val="Tahoma"/>
            <family val="2"/>
          </rPr>
          <t>calculated by Lieu Ngo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 xr:uid="{D008FB78-F2C2-45C2-99B6-01CCBF4B198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48" authorId="0" shapeId="0" xr:uid="{F773F759-4849-4A3F-8004-E0E1B0A3733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49" authorId="0" shapeId="0" xr:uid="{BF30AAE4-223B-4F33-A95B-B2E5694A2AA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E150" authorId="0" shapeId="0" xr:uid="{08F522CE-125D-42CF-B8C5-0703B01FC4D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51" authorId="0" shapeId="0" xr:uid="{78750A52-6DAB-4730-923D-CBB16B714B8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52" authorId="0" shapeId="0" xr:uid="{50093C96-DBA7-4305-BDFB-FC4C3EFEA6F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53" authorId="0" shapeId="0" xr:uid="{954725BD-D153-448C-B673-CCC803D2E35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U153" authorId="2" shapeId="0" xr:uid="{F22B5A80-1ECC-4ECB-AEF3-E40EC49C9539}">
      <text>
        <r>
          <rPr>
            <b/>
            <sz val="9"/>
            <color indexed="81"/>
            <rFont val="Tahoma"/>
            <family val="2"/>
          </rPr>
          <t>calculated by Lieu Ngo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4" authorId="0" shapeId="0" xr:uid="{0023878D-C5A0-4B52-BB4F-85889F1C9BA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55" authorId="0" shapeId="0" xr:uid="{EDD5E7C2-CC65-40CF-9E06-5149F24CA32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U155" authorId="2" shapeId="0" xr:uid="{49D3A1FC-91FE-4E7C-942B-848FBB3165E4}">
      <text>
        <r>
          <rPr>
            <b/>
            <sz val="9"/>
            <color indexed="81"/>
            <rFont val="Tahoma"/>
            <family val="2"/>
          </rPr>
          <t>calculated by Lieu Ngo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6" authorId="0" shapeId="0" xr:uid="{F45227B4-ADD3-4AA6-B3D5-8F5835ABBF9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57" authorId="0" shapeId="0" xr:uid="{B2AEB227-E196-4639-B64B-EAD4435AB3C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58" authorId="0" shapeId="0" xr:uid="{693C950D-F9A8-4742-B12D-798CE51B74D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59" authorId="0" shapeId="0" xr:uid="{EF8F98F8-2941-401B-BBD2-1E050D1C424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60" authorId="0" shapeId="0" xr:uid="{7433B7A1-6138-441E-88DF-EAD8224427D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61" authorId="0" shapeId="0" xr:uid="{1B8DF229-BD34-4CF1-8CA4-BA087D96E49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62" authorId="0" shapeId="0" xr:uid="{4DA58A14-E73B-467E-BB2B-679CD0D3D0A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63" authorId="0" shapeId="0" xr:uid="{DC43C067-D7CC-43ED-8435-02DF8E3D4DF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64" authorId="0" shapeId="0" xr:uid="{38A2CF0A-33E0-4537-8F88-CCC0B079254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65" authorId="0" shapeId="0" xr:uid="{91F5BE57-9B20-4EF3-A0C8-D77CEAED621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66" authorId="0" shapeId="0" xr:uid="{CDD17CA2-28F2-4936-BB6F-478BFB698C3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67" authorId="0" shapeId="0" xr:uid="{593A9F51-3A95-41A9-9810-C31D0986C0A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68" authorId="0" shapeId="0" xr:uid="{D148AF64-AA25-494C-8FF5-67297E5226E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69" authorId="0" shapeId="0" xr:uid="{EBE81495-9AE8-4CF7-A68A-8DB4E0E8F14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70" authorId="0" shapeId="0" xr:uid="{723609E8-EC30-4518-ABE7-B34248CBFFA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71" authorId="0" shapeId="0" xr:uid="{7B4FDF11-E40A-4AB2-8DA8-BB2F39AECA5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72" authorId="0" shapeId="0" xr:uid="{6A471198-1CC6-46BF-A879-E0E61F5FCC3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73" authorId="0" shapeId="0" xr:uid="{70C805C2-4EC9-474D-9731-61D1CAAA18E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74" authorId="0" shapeId="0" xr:uid="{CF98C46A-F79C-4440-81F5-F9904415036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75" authorId="0" shapeId="0" xr:uid="{61764F65-BD81-48D5-97AD-A3DB534A091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</t>
        </r>
      </text>
    </comment>
    <comment ref="E176" authorId="0" shapeId="0" xr:uid="{0ED949E2-C168-4FF4-ACE8-FA75232A117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77" authorId="0" shapeId="0" xr:uid="{E804CD78-4EC5-4BBE-BBCD-BD4192FC677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78" authorId="0" shapeId="0" xr:uid="{9DD2F010-EF21-494B-B401-665F0C4C954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79" authorId="0" shapeId="0" xr:uid="{CE7BED00-68AD-4B7C-916F-473FB8AB010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80" authorId="0" shapeId="0" xr:uid="{2B5B95F1-075A-4BE7-ABDD-5BDD9E0A260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1" authorId="0" shapeId="0" xr:uid="{417921C2-B3AE-434F-8BA0-0C3D1A456D1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82" authorId="0" shapeId="0" xr:uid="{15DCCD27-DEB6-45E9-AB54-4AB99B6FFF1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83" authorId="0" shapeId="0" xr:uid="{8B077896-3B32-487D-9BC0-194DF49E59D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4" authorId="0" shapeId="0" xr:uid="{07F8F843-DF26-4832-B95A-C9155E0FA7B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5" authorId="0" shapeId="0" xr:uid="{53E35719-397D-4B3A-98EB-AE76B40A94E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6" authorId="0" shapeId="0" xr:uid="{35E39C0B-4D13-4626-8818-28BCAE3D8DE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7" authorId="0" shapeId="0" xr:uid="{D7397287-2333-4274-8CE1-925711EC0AEE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8" authorId="0" shapeId="0" xr:uid="{541AC482-97B9-4389-AEB4-01A8A058B29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189" authorId="0" shapeId="0" xr:uid="{EC33686C-1DEC-4613-9AD5-7E9ECA144E3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90" authorId="0" shapeId="0" xr:uid="{CA3E9383-251F-4200-A5C7-CA5D913F2BF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193" authorId="0" shapeId="0" xr:uid="{088DE32D-B5C1-4C07-BC27-F2785B5458D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VPI</t>
        </r>
      </text>
    </comment>
    <comment ref="E194" authorId="0" shapeId="0" xr:uid="{72908498-2BFC-4A2F-8783-2D45DBF15D3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95" authorId="0" shapeId="0" xr:uid="{9E437EF6-D441-40ED-B076-1801ACB4535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196" authorId="0" shapeId="0" xr:uid="{21EC53A0-8EA0-400F-A87B-14EB1126091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VPI</t>
        </r>
      </text>
    </comment>
    <comment ref="E197" authorId="0" shapeId="0" xr:uid="{A138719E-2EBC-47C9-A4F9-EA8E497F083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198" authorId="0" shapeId="0" xr:uid="{F0E00827-81E3-4D40-96F2-D3C149F500D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199" authorId="0" shapeId="0" xr:uid="{B39CD29F-B3C7-4F74-8833-85D2B0A503F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00" authorId="0" shapeId="0" xr:uid="{CC877CAD-6211-4E86-9EF7-86E7A0A8E665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01" authorId="0" shapeId="0" xr:uid="{89F46EC4-D604-44AA-A306-8493E412CA7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02" authorId="0" shapeId="0" xr:uid="{A3F3EC3B-020B-4950-A88D-18899ED068B7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03" authorId="0" shapeId="0" xr:uid="{927C2D9D-6896-4ACA-9F33-E1FAD731B76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04" authorId="0" shapeId="0" xr:uid="{B3A80770-7819-4293-B917-0609D3D87EE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05" authorId="0" shapeId="0" xr:uid="{03AE0F50-8C18-47FC-83D4-573721BA1D3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06" authorId="0" shapeId="0" xr:uid="{B55DC2EA-D4A4-4652-8FBC-3EA9E02742F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07" authorId="0" shapeId="0" xr:uid="{55587AC6-0E2B-4A6B-9598-41BEEE3BC248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08" authorId="0" shapeId="0" xr:uid="{EB907478-7745-43F2-9792-F1879E670E3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09" authorId="0" shapeId="0" xr:uid="{C8023196-C682-4B84-9F09-8E75563899B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10" authorId="0" shapeId="0" xr:uid="{88DECE2B-D507-494D-A53A-3688C26D674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11" authorId="0" shapeId="0" xr:uid="{D7A85E36-E575-4ACF-911B-04689E81E75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12" authorId="0" shapeId="0" xr:uid="{891F0D85-766E-4E00-A6F1-7605A4A7AF7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13" authorId="0" shapeId="0" xr:uid="{166566DE-2F55-4626-AB73-841274F70E4F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14" authorId="0" shapeId="0" xr:uid="{27CE6513-23AA-456B-B5AD-C5B64BC1A7F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15" authorId="0" shapeId="0" xr:uid="{C7BE257E-3A39-431E-B249-43097C8C6AA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16" authorId="0" shapeId="0" xr:uid="{12065FED-8BB8-4EC7-9630-7E6208B24CB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17" authorId="0" shapeId="0" xr:uid="{89E2A265-05E4-4D81-B31F-04B07D3F65B0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18" authorId="0" shapeId="0" xr:uid="{3FA0B52A-4B1E-4719-AD21-E0153F234E3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19" authorId="0" shapeId="0" xr:uid="{4B6F4971-15B7-40F6-BA51-7C4A74732439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20" authorId="0" shapeId="0" xr:uid="{360A83E0-40E6-4B01-BEAF-94F73F3143D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21" authorId="0" shapeId="0" xr:uid="{6674A845-C905-4645-9E6B-9A79AA45207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22" authorId="0" shapeId="0" xr:uid="{CB36AAF0-2FCB-4FE0-BDA7-6F8E7A3B5B72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223" authorId="0" shapeId="0" xr:uid="{4379EA76-AFA2-4A7B-96D3-54533046BBE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24" authorId="0" shapeId="0" xr:uid="{3C448980-2D46-44ED-BCDD-659EA0436BB1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25" authorId="0" shapeId="0" xr:uid="{9BC1BBC1-6E30-4C7F-8748-82F1B56EF89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26" authorId="0" shapeId="0" xr:uid="{E8B05C04-7D12-4744-B22B-85CF81A5079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Results from Isotech</t>
        </r>
      </text>
    </comment>
    <comment ref="E227" authorId="0" shapeId="0" xr:uid="{C070BF3B-5C14-4656-9344-DDE43777545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28" authorId="0" shapeId="0" xr:uid="{9BB7F6C6-999A-45E7-AC74-FD4A2231441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31" authorId="0" shapeId="0" xr:uid="{8CEC6F5C-58CF-4129-8087-4E9FF899F7BB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32" authorId="0" shapeId="0" xr:uid="{86A9BD1E-48EE-482A-ADDC-79F76C300AB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33" authorId="0" shapeId="0" xr:uid="{51D70EAF-828C-4793-8733-7F636C924823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34" authorId="0" shapeId="0" xr:uid="{FA9E15D6-AFB9-4B1E-967F-536794CD387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235" authorId="0" shapeId="0" xr:uid="{3A0AF3FA-B5A7-4AAA-A007-198BD9E068A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36" authorId="0" shapeId="0" xr:uid="{2A8926E5-0054-443F-B449-F6B36655DFFD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  <comment ref="E237" authorId="0" shapeId="0" xr:uid="{D9C3A03B-3F1A-4C1A-9986-E4DACEE5565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38" authorId="0" shapeId="0" xr:uid="{61A4691C-BC4C-463C-85EB-915F2EB4C9F4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39" authorId="0" shapeId="0" xr:uid="{04052891-9C50-4903-AE3D-04124040CF2C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SKL.Lab.</t>
        </r>
      </text>
    </comment>
    <comment ref="E240" authorId="0" shapeId="0" xr:uid="{5721D2A2-34C3-463D-B8AB-587AEFCB3F9A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VPI</t>
        </r>
      </text>
    </comment>
    <comment ref="E241" authorId="0" shapeId="0" xr:uid="{CD0DF766-2CBB-42D7-8339-1BF4859CEE86}">
      <text>
        <r>
          <rPr>
            <b/>
            <sz val="8"/>
            <color indexed="81"/>
            <rFont val="Tahoma"/>
            <family val="2"/>
          </rPr>
          <t>chalermpornm:</t>
        </r>
        <r>
          <rPr>
            <sz val="8"/>
            <color indexed="81"/>
            <rFont val="Tahoma"/>
            <family val="2"/>
          </rPr>
          <t xml:space="preserve">
by Isotech</t>
        </r>
      </text>
    </comment>
  </commentList>
</comments>
</file>

<file path=xl/sharedStrings.xml><?xml version="1.0" encoding="utf-8"?>
<sst xmlns="http://schemas.openxmlformats.org/spreadsheetml/2006/main" count="2428" uniqueCount="314">
  <si>
    <t>Netpay</t>
  </si>
  <si>
    <t>Porosity</t>
  </si>
  <si>
    <t>Sw</t>
  </si>
  <si>
    <t>1/Bgi</t>
  </si>
  <si>
    <t>P</t>
  </si>
  <si>
    <t>T</t>
  </si>
  <si>
    <t>C1</t>
  </si>
  <si>
    <t>C2</t>
  </si>
  <si>
    <t>C3</t>
  </si>
  <si>
    <t>iC4</t>
  </si>
  <si>
    <t>nC4</t>
  </si>
  <si>
    <t>iC5</t>
  </si>
  <si>
    <t>nC5</t>
  </si>
  <si>
    <t>C6</t>
  </si>
  <si>
    <t>C7</t>
  </si>
  <si>
    <t>C8+</t>
  </si>
  <si>
    <t>CO2</t>
  </si>
  <si>
    <t>N2</t>
  </si>
  <si>
    <t>TotaL</t>
  </si>
  <si>
    <t>H_59</t>
  </si>
  <si>
    <t>MLC</t>
  </si>
  <si>
    <t>H_76</t>
  </si>
  <si>
    <t>H_83</t>
  </si>
  <si>
    <t>I_94</t>
  </si>
  <si>
    <t>H_84</t>
  </si>
  <si>
    <t>MDT</t>
  </si>
  <si>
    <t>H_98</t>
  </si>
  <si>
    <t>I_42</t>
  </si>
  <si>
    <t>I_97</t>
  </si>
  <si>
    <t>J_9</t>
  </si>
  <si>
    <t>J_18</t>
  </si>
  <si>
    <t>F_30</t>
  </si>
  <si>
    <t>F_60</t>
  </si>
  <si>
    <t>F_94</t>
  </si>
  <si>
    <t>H_17</t>
  </si>
  <si>
    <t>H_19</t>
  </si>
  <si>
    <t>H_24</t>
  </si>
  <si>
    <t>H_86</t>
  </si>
  <si>
    <t>I_9</t>
  </si>
  <si>
    <t>I_33</t>
  </si>
  <si>
    <t>I_60</t>
  </si>
  <si>
    <t>I_66</t>
  </si>
  <si>
    <t>I_77</t>
  </si>
  <si>
    <t>I_80</t>
  </si>
  <si>
    <t>I_98</t>
  </si>
  <si>
    <t>J_4</t>
  </si>
  <si>
    <t>J_23</t>
  </si>
  <si>
    <t>J_28</t>
  </si>
  <si>
    <t>J_31</t>
  </si>
  <si>
    <t>MMU_90</t>
  </si>
  <si>
    <t>F_7</t>
  </si>
  <si>
    <t>F_11</t>
  </si>
  <si>
    <t>F_16</t>
  </si>
  <si>
    <t>F_24</t>
  </si>
  <si>
    <t>F_27</t>
  </si>
  <si>
    <t>MDT-1</t>
  </si>
  <si>
    <t>F_43</t>
  </si>
  <si>
    <t>F_51</t>
  </si>
  <si>
    <t>F_52</t>
  </si>
  <si>
    <t>F_65</t>
  </si>
  <si>
    <t>F_70</t>
  </si>
  <si>
    <t>F_75</t>
  </si>
  <si>
    <t>F_77</t>
  </si>
  <si>
    <t>F_78</t>
  </si>
  <si>
    <t>F_82</t>
  </si>
  <si>
    <t>MDT-2</t>
  </si>
  <si>
    <t>F_89</t>
  </si>
  <si>
    <t>H_5</t>
  </si>
  <si>
    <t>H_22</t>
  </si>
  <si>
    <t>MDT-3</t>
  </si>
  <si>
    <t>F_17</t>
  </si>
  <si>
    <t>F_22</t>
  </si>
  <si>
    <t>F_31</t>
  </si>
  <si>
    <t>F_56</t>
  </si>
  <si>
    <t>F_69</t>
  </si>
  <si>
    <t>H_23</t>
  </si>
  <si>
    <t>H_34</t>
  </si>
  <si>
    <t>H_64</t>
  </si>
  <si>
    <t>H_88</t>
  </si>
  <si>
    <t>H_97</t>
  </si>
  <si>
    <t>TST-3</t>
  </si>
  <si>
    <t>I_6</t>
  </si>
  <si>
    <t>TST-2</t>
  </si>
  <si>
    <t>I_13</t>
  </si>
  <si>
    <t>I_18</t>
  </si>
  <si>
    <t>I_22</t>
  </si>
  <si>
    <t>I_23</t>
  </si>
  <si>
    <t>I_25</t>
  </si>
  <si>
    <t>I_32</t>
  </si>
  <si>
    <t>I_73</t>
  </si>
  <si>
    <t>TST-1</t>
  </si>
  <si>
    <t>I_81</t>
  </si>
  <si>
    <t>I_90</t>
  </si>
  <si>
    <t>I_92</t>
  </si>
  <si>
    <t>I_95</t>
  </si>
  <si>
    <t>F_33</t>
  </si>
  <si>
    <t>H_31</t>
  </si>
  <si>
    <t>TST-7</t>
  </si>
  <si>
    <t>I_57</t>
  </si>
  <si>
    <t>TST-5</t>
  </si>
  <si>
    <t>I_86</t>
  </si>
  <si>
    <t>I_93</t>
  </si>
  <si>
    <t>TST-4</t>
  </si>
  <si>
    <t>F_55</t>
  </si>
  <si>
    <t>F_73</t>
  </si>
  <si>
    <t>F_80</t>
  </si>
  <si>
    <t>F_99</t>
  </si>
  <si>
    <t>H_15</t>
  </si>
  <si>
    <t>H_41</t>
  </si>
  <si>
    <t>H_48</t>
  </si>
  <si>
    <t>H_49</t>
  </si>
  <si>
    <t>H_58</t>
  </si>
  <si>
    <t>H_61</t>
  </si>
  <si>
    <t>MMU_88</t>
  </si>
  <si>
    <t>F_48</t>
  </si>
  <si>
    <t>F_51.5</t>
  </si>
  <si>
    <t>F_52.1</t>
  </si>
  <si>
    <t>F_62</t>
  </si>
  <si>
    <t>F_96</t>
  </si>
  <si>
    <t>H_92</t>
  </si>
  <si>
    <t>I_17</t>
  </si>
  <si>
    <t>I_21</t>
  </si>
  <si>
    <t>I_34</t>
  </si>
  <si>
    <t>I_58</t>
  </si>
  <si>
    <t>I_62</t>
  </si>
  <si>
    <t>I_78</t>
  </si>
  <si>
    <t>SRFT-2</t>
  </si>
  <si>
    <t>I_85</t>
  </si>
  <si>
    <t>I_99</t>
  </si>
  <si>
    <t>SRFT-1</t>
  </si>
  <si>
    <t>F_23</t>
  </si>
  <si>
    <t>F_48.5</t>
  </si>
  <si>
    <t>F_49.5</t>
  </si>
  <si>
    <t>F_57</t>
  </si>
  <si>
    <t>F_61</t>
  </si>
  <si>
    <t>RDT</t>
  </si>
  <si>
    <t>H_3</t>
  </si>
  <si>
    <t>H_4</t>
  </si>
  <si>
    <t>H_14</t>
  </si>
  <si>
    <t>H_63</t>
  </si>
  <si>
    <t>F_36</t>
  </si>
  <si>
    <t>F_58</t>
  </si>
  <si>
    <t>F_59</t>
  </si>
  <si>
    <t>H_55</t>
  </si>
  <si>
    <t>HSFT</t>
  </si>
  <si>
    <t>F_26</t>
  </si>
  <si>
    <t>RDT-1</t>
  </si>
  <si>
    <t>RDT-2</t>
  </si>
  <si>
    <t>RDT-5</t>
  </si>
  <si>
    <t>F_65.4</t>
  </si>
  <si>
    <t>F_68</t>
  </si>
  <si>
    <t>F_71</t>
  </si>
  <si>
    <t>RDT-3</t>
  </si>
  <si>
    <t>F_84</t>
  </si>
  <si>
    <t>H_71</t>
  </si>
  <si>
    <t>RDT-4</t>
  </si>
  <si>
    <t>H_73</t>
  </si>
  <si>
    <t>H_77</t>
  </si>
  <si>
    <t>HSFT-2</t>
  </si>
  <si>
    <t>I_45</t>
  </si>
  <si>
    <t>I_51</t>
  </si>
  <si>
    <t>HSFT-3</t>
  </si>
  <si>
    <t>F_40</t>
  </si>
  <si>
    <t>F_74</t>
  </si>
  <si>
    <t>F_83.7</t>
  </si>
  <si>
    <t>F_100</t>
  </si>
  <si>
    <t>H_33</t>
  </si>
  <si>
    <t>H_52</t>
  </si>
  <si>
    <t>H_60</t>
  </si>
  <si>
    <t>H_65</t>
  </si>
  <si>
    <t>HSFT-1</t>
  </si>
  <si>
    <t>H_80</t>
  </si>
  <si>
    <t>H_99</t>
  </si>
  <si>
    <t>F_67</t>
  </si>
  <si>
    <t>F_88</t>
  </si>
  <si>
    <t>F_95</t>
  </si>
  <si>
    <t>H_1</t>
  </si>
  <si>
    <t>H_42</t>
  </si>
  <si>
    <t>H_47</t>
  </si>
  <si>
    <t>I_69</t>
  </si>
  <si>
    <t>I_84</t>
  </si>
  <si>
    <t>J_6</t>
  </si>
  <si>
    <t>J_54</t>
  </si>
  <si>
    <t>J_56</t>
  </si>
  <si>
    <t>J_76</t>
  </si>
  <si>
    <t>J_79</t>
  </si>
  <si>
    <t>J_86</t>
  </si>
  <si>
    <t>MMU_78</t>
  </si>
  <si>
    <t>MMU_79</t>
  </si>
  <si>
    <t>MMU_80</t>
  </si>
  <si>
    <t>MMU_80.3</t>
  </si>
  <si>
    <t>MMU_81</t>
  </si>
  <si>
    <t>MMU_82</t>
  </si>
  <si>
    <t>MMU_84</t>
  </si>
  <si>
    <t>MMU_89</t>
  </si>
  <si>
    <t>F_4</t>
  </si>
  <si>
    <t>F_6</t>
  </si>
  <si>
    <t>TST-6</t>
  </si>
  <si>
    <t>F_21</t>
  </si>
  <si>
    <t>F_28</t>
  </si>
  <si>
    <t>F_29</t>
  </si>
  <si>
    <t>F_34</t>
  </si>
  <si>
    <t>F_49</t>
  </si>
  <si>
    <t>F_66</t>
  </si>
  <si>
    <t>MDT-4</t>
  </si>
  <si>
    <t>H_13</t>
  </si>
  <si>
    <t>H_29</t>
  </si>
  <si>
    <t>H_57</t>
  </si>
  <si>
    <t>MMU_76</t>
  </si>
  <si>
    <t>MMU_87</t>
  </si>
  <si>
    <t>H_37</t>
  </si>
  <si>
    <t>H_67</t>
  </si>
  <si>
    <t>H_78</t>
  </si>
  <si>
    <t>I_1</t>
  </si>
  <si>
    <t>I_14</t>
  </si>
  <si>
    <t>I_61</t>
  </si>
  <si>
    <t>H_10</t>
  </si>
  <si>
    <t>H_50</t>
  </si>
  <si>
    <t>J_1</t>
  </si>
  <si>
    <t>J_11</t>
  </si>
  <si>
    <t>F_85</t>
  </si>
  <si>
    <t>H_16</t>
  </si>
  <si>
    <t>H_21</t>
  </si>
  <si>
    <t>H_37.5</t>
  </si>
  <si>
    <t>H_46</t>
  </si>
  <si>
    <t>H_67.5</t>
  </si>
  <si>
    <t>TH-2X</t>
  </si>
  <si>
    <t>MMU_1</t>
  </si>
  <si>
    <t>MMU_72</t>
  </si>
  <si>
    <t>F_39</t>
  </si>
  <si>
    <t>F_64</t>
  </si>
  <si>
    <t>H_25</t>
  </si>
  <si>
    <t>H_91</t>
  </si>
  <si>
    <t>I_4</t>
  </si>
  <si>
    <t>I_7</t>
  </si>
  <si>
    <t>WellName</t>
  </si>
  <si>
    <t>SandName</t>
  </si>
  <si>
    <t>TopSand</t>
  </si>
  <si>
    <t>BaseSand</t>
  </si>
  <si>
    <t>DataSource</t>
  </si>
  <si>
    <t>TST</t>
  </si>
  <si>
    <t>DataSourceMDT</t>
  </si>
  <si>
    <t>Area</t>
  </si>
  <si>
    <t>Block</t>
  </si>
  <si>
    <t>B</t>
  </si>
  <si>
    <t>TH</t>
  </si>
  <si>
    <t>KL</t>
  </si>
  <si>
    <t>AQ</t>
  </si>
  <si>
    <t>CV</t>
  </si>
  <si>
    <t>VD</t>
  </si>
  <si>
    <t>H</t>
  </si>
  <si>
    <t>I</t>
  </si>
  <si>
    <t>J</t>
  </si>
  <si>
    <t>F</t>
  </si>
  <si>
    <t>M</t>
  </si>
  <si>
    <t>Horizon</t>
  </si>
  <si>
    <t>Well Name</t>
  </si>
  <si>
    <t>X</t>
  </si>
  <si>
    <t>Y</t>
  </si>
  <si>
    <t>AQ-3X</t>
  </si>
  <si>
    <t>AQ-4X</t>
  </si>
  <si>
    <t>AQ-5X</t>
  </si>
  <si>
    <t>AQ-6X</t>
  </si>
  <si>
    <t>AQ-7X</t>
  </si>
  <si>
    <t>AQ-8X</t>
  </si>
  <si>
    <t>AQ-9X</t>
  </si>
  <si>
    <t>CV-1X</t>
  </si>
  <si>
    <t>CV-3X</t>
  </si>
  <si>
    <t>CV-4X</t>
  </si>
  <si>
    <t>CV-5X</t>
  </si>
  <si>
    <t>VD-1X</t>
  </si>
  <si>
    <t>AQ-1X</t>
  </si>
  <si>
    <t>KL-1X</t>
  </si>
  <si>
    <t>KL-2X</t>
  </si>
  <si>
    <t>KL-3X</t>
  </si>
  <si>
    <t>KL-4X</t>
  </si>
  <si>
    <t>NKL-3X</t>
  </si>
  <si>
    <t>TXT-3X</t>
  </si>
  <si>
    <t>J_78</t>
  </si>
  <si>
    <t>Lat</t>
  </si>
  <si>
    <t>Long</t>
  </si>
  <si>
    <t>Tdepth</t>
  </si>
  <si>
    <t>Test</t>
  </si>
  <si>
    <t>Source</t>
  </si>
  <si>
    <r>
      <t>C</t>
    </r>
    <r>
      <rPr>
        <b/>
        <vertAlign val="subscript"/>
        <sz val="10"/>
        <rFont val="Arial Narrow"/>
        <family val="2"/>
      </rPr>
      <t>1</t>
    </r>
  </si>
  <si>
    <r>
      <t>C</t>
    </r>
    <r>
      <rPr>
        <b/>
        <vertAlign val="subscript"/>
        <sz val="10"/>
        <rFont val="Arial Narrow"/>
        <family val="2"/>
      </rPr>
      <t>2</t>
    </r>
  </si>
  <si>
    <r>
      <t>C</t>
    </r>
    <r>
      <rPr>
        <b/>
        <vertAlign val="subscript"/>
        <sz val="10"/>
        <rFont val="Arial Narrow"/>
        <family val="2"/>
      </rPr>
      <t>3</t>
    </r>
  </si>
  <si>
    <r>
      <t>iC</t>
    </r>
    <r>
      <rPr>
        <b/>
        <vertAlign val="subscript"/>
        <sz val="10"/>
        <rFont val="Arial Narrow"/>
        <family val="2"/>
      </rPr>
      <t>4</t>
    </r>
  </si>
  <si>
    <r>
      <t>nC</t>
    </r>
    <r>
      <rPr>
        <b/>
        <vertAlign val="subscript"/>
        <sz val="10"/>
        <rFont val="Arial Narrow"/>
        <family val="2"/>
      </rPr>
      <t>4</t>
    </r>
  </si>
  <si>
    <r>
      <t>iC</t>
    </r>
    <r>
      <rPr>
        <b/>
        <vertAlign val="subscript"/>
        <sz val="10"/>
        <rFont val="Arial Narrow"/>
        <family val="2"/>
      </rPr>
      <t>5</t>
    </r>
  </si>
  <si>
    <r>
      <t>nC</t>
    </r>
    <r>
      <rPr>
        <b/>
        <vertAlign val="subscript"/>
        <sz val="10"/>
        <rFont val="Arial Narrow"/>
        <family val="2"/>
      </rPr>
      <t>5</t>
    </r>
  </si>
  <si>
    <r>
      <t>C</t>
    </r>
    <r>
      <rPr>
        <b/>
        <vertAlign val="subscript"/>
        <sz val="10"/>
        <rFont val="Arial Narrow"/>
        <family val="2"/>
      </rPr>
      <t>6</t>
    </r>
  </si>
  <si>
    <r>
      <t>C</t>
    </r>
    <r>
      <rPr>
        <b/>
        <vertAlign val="subscript"/>
        <sz val="10"/>
        <rFont val="Arial Narrow"/>
        <family val="2"/>
      </rPr>
      <t>7</t>
    </r>
  </si>
  <si>
    <r>
      <t>C</t>
    </r>
    <r>
      <rPr>
        <b/>
        <vertAlign val="subscript"/>
        <sz val="10"/>
        <rFont val="Arial Narrow"/>
        <family val="2"/>
      </rPr>
      <t>8</t>
    </r>
    <r>
      <rPr>
        <b/>
        <sz val="10"/>
        <rFont val="Arial Narrow"/>
        <family val="2"/>
      </rPr>
      <t>+</t>
    </r>
  </si>
  <si>
    <r>
      <t>CO</t>
    </r>
    <r>
      <rPr>
        <b/>
        <vertAlign val="subscript"/>
        <sz val="10"/>
        <rFont val="Arial Narrow"/>
        <family val="2"/>
      </rPr>
      <t>2</t>
    </r>
  </si>
  <si>
    <r>
      <t>N</t>
    </r>
    <r>
      <rPr>
        <b/>
        <vertAlign val="subscript"/>
        <sz val="10"/>
        <rFont val="Arial Narrow"/>
        <family val="2"/>
      </rPr>
      <t>2</t>
    </r>
  </si>
  <si>
    <r>
      <t>H</t>
    </r>
    <r>
      <rPr>
        <b/>
        <vertAlign val="subscript"/>
        <sz val="10"/>
        <rFont val="Arial Narrow"/>
        <family val="2"/>
      </rPr>
      <t>2</t>
    </r>
    <r>
      <rPr>
        <b/>
        <sz val="10"/>
        <rFont val="Arial Narrow"/>
        <family val="2"/>
      </rPr>
      <t>S</t>
    </r>
  </si>
  <si>
    <t>SG</t>
  </si>
  <si>
    <t>GHV</t>
  </si>
  <si>
    <t>Isotech</t>
  </si>
  <si>
    <t>VPI</t>
  </si>
  <si>
    <t>SKL Lab</t>
  </si>
  <si>
    <t>SRFT-1A</t>
  </si>
  <si>
    <t>RDT-6</t>
  </si>
  <si>
    <t>Core Lab</t>
  </si>
  <si>
    <t>HSFT-4</t>
  </si>
  <si>
    <t>Lab</t>
  </si>
  <si>
    <t>MDT 2-18</t>
  </si>
  <si>
    <t>MDT 2-7</t>
  </si>
  <si>
    <t>SMP-1</t>
  </si>
  <si>
    <t>SMP-2</t>
  </si>
  <si>
    <t>SMP-3</t>
  </si>
  <si>
    <t>SMP-6</t>
  </si>
  <si>
    <t>SMP-4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</si>
</sst>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6" formatCode="#,##0.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vertAlign val="subscript"/>
      <sz val="10"/>
      <name val="Arial Narrow"/>
      <family val="2"/>
    </font>
    <font>
      <sz val="10"/>
      <name val="Arial Narrow"/>
      <family val="2"/>
    </font>
    <font>
      <sz val="10"/>
      <color indexed="63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2" fontId="4" fillId="2" borderId="2" xfId="2" applyNumberFormat="1" applyFont="1" applyFill="1" applyBorder="1" applyAlignment="1">
      <alignment horizontal="center"/>
    </xf>
    <xf numFmtId="1" fontId="4" fillId="2" borderId="2" xfId="2" applyNumberFormat="1" applyFont="1" applyFill="1" applyBorder="1" applyAlignment="1">
      <alignment horizontal="center"/>
    </xf>
    <xf numFmtId="167" fontId="4" fillId="2" borderId="2" xfId="2" applyNumberFormat="1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64" fontId="6" fillId="0" borderId="1" xfId="2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167" fontId="2" fillId="0" borderId="1" xfId="2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" fontId="2" fillId="0" borderId="1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66" fontId="7" fillId="0" borderId="1" xfId="2" applyNumberFormat="1" applyFon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67" fontId="7" fillId="0" borderId="1" xfId="2" applyNumberFormat="1" applyFont="1" applyBorder="1" applyAlignment="1">
      <alignment horizontal="center"/>
    </xf>
    <xf numFmtId="164" fontId="7" fillId="0" borderId="1" xfId="2" applyNumberFormat="1" applyFont="1" applyBorder="1" applyAlignment="1">
      <alignment horizontal="center"/>
    </xf>
    <xf numFmtId="2" fontId="8" fillId="0" borderId="1" xfId="2" applyNumberFormat="1" applyFont="1" applyBorder="1" applyAlignment="1">
      <alignment horizontal="center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2" fontId="9" fillId="0" borderId="1" xfId="2" applyNumberFormat="1" applyFont="1" applyBorder="1" applyAlignment="1">
      <alignment horizontal="center"/>
    </xf>
    <xf numFmtId="167" fontId="9" fillId="0" borderId="1" xfId="2" applyNumberFormat="1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B87EAAAC-8999-494B-A8F6-43F7DBEA6A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cq/Documents/DA/Vietnam%20Models/B48-52/DI_Ranking/DI%20Ranking/WHP%20Ranking%20DPI%203.1%202010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loration/G&amp;G/DRAFTING_CARTO_GIS/GROUP/Kiet/Work/A.Thanh/co2%20calculation/CO2%20partial%20press_KL_AQ_CV_SDA_Ki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OT/Deplan10/Models/ERAN/DI_Ranking_2010_ERAN_Model_round_2_rsrv_corrected_postDI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loration/G&amp;G/DRAFTING_CARTO_GIS/GROUP/Kiet/WHP_1009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IRanking"/>
      <sheetName val="ProdProfile"/>
      <sheetName val="SSInput"/>
      <sheetName val="GGInput"/>
      <sheetName val="Drilling"/>
      <sheetName val="Highest TF"/>
      <sheetName val="Case B All"/>
    </sheetNames>
    <sheetDataSet>
      <sheetData sheetId="0" refreshError="1"/>
      <sheetData sheetId="1">
        <row r="1">
          <cell r="H1" t="str">
            <v>ProdProfile</v>
          </cell>
        </row>
        <row r="2">
          <cell r="C2">
            <v>41640</v>
          </cell>
        </row>
        <row r="3">
          <cell r="C3">
            <v>2013</v>
          </cell>
        </row>
        <row r="5">
          <cell r="I5">
            <v>2013</v>
          </cell>
          <cell r="J5">
            <v>2014</v>
          </cell>
          <cell r="K5">
            <v>2015</v>
          </cell>
          <cell r="L5">
            <v>2016</v>
          </cell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  <cell r="Y5">
            <v>2029</v>
          </cell>
          <cell r="Z5">
            <v>2030</v>
          </cell>
          <cell r="AA5">
            <v>2031</v>
          </cell>
          <cell r="AB5">
            <v>2032</v>
          </cell>
          <cell r="AC5">
            <v>2033</v>
          </cell>
          <cell r="AD5">
            <v>2034</v>
          </cell>
          <cell r="AE5">
            <v>2035</v>
          </cell>
        </row>
        <row r="7">
          <cell r="E7" t="str">
            <v>AQC-C</v>
          </cell>
        </row>
        <row r="8">
          <cell r="E8" t="str">
            <v>P</v>
          </cell>
        </row>
        <row r="9">
          <cell r="E9" t="str">
            <v>AQC-C</v>
          </cell>
        </row>
        <row r="10">
          <cell r="E10" t="str">
            <v>52</v>
          </cell>
        </row>
        <row r="11">
          <cell r="E11">
            <v>14390.806949818527</v>
          </cell>
        </row>
        <row r="12">
          <cell r="E12">
            <v>553.76250000000005</v>
          </cell>
        </row>
        <row r="13">
          <cell r="E13">
            <v>896.61749999999995</v>
          </cell>
        </row>
        <row r="14">
          <cell r="E14">
            <v>17</v>
          </cell>
        </row>
        <row r="15">
          <cell r="E15">
            <v>125401.80367343778</v>
          </cell>
        </row>
        <row r="17">
          <cell r="E17">
            <v>1</v>
          </cell>
        </row>
        <row r="18">
          <cell r="E18" t="str">
            <v>No</v>
          </cell>
        </row>
        <row r="19">
          <cell r="E19">
            <v>16</v>
          </cell>
        </row>
        <row r="23">
          <cell r="E23">
            <v>3.5284761473972406</v>
          </cell>
        </row>
        <row r="24">
          <cell r="E24">
            <v>5</v>
          </cell>
        </row>
        <row r="25">
          <cell r="E25">
            <v>23.9</v>
          </cell>
        </row>
        <row r="26">
          <cell r="E26">
            <v>4.5</v>
          </cell>
        </row>
        <row r="27">
          <cell r="E27">
            <v>6.21</v>
          </cell>
        </row>
        <row r="29">
          <cell r="E29">
            <v>1.74275</v>
          </cell>
        </row>
        <row r="30">
          <cell r="E30">
            <v>6</v>
          </cell>
        </row>
        <row r="31">
          <cell r="E31">
            <v>70</v>
          </cell>
        </row>
        <row r="36">
          <cell r="E36">
            <v>3.5000000000000001E-3</v>
          </cell>
        </row>
        <row r="37">
          <cell r="E37">
            <v>0.6</v>
          </cell>
        </row>
        <row r="38">
          <cell r="E38">
            <v>0.6</v>
          </cell>
        </row>
        <row r="39">
          <cell r="E39">
            <v>0.7</v>
          </cell>
        </row>
        <row r="40">
          <cell r="E40">
            <v>0.9</v>
          </cell>
        </row>
        <row r="41">
          <cell r="E41">
            <v>0.06</v>
          </cell>
        </row>
        <row r="42">
          <cell r="E42">
            <v>0.08</v>
          </cell>
        </row>
        <row r="43">
          <cell r="E43">
            <v>0.35</v>
          </cell>
        </row>
        <row r="44">
          <cell r="E44">
            <v>0.85</v>
          </cell>
        </row>
        <row r="45">
          <cell r="E45">
            <v>0</v>
          </cell>
        </row>
        <row r="46">
          <cell r="E46">
            <v>1</v>
          </cell>
        </row>
        <row r="48">
          <cell r="E48">
            <v>0.02</v>
          </cell>
        </row>
        <row r="49">
          <cell r="E49">
            <v>0.5</v>
          </cell>
        </row>
        <row r="50">
          <cell r="E50">
            <v>1.3</v>
          </cell>
        </row>
      </sheetData>
      <sheetData sheetId="2" refreshError="1"/>
      <sheetData sheetId="3">
        <row r="3">
          <cell r="A3" t="str">
            <v>Case B All</v>
          </cell>
        </row>
      </sheetData>
      <sheetData sheetId="4" refreshError="1"/>
      <sheetData sheetId="5">
        <row r="38">
          <cell r="C38">
            <v>2.3862500000000004</v>
          </cell>
        </row>
      </sheetData>
      <sheetData sheetId="6">
        <row r="3">
          <cell r="B3" t="str">
            <v>AQC-C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 trend"/>
      <sheetName val="AQ trend"/>
      <sheetName val="CV Trend"/>
      <sheetName val="SDA"/>
      <sheetName val="Summary"/>
      <sheetName val="Sheet1"/>
      <sheetName val="Sheet2"/>
    </sheetNames>
    <sheetDataSet>
      <sheetData sheetId="0">
        <row r="3">
          <cell r="M3">
            <v>6.8936284153005474</v>
          </cell>
        </row>
        <row r="5">
          <cell r="M5">
            <v>13.320423930269412</v>
          </cell>
        </row>
        <row r="10">
          <cell r="M10">
            <v>23.921088800904979</v>
          </cell>
        </row>
        <row r="16">
          <cell r="M16">
            <v>2.227287032013022</v>
          </cell>
        </row>
      </sheetData>
      <sheetData sheetId="1">
        <row r="3">
          <cell r="M3">
            <v>16.494238883832139</v>
          </cell>
        </row>
        <row r="11">
          <cell r="M11">
            <v>36.873743728370435</v>
          </cell>
        </row>
        <row r="17">
          <cell r="M17">
            <v>7.734827068177986</v>
          </cell>
        </row>
        <row r="24">
          <cell r="M24">
            <v>30.359154560822805</v>
          </cell>
        </row>
      </sheetData>
      <sheetData sheetId="2">
        <row r="3">
          <cell r="M3">
            <v>19.735391875719216</v>
          </cell>
        </row>
        <row r="12">
          <cell r="M12">
            <v>9.6726930385213308</v>
          </cell>
        </row>
        <row r="19">
          <cell r="M19">
            <v>12.029692354553763</v>
          </cell>
        </row>
      </sheetData>
      <sheetData sheetId="3">
        <row r="3">
          <cell r="M3">
            <v>6.8089709966059875</v>
          </cell>
        </row>
        <row r="8">
          <cell r="M8">
            <v>11.9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Results"/>
      <sheetName val="CURT_2010"/>
      <sheetName val="Rate_Model"/>
      <sheetName val="Cost_Model"/>
      <sheetName val="Prices"/>
      <sheetName val="Mean_Input"/>
      <sheetName val="Mean_FC"/>
      <sheetName val="Mean_Econ"/>
      <sheetName val="P10_Input"/>
      <sheetName val="P10_FC"/>
      <sheetName val="P10_Econ"/>
      <sheetName val="P50_Input"/>
      <sheetName val="P50_FC"/>
      <sheetName val="P50_Econ"/>
      <sheetName val="P90_Input"/>
      <sheetName val="P90_FC"/>
      <sheetName val="P90_Econ"/>
      <sheetName val="Failure_Econ"/>
    </sheetNames>
    <sheetDataSet>
      <sheetData sheetId="0">
        <row r="7">
          <cell r="E7">
            <v>18.745999999999999</v>
          </cell>
        </row>
        <row r="9">
          <cell r="E9">
            <v>4.08</v>
          </cell>
        </row>
        <row r="10">
          <cell r="E10">
            <v>3.74</v>
          </cell>
        </row>
        <row r="11">
          <cell r="E11">
            <v>4.5</v>
          </cell>
        </row>
        <row r="12">
          <cell r="E12">
            <v>4.5</v>
          </cell>
        </row>
        <row r="13">
          <cell r="E13">
            <v>4.758</v>
          </cell>
        </row>
        <row r="14">
          <cell r="E14">
            <v>0.27500000000000002</v>
          </cell>
        </row>
        <row r="15">
          <cell r="E15">
            <v>1.5229999999999999</v>
          </cell>
        </row>
        <row r="16">
          <cell r="E16">
            <v>0.16</v>
          </cell>
        </row>
        <row r="17">
          <cell r="E17">
            <v>3.12</v>
          </cell>
        </row>
        <row r="18">
          <cell r="E18">
            <v>0.75</v>
          </cell>
        </row>
        <row r="25">
          <cell r="E25">
            <v>0.02</v>
          </cell>
        </row>
        <row r="31">
          <cell r="E31">
            <v>7</v>
          </cell>
        </row>
        <row r="34">
          <cell r="E34">
            <v>12</v>
          </cell>
        </row>
        <row r="35">
          <cell r="E35">
            <v>2010</v>
          </cell>
        </row>
        <row r="36">
          <cell r="E36">
            <v>0.1</v>
          </cell>
        </row>
        <row r="37">
          <cell r="E37">
            <v>2010</v>
          </cell>
        </row>
        <row r="42">
          <cell r="E42">
            <v>0.125</v>
          </cell>
        </row>
        <row r="44">
          <cell r="E44">
            <v>0.35</v>
          </cell>
        </row>
        <row r="45">
          <cell r="E45">
            <v>0.02</v>
          </cell>
        </row>
        <row r="46">
          <cell r="E46">
            <v>0.23080000000000001</v>
          </cell>
        </row>
      </sheetData>
      <sheetData sheetId="1"/>
      <sheetData sheetId="2"/>
      <sheetData sheetId="3">
        <row r="2">
          <cell r="A2" t="str">
            <v>BAANPOT</v>
          </cell>
          <cell r="B2" t="str">
            <v>BA</v>
          </cell>
          <cell r="C2" t="str">
            <v>BAANPOT</v>
          </cell>
          <cell r="D2" t="str">
            <v>Baanpot</v>
          </cell>
          <cell r="E2">
            <v>36.1</v>
          </cell>
          <cell r="F2">
            <v>3.9</v>
          </cell>
          <cell r="G2">
            <v>0.31900000000000001</v>
          </cell>
          <cell r="H2">
            <v>0.2</v>
          </cell>
          <cell r="K2" t="str">
            <v>CHABA</v>
          </cell>
          <cell r="L2" t="str">
            <v>CB</v>
          </cell>
          <cell r="M2">
            <v>250</v>
          </cell>
          <cell r="N2">
            <v>0.2</v>
          </cell>
          <cell r="O2">
            <v>50</v>
          </cell>
        </row>
        <row r="3">
          <cell r="A3" t="str">
            <v>DARA</v>
          </cell>
          <cell r="B3" t="str">
            <v>DA</v>
          </cell>
          <cell r="C3" t="str">
            <v>DARA</v>
          </cell>
          <cell r="D3" t="str">
            <v>Dara</v>
          </cell>
          <cell r="E3">
            <v>34</v>
          </cell>
          <cell r="F3">
            <v>3.9</v>
          </cell>
          <cell r="G3">
            <v>0.32400000000000001</v>
          </cell>
          <cell r="H3">
            <v>0.2</v>
          </cell>
          <cell r="K3" t="str">
            <v>EAST YALA</v>
          </cell>
          <cell r="L3" t="str">
            <v>EY</v>
          </cell>
          <cell r="M3">
            <v>250</v>
          </cell>
          <cell r="N3">
            <v>0.2</v>
          </cell>
          <cell r="O3">
            <v>50</v>
          </cell>
        </row>
        <row r="4">
          <cell r="A4" t="str">
            <v>ERAWAN</v>
          </cell>
          <cell r="B4" t="str">
            <v>ER</v>
          </cell>
          <cell r="C4" t="str">
            <v>ERAWAN</v>
          </cell>
          <cell r="D4" t="str">
            <v>Central Erawan</v>
          </cell>
          <cell r="E4">
            <v>34.200000000000003</v>
          </cell>
          <cell r="F4">
            <v>3.8</v>
          </cell>
          <cell r="G4">
            <v>0.19</v>
          </cell>
          <cell r="H4">
            <v>0.2</v>
          </cell>
          <cell r="K4" t="str">
            <v>KAPHONG</v>
          </cell>
          <cell r="L4" t="str">
            <v>KP</v>
          </cell>
          <cell r="M4">
            <v>150</v>
          </cell>
          <cell r="N4">
            <v>0.2</v>
          </cell>
          <cell r="O4">
            <v>50</v>
          </cell>
        </row>
        <row r="5">
          <cell r="A5" t="str">
            <v>ERAWAN</v>
          </cell>
          <cell r="B5" t="str">
            <v>ER</v>
          </cell>
          <cell r="C5" t="str">
            <v>ERAWAN</v>
          </cell>
          <cell r="D5" t="str">
            <v>North Erawan</v>
          </cell>
          <cell r="E5">
            <v>34.200000000000003</v>
          </cell>
          <cell r="F5">
            <v>4.8</v>
          </cell>
          <cell r="G5">
            <v>0.25</v>
          </cell>
          <cell r="H5">
            <v>0.2</v>
          </cell>
          <cell r="K5" t="str">
            <v>NORTH JARMJUREE</v>
          </cell>
          <cell r="L5" t="str">
            <v>NJ</v>
          </cell>
          <cell r="M5">
            <v>250</v>
          </cell>
          <cell r="N5">
            <v>0.2</v>
          </cell>
          <cell r="O5">
            <v>50</v>
          </cell>
        </row>
        <row r="6">
          <cell r="A6" t="str">
            <v>FUNAN</v>
          </cell>
          <cell r="B6" t="str">
            <v>FU</v>
          </cell>
          <cell r="C6" t="str">
            <v>FUNAN</v>
          </cell>
          <cell r="D6" t="str">
            <v>Funan</v>
          </cell>
          <cell r="E6">
            <v>37.200000000000003</v>
          </cell>
          <cell r="F6">
            <v>5</v>
          </cell>
          <cell r="G6">
            <v>0.27800000000000002</v>
          </cell>
          <cell r="H6">
            <v>0.2</v>
          </cell>
          <cell r="K6" t="str">
            <v>NORTH KUNG</v>
          </cell>
          <cell r="L6" t="str">
            <v>NK</v>
          </cell>
          <cell r="M6">
            <v>200</v>
          </cell>
          <cell r="N6">
            <v>0.2</v>
          </cell>
          <cell r="O6">
            <v>50</v>
          </cell>
        </row>
        <row r="7">
          <cell r="A7" t="str">
            <v>GOMIN</v>
          </cell>
          <cell r="B7" t="str">
            <v>GO</v>
          </cell>
          <cell r="C7" t="str">
            <v>GOMIN</v>
          </cell>
          <cell r="D7" t="str">
            <v>Gomin</v>
          </cell>
          <cell r="E7">
            <v>37</v>
          </cell>
          <cell r="F7">
            <v>5</v>
          </cell>
          <cell r="G7">
            <v>0.27800000000000002</v>
          </cell>
          <cell r="H7">
            <v>0.2</v>
          </cell>
          <cell r="K7" t="str">
            <v>NORTH SURAT</v>
          </cell>
          <cell r="L7" t="str">
            <v>SN</v>
          </cell>
          <cell r="M7">
            <v>250</v>
          </cell>
          <cell r="N7">
            <v>0.2</v>
          </cell>
          <cell r="O7">
            <v>50</v>
          </cell>
        </row>
        <row r="8">
          <cell r="A8" t="str">
            <v>JAKRAWAN</v>
          </cell>
          <cell r="B8" t="str">
            <v>JK</v>
          </cell>
          <cell r="C8" t="str">
            <v>JAKRAWAN</v>
          </cell>
          <cell r="D8" t="str">
            <v>Jakrawan</v>
          </cell>
          <cell r="E8">
            <v>22.5</v>
          </cell>
          <cell r="F8">
            <v>4.5999999999999996</v>
          </cell>
          <cell r="G8">
            <v>0.26400000000000001</v>
          </cell>
          <cell r="H8">
            <v>0.2</v>
          </cell>
          <cell r="K8" t="str">
            <v>PLAMUK</v>
          </cell>
          <cell r="L8" t="str">
            <v>PM</v>
          </cell>
          <cell r="M8">
            <v>250</v>
          </cell>
          <cell r="N8">
            <v>0.2</v>
          </cell>
          <cell r="O8">
            <v>50</v>
          </cell>
        </row>
        <row r="9">
          <cell r="A9" t="str">
            <v>KAPHONG</v>
          </cell>
          <cell r="B9" t="str">
            <v>KP</v>
          </cell>
          <cell r="C9" t="str">
            <v>KAPHONG</v>
          </cell>
          <cell r="D9" t="str">
            <v>Kaphong</v>
          </cell>
          <cell r="E9">
            <v>37</v>
          </cell>
          <cell r="F9">
            <v>3.6</v>
          </cell>
          <cell r="G9">
            <v>0.32400000000000001</v>
          </cell>
          <cell r="H9">
            <v>0.2</v>
          </cell>
          <cell r="K9" t="str">
            <v>PLATONG</v>
          </cell>
          <cell r="L9" t="str">
            <v>PL</v>
          </cell>
          <cell r="M9">
            <v>250</v>
          </cell>
          <cell r="N9">
            <v>0.2</v>
          </cell>
          <cell r="O9">
            <v>50</v>
          </cell>
        </row>
        <row r="10">
          <cell r="A10" t="str">
            <v>SATUN</v>
          </cell>
          <cell r="B10" t="str">
            <v>SA</v>
          </cell>
          <cell r="C10" t="str">
            <v>N_SATUN</v>
          </cell>
          <cell r="D10" t="str">
            <v>SATUN</v>
          </cell>
          <cell r="E10">
            <v>30.2</v>
          </cell>
          <cell r="F10">
            <v>5.0999999999999996</v>
          </cell>
          <cell r="G10">
            <v>0.31900000000000001</v>
          </cell>
          <cell r="H10">
            <v>0.2</v>
          </cell>
          <cell r="K10" t="str">
            <v>SOUTH JARMJUREE</v>
          </cell>
          <cell r="L10" t="str">
            <v>SJ</v>
          </cell>
          <cell r="M10">
            <v>250</v>
          </cell>
          <cell r="N10">
            <v>0.2</v>
          </cell>
          <cell r="O10">
            <v>50</v>
          </cell>
        </row>
        <row r="11">
          <cell r="A11" t="str">
            <v>PAKARANG</v>
          </cell>
          <cell r="B11" t="str">
            <v>PK</v>
          </cell>
          <cell r="C11" t="str">
            <v>PAKARANG</v>
          </cell>
          <cell r="D11" t="str">
            <v>PAKARANG</v>
          </cell>
          <cell r="E11">
            <v>32.299999999999997</v>
          </cell>
          <cell r="F11">
            <v>3.9</v>
          </cell>
          <cell r="G11">
            <v>0.32100000000000001</v>
          </cell>
          <cell r="H11">
            <v>0.2</v>
          </cell>
          <cell r="K11" t="str">
            <v>SURAT</v>
          </cell>
          <cell r="L11" t="str">
            <v>SU</v>
          </cell>
          <cell r="M11">
            <v>250</v>
          </cell>
          <cell r="N11">
            <v>0.2</v>
          </cell>
          <cell r="O11">
            <v>50</v>
          </cell>
        </row>
        <row r="12">
          <cell r="A12" t="str">
            <v>PLADANG</v>
          </cell>
          <cell r="B12" t="str">
            <v>PD</v>
          </cell>
          <cell r="C12" t="str">
            <v>PLADANG</v>
          </cell>
          <cell r="D12" t="str">
            <v>PLADANG</v>
          </cell>
          <cell r="E12">
            <v>32.299999999999997</v>
          </cell>
          <cell r="F12">
            <v>5.0999999999999996</v>
          </cell>
          <cell r="G12">
            <v>0.31900000000000001</v>
          </cell>
          <cell r="H12">
            <v>0.2</v>
          </cell>
          <cell r="K12" t="str">
            <v>YALA</v>
          </cell>
          <cell r="L12" t="str">
            <v>YA</v>
          </cell>
          <cell r="M12">
            <v>250</v>
          </cell>
          <cell r="N12">
            <v>0.2</v>
          </cell>
          <cell r="O12">
            <v>50</v>
          </cell>
        </row>
        <row r="13">
          <cell r="A13" t="str">
            <v>PLAMUK</v>
          </cell>
          <cell r="B13" t="str">
            <v>PM</v>
          </cell>
          <cell r="C13" t="str">
            <v>PLAMUK</v>
          </cell>
          <cell r="D13" t="str">
            <v>Plamuk</v>
          </cell>
          <cell r="E13">
            <v>27</v>
          </cell>
          <cell r="F13">
            <v>3.6</v>
          </cell>
          <cell r="G13">
            <v>0.32400000000000001</v>
          </cell>
          <cell r="H13">
            <v>0.2</v>
          </cell>
          <cell r="K13" t="str">
            <v>YUNGTHONG</v>
          </cell>
          <cell r="L13" t="str">
            <v>YU</v>
          </cell>
          <cell r="M13">
            <v>250</v>
          </cell>
          <cell r="N13">
            <v>0.2</v>
          </cell>
          <cell r="O13">
            <v>50</v>
          </cell>
        </row>
        <row r="14">
          <cell r="A14" t="str">
            <v>PLATONG</v>
          </cell>
          <cell r="B14" t="str">
            <v>PL</v>
          </cell>
          <cell r="C14" t="str">
            <v>PLATONG</v>
          </cell>
          <cell r="D14" t="str">
            <v>Platong</v>
          </cell>
          <cell r="E14">
            <v>50.4</v>
          </cell>
          <cell r="F14">
            <v>3.6</v>
          </cell>
          <cell r="G14">
            <v>0.32400000000000001</v>
          </cell>
          <cell r="H14">
            <v>0.2</v>
          </cell>
          <cell r="K14" t="str">
            <v>BENCHAMAS</v>
          </cell>
          <cell r="L14" t="str">
            <v>BE</v>
          </cell>
          <cell r="M14">
            <v>250</v>
          </cell>
          <cell r="N14">
            <v>0.2</v>
          </cell>
          <cell r="O14">
            <v>50</v>
          </cell>
        </row>
        <row r="15">
          <cell r="A15" t="str">
            <v>SOUTH SATUN</v>
          </cell>
          <cell r="B15" t="str">
            <v>SS</v>
          </cell>
          <cell r="C15" t="str">
            <v>S_SATUN</v>
          </cell>
          <cell r="D15" t="str">
            <v>S_Satun</v>
          </cell>
          <cell r="E15">
            <v>30.1</v>
          </cell>
          <cell r="F15">
            <v>5.0999999999999996</v>
          </cell>
          <cell r="G15">
            <v>0.31900000000000001</v>
          </cell>
          <cell r="H15">
            <v>0.2</v>
          </cell>
          <cell r="K15" t="str">
            <v>BENCHAMAS NORTH</v>
          </cell>
          <cell r="L15" t="str">
            <v>BN</v>
          </cell>
          <cell r="M15">
            <v>250</v>
          </cell>
          <cell r="N15">
            <v>0.2</v>
          </cell>
          <cell r="O15">
            <v>50</v>
          </cell>
        </row>
        <row r="16">
          <cell r="A16" t="str">
            <v>SURAT</v>
          </cell>
          <cell r="B16" t="str">
            <v>SU</v>
          </cell>
          <cell r="C16" t="str">
            <v>SURAT</v>
          </cell>
          <cell r="D16" t="str">
            <v>Surat</v>
          </cell>
          <cell r="E16">
            <v>58.9</v>
          </cell>
          <cell r="F16">
            <v>3.6</v>
          </cell>
          <cell r="G16">
            <v>0.32400000000000001</v>
          </cell>
          <cell r="H16">
            <v>0.2</v>
          </cell>
          <cell r="K16" t="str">
            <v>LANTA</v>
          </cell>
          <cell r="L16" t="str">
            <v>LA</v>
          </cell>
          <cell r="M16">
            <v>250</v>
          </cell>
          <cell r="N16">
            <v>0.2</v>
          </cell>
          <cell r="O16">
            <v>50</v>
          </cell>
        </row>
        <row r="17">
          <cell r="A17" t="str">
            <v>NORTH TRAT</v>
          </cell>
          <cell r="B17" t="str">
            <v>NT</v>
          </cell>
          <cell r="C17" t="str">
            <v>N_TRAT</v>
          </cell>
          <cell r="D17" t="str">
            <v>N_Trat</v>
          </cell>
          <cell r="E17">
            <v>21</v>
          </cell>
          <cell r="F17">
            <v>5.0999999999999996</v>
          </cell>
          <cell r="G17">
            <v>0.32200000000000001</v>
          </cell>
          <cell r="H17">
            <v>0.2</v>
          </cell>
          <cell r="K17" t="str">
            <v>MALIWAN</v>
          </cell>
          <cell r="L17" t="str">
            <v>MA</v>
          </cell>
          <cell r="M17">
            <v>250</v>
          </cell>
          <cell r="N17">
            <v>0.2</v>
          </cell>
          <cell r="O17">
            <v>50</v>
          </cell>
        </row>
        <row r="18">
          <cell r="A18" t="str">
            <v>YALA</v>
          </cell>
          <cell r="B18" t="str">
            <v>YA</v>
          </cell>
          <cell r="C18" t="str">
            <v>YALA</v>
          </cell>
          <cell r="D18" t="str">
            <v>Yala</v>
          </cell>
          <cell r="E18">
            <v>37.6</v>
          </cell>
          <cell r="F18">
            <v>3.6</v>
          </cell>
          <cell r="G18">
            <v>0.32400000000000001</v>
          </cell>
          <cell r="H18">
            <v>0.2</v>
          </cell>
          <cell r="K18" t="str">
            <v>9A (RAJPRUEK)</v>
          </cell>
          <cell r="L18" t="str">
            <v>RJ</v>
          </cell>
          <cell r="M18">
            <v>250</v>
          </cell>
          <cell r="N18">
            <v>0.2</v>
          </cell>
          <cell r="O18">
            <v>50</v>
          </cell>
        </row>
        <row r="19">
          <cell r="A19" t="str">
            <v>SOUTH TRAT</v>
          </cell>
          <cell r="B19" t="str">
            <v>ST</v>
          </cell>
          <cell r="C19" t="str">
            <v>S_TRAT</v>
          </cell>
          <cell r="D19" t="str">
            <v>S_Trat</v>
          </cell>
          <cell r="E19">
            <v>21</v>
          </cell>
          <cell r="F19">
            <v>5.0999999999999996</v>
          </cell>
          <cell r="G19">
            <v>0.26400000000000001</v>
          </cell>
          <cell r="H19">
            <v>0.2</v>
          </cell>
          <cell r="K19" t="str">
            <v>SURIN</v>
          </cell>
          <cell r="L19" t="str">
            <v>SN</v>
          </cell>
          <cell r="M19">
            <v>250</v>
          </cell>
          <cell r="N19">
            <v>0.2</v>
          </cell>
          <cell r="O19">
            <v>50</v>
          </cell>
        </row>
        <row r="20">
          <cell r="A20" t="str">
            <v>SOUTH GOMIN</v>
          </cell>
          <cell r="B20" t="str">
            <v>SG</v>
          </cell>
          <cell r="C20" t="str">
            <v>S_GOMIN</v>
          </cell>
          <cell r="D20" t="str">
            <v>S_Gomin</v>
          </cell>
          <cell r="E20">
            <v>37</v>
          </cell>
          <cell r="F20">
            <v>5</v>
          </cell>
          <cell r="G20">
            <v>0.27800000000000002</v>
          </cell>
          <cell r="H20">
            <v>0.2</v>
          </cell>
          <cell r="K20" t="str">
            <v>TANTAWAN</v>
          </cell>
          <cell r="L20" t="str">
            <v>TA</v>
          </cell>
          <cell r="M20">
            <v>250</v>
          </cell>
          <cell r="N20">
            <v>0.2</v>
          </cell>
          <cell r="O20">
            <v>50</v>
          </cell>
        </row>
        <row r="21">
          <cell r="A21" t="str">
            <v>SOUTH BAANPOT</v>
          </cell>
          <cell r="B21" t="str">
            <v>SB</v>
          </cell>
          <cell r="C21" t="str">
            <v>S_BAAN</v>
          </cell>
          <cell r="D21" t="str">
            <v>S_Baan</v>
          </cell>
          <cell r="E21">
            <v>50.4</v>
          </cell>
          <cell r="F21">
            <v>3.6</v>
          </cell>
          <cell r="G21">
            <v>0.31900000000000001</v>
          </cell>
          <cell r="H21">
            <v>0.2</v>
          </cell>
          <cell r="K21" t="str">
            <v>ERAWAN</v>
          </cell>
          <cell r="L21" t="str">
            <v>ER</v>
          </cell>
          <cell r="M21">
            <v>250</v>
          </cell>
          <cell r="N21">
            <v>0.2</v>
          </cell>
          <cell r="O21">
            <v>50</v>
          </cell>
        </row>
        <row r="22">
          <cell r="A22" t="str">
            <v>PAILIN</v>
          </cell>
          <cell r="B22" t="str">
            <v>PA</v>
          </cell>
          <cell r="C22" t="str">
            <v>PAILIN</v>
          </cell>
          <cell r="D22" t="str">
            <v>PAILIN</v>
          </cell>
          <cell r="E22">
            <v>25</v>
          </cell>
          <cell r="F22">
            <v>3.3</v>
          </cell>
          <cell r="G22">
            <v>0.17</v>
          </cell>
          <cell r="H22">
            <v>0.2</v>
          </cell>
          <cell r="K22" t="str">
            <v>PAKARANG</v>
          </cell>
          <cell r="L22" t="str">
            <v>PK</v>
          </cell>
          <cell r="M22">
            <v>250</v>
          </cell>
          <cell r="N22">
            <v>0.2</v>
          </cell>
          <cell r="O22">
            <v>50</v>
          </cell>
        </row>
        <row r="23">
          <cell r="A23" t="str">
            <v>NORTH PAILIN</v>
          </cell>
          <cell r="B23" t="str">
            <v>NP</v>
          </cell>
          <cell r="C23" t="str">
            <v>N_PAILIN</v>
          </cell>
          <cell r="D23" t="str">
            <v>NORTH PAILIN</v>
          </cell>
          <cell r="E23">
            <v>25</v>
          </cell>
          <cell r="F23">
            <v>4</v>
          </cell>
          <cell r="G23">
            <v>0.33</v>
          </cell>
          <cell r="H23">
            <v>0.2</v>
          </cell>
          <cell r="K23" t="str">
            <v>DARA</v>
          </cell>
          <cell r="L23" t="str">
            <v>DA</v>
          </cell>
          <cell r="M23">
            <v>250</v>
          </cell>
          <cell r="N23">
            <v>0.2</v>
          </cell>
          <cell r="O23">
            <v>50</v>
          </cell>
        </row>
        <row r="24">
          <cell r="A24" t="str">
            <v>SOUTH PLATONG</v>
          </cell>
          <cell r="B24" t="str">
            <v>SP</v>
          </cell>
          <cell r="C24" t="str">
            <v>S_PLAT</v>
          </cell>
          <cell r="D24" t="str">
            <v>S_Plat</v>
          </cell>
          <cell r="E24">
            <v>50.4</v>
          </cell>
          <cell r="F24">
            <v>3.6</v>
          </cell>
          <cell r="G24">
            <v>0.32400000000000001</v>
          </cell>
          <cell r="H24">
            <v>0.2</v>
          </cell>
          <cell r="K24" t="str">
            <v>EAST UBON</v>
          </cell>
          <cell r="L24" t="str">
            <v>EU</v>
          </cell>
          <cell r="M24">
            <v>250</v>
          </cell>
          <cell r="N24">
            <v>0.2</v>
          </cell>
          <cell r="O24">
            <v>50</v>
          </cell>
        </row>
        <row r="25">
          <cell r="A25" t="str">
            <v>SOUTHWEST PLATONG</v>
          </cell>
          <cell r="B25" t="str">
            <v>SW</v>
          </cell>
          <cell r="C25" t="str">
            <v>SW_PLAT</v>
          </cell>
          <cell r="D25" t="str">
            <v>SW_Plat</v>
          </cell>
          <cell r="E25">
            <v>50.4</v>
          </cell>
          <cell r="F25">
            <v>3.6</v>
          </cell>
          <cell r="G25">
            <v>0.32400000000000001</v>
          </cell>
          <cell r="H25">
            <v>0.2</v>
          </cell>
          <cell r="K25" t="str">
            <v>UBON</v>
          </cell>
          <cell r="L25" t="str">
            <v>UB</v>
          </cell>
          <cell r="M25">
            <v>250</v>
          </cell>
          <cell r="N25">
            <v>0.2</v>
          </cell>
          <cell r="O25">
            <v>50</v>
          </cell>
        </row>
        <row r="26">
          <cell r="A26" t="str">
            <v>MORAGOT</v>
          </cell>
          <cell r="B26" t="str">
            <v>MG</v>
          </cell>
          <cell r="C26" t="str">
            <v>MORAGOT</v>
          </cell>
          <cell r="D26" t="str">
            <v>MORAGOT</v>
          </cell>
          <cell r="E26">
            <v>20</v>
          </cell>
          <cell r="F26">
            <v>4</v>
          </cell>
          <cell r="G26">
            <v>0.17</v>
          </cell>
          <cell r="H26">
            <v>0.2</v>
          </cell>
          <cell r="K26" t="str">
            <v>SOUTHWEST PLATONG</v>
          </cell>
          <cell r="L26" t="str">
            <v>SW</v>
          </cell>
          <cell r="M26">
            <v>250</v>
          </cell>
          <cell r="N26">
            <v>0.2</v>
          </cell>
          <cell r="O26">
            <v>50</v>
          </cell>
        </row>
        <row r="27">
          <cell r="A27" t="str">
            <v>TRAT</v>
          </cell>
          <cell r="B27" t="str">
            <v>TR</v>
          </cell>
          <cell r="C27" t="str">
            <v>TRAT</v>
          </cell>
          <cell r="D27" t="str">
            <v>TRAT</v>
          </cell>
          <cell r="E27">
            <v>21</v>
          </cell>
          <cell r="F27">
            <v>5.0999999999999996</v>
          </cell>
          <cell r="G27">
            <v>0.32200000000000001</v>
          </cell>
          <cell r="H27">
            <v>0.2</v>
          </cell>
          <cell r="K27" t="str">
            <v>WEST UBON</v>
          </cell>
          <cell r="L27" t="str">
            <v>WB</v>
          </cell>
          <cell r="M27">
            <v>250</v>
          </cell>
          <cell r="N27">
            <v>0.2</v>
          </cell>
          <cell r="O27">
            <v>50</v>
          </cell>
        </row>
        <row r="28">
          <cell r="A28" t="str">
            <v>NORTH EAST TRAT</v>
          </cell>
          <cell r="B28" t="str">
            <v>ET</v>
          </cell>
          <cell r="C28" t="str">
            <v>EN_TRAT</v>
          </cell>
          <cell r="D28" t="str">
            <v>EN_Trat</v>
          </cell>
          <cell r="E28">
            <v>21</v>
          </cell>
          <cell r="F28">
            <v>5.0999999999999996</v>
          </cell>
          <cell r="G28">
            <v>0.32200000000000001</v>
          </cell>
          <cell r="H28">
            <v>0.2</v>
          </cell>
        </row>
        <row r="29">
          <cell r="A29" t="str">
            <v>EAST YALA</v>
          </cell>
          <cell r="B29" t="str">
            <v>EY</v>
          </cell>
          <cell r="C29" t="str">
            <v>E_YALA</v>
          </cell>
          <cell r="D29" t="str">
            <v>E_Yala</v>
          </cell>
          <cell r="E29">
            <v>37.6</v>
          </cell>
          <cell r="F29">
            <v>3.6</v>
          </cell>
          <cell r="G29">
            <v>0.32400000000000001</v>
          </cell>
          <cell r="H29">
            <v>0.2</v>
          </cell>
        </row>
        <row r="30">
          <cell r="A30" t="str">
            <v>NORTH KUNG</v>
          </cell>
          <cell r="B30" t="str">
            <v>NK</v>
          </cell>
          <cell r="C30" t="str">
            <v>N_KUNG</v>
          </cell>
          <cell r="D30" t="str">
            <v>N_Kung</v>
          </cell>
          <cell r="E30">
            <v>27</v>
          </cell>
          <cell r="F30">
            <v>3.6</v>
          </cell>
          <cell r="G30">
            <v>0.32400000000000001</v>
          </cell>
          <cell r="H30">
            <v>0.2</v>
          </cell>
        </row>
        <row r="31">
          <cell r="A31" t="str">
            <v>EAST RANONG</v>
          </cell>
          <cell r="B31" t="str">
            <v>RE</v>
          </cell>
          <cell r="C31" t="str">
            <v>RANONG_EAST</v>
          </cell>
          <cell r="D31" t="str">
            <v>Ranong_East</v>
          </cell>
          <cell r="E31">
            <v>27</v>
          </cell>
          <cell r="F31">
            <v>3.6</v>
          </cell>
          <cell r="G31">
            <v>0.32400000000000001</v>
          </cell>
          <cell r="H31">
            <v>0.2</v>
          </cell>
        </row>
        <row r="32">
          <cell r="A32" t="str">
            <v>TAPTIM</v>
          </cell>
          <cell r="B32" t="str">
            <v>TP</v>
          </cell>
          <cell r="C32" t="str">
            <v>TAPTIM</v>
          </cell>
          <cell r="D32" t="str">
            <v>Taptim</v>
          </cell>
          <cell r="E32">
            <v>20</v>
          </cell>
          <cell r="F32">
            <v>4.5999999999999996</v>
          </cell>
          <cell r="G32">
            <v>0.26400000000000001</v>
          </cell>
          <cell r="H32">
            <v>0.2</v>
          </cell>
        </row>
        <row r="33">
          <cell r="A33" t="str">
            <v>WEST JAKRAWAN</v>
          </cell>
          <cell r="B33" t="str">
            <v>WJ</v>
          </cell>
          <cell r="C33" t="str">
            <v>W_JAKRAWAN</v>
          </cell>
          <cell r="D33" t="str">
            <v>W_Jakrawan</v>
          </cell>
          <cell r="E33">
            <v>22.5</v>
          </cell>
          <cell r="F33">
            <v>4.5999999999999996</v>
          </cell>
          <cell r="G33">
            <v>0.26400000000000001</v>
          </cell>
          <cell r="H33">
            <v>0.2</v>
          </cell>
        </row>
        <row r="34">
          <cell r="A34" t="str">
            <v>WEST UBON</v>
          </cell>
          <cell r="B34" t="str">
            <v>WB</v>
          </cell>
          <cell r="C34" t="str">
            <v>W_UBON</v>
          </cell>
          <cell r="D34" t="str">
            <v>WEST UBON</v>
          </cell>
          <cell r="E34">
            <v>20</v>
          </cell>
          <cell r="F34">
            <v>4.5999999999999996</v>
          </cell>
          <cell r="G34">
            <v>0.26400000000000001</v>
          </cell>
          <cell r="H34">
            <v>0.2</v>
          </cell>
        </row>
        <row r="35">
          <cell r="A35" t="str">
            <v>PAYTAI</v>
          </cell>
          <cell r="B35" t="str">
            <v>PT</v>
          </cell>
          <cell r="C35" t="str">
            <v>PAYTAI</v>
          </cell>
          <cell r="D35" t="str">
            <v>PAYTAI</v>
          </cell>
          <cell r="E35">
            <v>20</v>
          </cell>
          <cell r="F35">
            <v>4.5999999999999996</v>
          </cell>
          <cell r="G35">
            <v>0.26400000000000001</v>
          </cell>
          <cell r="H35">
            <v>0.2</v>
          </cell>
        </row>
        <row r="36">
          <cell r="A36" t="str">
            <v>UBON</v>
          </cell>
          <cell r="B36" t="str">
            <v>UB</v>
          </cell>
          <cell r="C36" t="str">
            <v>UBON</v>
          </cell>
          <cell r="D36" t="str">
            <v>UBON</v>
          </cell>
          <cell r="E36">
            <v>20</v>
          </cell>
          <cell r="F36">
            <v>4.5999999999999996</v>
          </cell>
          <cell r="G36">
            <v>0.26400000000000001</v>
          </cell>
          <cell r="H36">
            <v>0.2</v>
          </cell>
        </row>
        <row r="37">
          <cell r="A37" t="str">
            <v>NORTH SURAT</v>
          </cell>
          <cell r="B37" t="str">
            <v>SN</v>
          </cell>
          <cell r="C37" t="str">
            <v>N_SURAT</v>
          </cell>
          <cell r="D37" t="str">
            <v>N_Surat</v>
          </cell>
          <cell r="E37">
            <v>58.9</v>
          </cell>
          <cell r="F37">
            <v>3.6</v>
          </cell>
          <cell r="G37">
            <v>0.32400000000000001</v>
          </cell>
          <cell r="H37">
            <v>0.2</v>
          </cell>
        </row>
        <row r="38">
          <cell r="A38" t="str">
            <v>EAST UBON</v>
          </cell>
          <cell r="B38" t="str">
            <v>EU</v>
          </cell>
          <cell r="C38" t="str">
            <v>E_UBON</v>
          </cell>
          <cell r="D38" t="str">
            <v>EAST UBON</v>
          </cell>
          <cell r="E38">
            <v>20</v>
          </cell>
          <cell r="F38">
            <v>4.5999999999999996</v>
          </cell>
          <cell r="G38">
            <v>0.26400000000000001</v>
          </cell>
          <cell r="H38">
            <v>0.2</v>
          </cell>
        </row>
        <row r="39">
          <cell r="A39" t="str">
            <v>WEST DARA</v>
          </cell>
          <cell r="B39" t="str">
            <v>WD</v>
          </cell>
          <cell r="C39" t="str">
            <v>W_DARA</v>
          </cell>
          <cell r="D39" t="str">
            <v>W_Dara</v>
          </cell>
          <cell r="E39">
            <v>34</v>
          </cell>
          <cell r="F39">
            <v>3.9</v>
          </cell>
          <cell r="G39">
            <v>0.32400000000000001</v>
          </cell>
          <cell r="H39">
            <v>0.2</v>
          </cell>
        </row>
        <row r="40">
          <cell r="A40" t="str">
            <v>CHABA</v>
          </cell>
          <cell r="B40" t="str">
            <v>CB</v>
          </cell>
          <cell r="C40" t="str">
            <v>CHABA</v>
          </cell>
          <cell r="D40" t="str">
            <v>Chaba</v>
          </cell>
          <cell r="E40">
            <v>27</v>
          </cell>
          <cell r="F40">
            <v>3.6</v>
          </cell>
          <cell r="G40">
            <v>0.32400000000000001</v>
          </cell>
          <cell r="H40">
            <v>0.2</v>
          </cell>
        </row>
        <row r="41">
          <cell r="A41" t="str">
            <v>YUNGTHONG</v>
          </cell>
          <cell r="B41" t="str">
            <v>YU</v>
          </cell>
          <cell r="C41" t="str">
            <v>YUNGTHONG</v>
          </cell>
          <cell r="D41" t="str">
            <v>Yungthong</v>
          </cell>
          <cell r="E41">
            <v>27</v>
          </cell>
          <cell r="F41">
            <v>3.6</v>
          </cell>
          <cell r="G41">
            <v>0.32400000000000001</v>
          </cell>
          <cell r="H41">
            <v>0.2</v>
          </cell>
        </row>
        <row r="42">
          <cell r="A42" t="str">
            <v>TANTAWAN</v>
          </cell>
          <cell r="B42" t="str">
            <v>TA</v>
          </cell>
          <cell r="C42" t="str">
            <v>TANTAWAN</v>
          </cell>
          <cell r="D42" t="str">
            <v>Tantawan</v>
          </cell>
          <cell r="E42">
            <v>31.2</v>
          </cell>
          <cell r="F42">
            <v>3.6</v>
          </cell>
          <cell r="G42">
            <v>0.4</v>
          </cell>
          <cell r="H42">
            <v>0.2</v>
          </cell>
        </row>
        <row r="43">
          <cell r="A43" t="str">
            <v>BENCHAMAS</v>
          </cell>
          <cell r="B43" t="str">
            <v>BE</v>
          </cell>
          <cell r="C43" t="str">
            <v>BENCHAMAS</v>
          </cell>
          <cell r="D43" t="str">
            <v>Benchamas</v>
          </cell>
          <cell r="E43">
            <v>31.2</v>
          </cell>
          <cell r="F43">
            <v>3.6</v>
          </cell>
          <cell r="G43">
            <v>0.4</v>
          </cell>
          <cell r="H43">
            <v>0.2</v>
          </cell>
        </row>
        <row r="44">
          <cell r="A44" t="str">
            <v>LANTA</v>
          </cell>
          <cell r="B44" t="str">
            <v>LA</v>
          </cell>
          <cell r="C44" t="str">
            <v>LANTA</v>
          </cell>
          <cell r="D44" t="str">
            <v>Lanta</v>
          </cell>
          <cell r="E44">
            <v>31.2</v>
          </cell>
          <cell r="F44">
            <v>3.6</v>
          </cell>
          <cell r="G44">
            <v>0.4</v>
          </cell>
          <cell r="H44">
            <v>0.2</v>
          </cell>
        </row>
        <row r="45">
          <cell r="A45" t="str">
            <v>NORTH TRAT EAST</v>
          </cell>
          <cell r="B45" t="str">
            <v>NT</v>
          </cell>
          <cell r="C45" t="str">
            <v>NORTH TRAT EAST</v>
          </cell>
          <cell r="D45" t="str">
            <v>NORTH TRAT EAST</v>
          </cell>
          <cell r="E45">
            <v>21</v>
          </cell>
          <cell r="F45">
            <v>5.0999999999999996</v>
          </cell>
          <cell r="G45">
            <v>0.32200000000000001</v>
          </cell>
          <cell r="H45">
            <v>0.2</v>
          </cell>
        </row>
        <row r="46">
          <cell r="A46" t="str">
            <v>NORTH MORAGOT</v>
          </cell>
          <cell r="B46" t="str">
            <v>NM</v>
          </cell>
          <cell r="C46" t="str">
            <v>NORTH MORAGOT</v>
          </cell>
          <cell r="D46" t="str">
            <v>NORTH MORAGOT</v>
          </cell>
          <cell r="E46">
            <v>20</v>
          </cell>
          <cell r="F46">
            <v>4.5999999999999996</v>
          </cell>
          <cell r="G46">
            <v>0.26400000000000001</v>
          </cell>
          <cell r="H46">
            <v>0.2</v>
          </cell>
        </row>
        <row r="47">
          <cell r="A47" t="str">
            <v>NORTH JARMJUREE</v>
          </cell>
          <cell r="B47" t="str">
            <v>NJ</v>
          </cell>
          <cell r="C47" t="str">
            <v>N_JARMJUREE</v>
          </cell>
          <cell r="D47" t="str">
            <v>N_Jarmjuree</v>
          </cell>
          <cell r="E47">
            <v>31.2</v>
          </cell>
          <cell r="F47">
            <v>3.6</v>
          </cell>
          <cell r="G47">
            <v>0.4</v>
          </cell>
          <cell r="H47">
            <v>0.2</v>
          </cell>
        </row>
        <row r="48">
          <cell r="A48" t="str">
            <v>SOUTH JARMJUREE</v>
          </cell>
          <cell r="B48" t="str">
            <v>SJ</v>
          </cell>
          <cell r="C48" t="str">
            <v>S_JARMJUREE</v>
          </cell>
          <cell r="D48" t="str">
            <v>S_Jarmjuree</v>
          </cell>
          <cell r="E48">
            <v>31.2</v>
          </cell>
          <cell r="F48">
            <v>3.6</v>
          </cell>
          <cell r="G48">
            <v>0.4</v>
          </cell>
          <cell r="H48">
            <v>0.2</v>
          </cell>
        </row>
        <row r="49">
          <cell r="A49" t="str">
            <v>MALIWAN</v>
          </cell>
          <cell r="B49" t="str">
            <v>MA</v>
          </cell>
          <cell r="C49" t="str">
            <v>MALIWAN</v>
          </cell>
          <cell r="D49" t="str">
            <v>Maliwan</v>
          </cell>
          <cell r="E49">
            <v>31.2</v>
          </cell>
          <cell r="F49">
            <v>3.6</v>
          </cell>
          <cell r="G49">
            <v>0.4</v>
          </cell>
          <cell r="H49">
            <v>0.2</v>
          </cell>
        </row>
        <row r="50">
          <cell r="A50" t="str">
            <v>BENCHAMAS NORTH</v>
          </cell>
          <cell r="B50" t="str">
            <v>BN</v>
          </cell>
          <cell r="C50" t="str">
            <v>N_BENCHAMAS</v>
          </cell>
          <cell r="D50" t="str">
            <v>N_Benchamas</v>
          </cell>
          <cell r="E50">
            <v>31.2</v>
          </cell>
          <cell r="F50">
            <v>3.6</v>
          </cell>
          <cell r="G50">
            <v>0.4</v>
          </cell>
          <cell r="H50">
            <v>0.2</v>
          </cell>
        </row>
        <row r="51">
          <cell r="A51" t="str">
            <v>9A (RAJPRUEK)</v>
          </cell>
          <cell r="B51" t="str">
            <v>RJ</v>
          </cell>
          <cell r="C51" t="str">
            <v>9A (RAJPRUEK)</v>
          </cell>
          <cell r="D51" t="str">
            <v>9A (RAJPRUEK)</v>
          </cell>
          <cell r="E51">
            <v>31.2</v>
          </cell>
          <cell r="F51">
            <v>3.6</v>
          </cell>
          <cell r="G51">
            <v>0.4</v>
          </cell>
          <cell r="H51">
            <v>0.2</v>
          </cell>
        </row>
        <row r="52">
          <cell r="A52" t="str">
            <v>SURIN</v>
          </cell>
          <cell r="B52" t="str">
            <v>SN</v>
          </cell>
          <cell r="C52" t="str">
            <v>SURIN</v>
          </cell>
          <cell r="D52" t="str">
            <v>SURIN</v>
          </cell>
          <cell r="E52">
            <v>31.2</v>
          </cell>
          <cell r="F52">
            <v>3.6</v>
          </cell>
          <cell r="G52">
            <v>0.4</v>
          </cell>
          <cell r="H52">
            <v>0.2</v>
          </cell>
        </row>
      </sheetData>
      <sheetData sheetId="4"/>
      <sheetData sheetId="5"/>
      <sheetData sheetId="6"/>
      <sheetData sheetId="7"/>
      <sheetData sheetId="8">
        <row r="5">
          <cell r="D5">
            <v>1.0488088481701516</v>
          </cell>
          <cell r="E5">
            <v>1.1536897329871669</v>
          </cell>
          <cell r="F5">
            <v>1.2690587062858836</v>
          </cell>
          <cell r="G5">
            <v>1.395964576914472</v>
          </cell>
          <cell r="H5">
            <v>1.5355610346059194</v>
          </cell>
          <cell r="I5">
            <v>1.6891171380665113</v>
          </cell>
          <cell r="J5">
            <v>1.8580288518731627</v>
          </cell>
          <cell r="K5">
            <v>2.0438317370604793</v>
          </cell>
          <cell r="L5">
            <v>2.2482149107665275</v>
          </cell>
          <cell r="M5">
            <v>2.4730364018431801</v>
          </cell>
          <cell r="N5">
            <v>2.7203400420274986</v>
          </cell>
          <cell r="O5">
            <v>2.9923740462302488</v>
          </cell>
          <cell r="P5">
            <v>3.2916114508532734</v>
          </cell>
          <cell r="Q5">
            <v>3.6207725959386012</v>
          </cell>
          <cell r="R5">
            <v>3.9828498555324616</v>
          </cell>
          <cell r="S5">
            <v>4.3811348410857081</v>
          </cell>
          <cell r="T5">
            <v>4.8192483251942786</v>
          </cell>
          <cell r="U5">
            <v>5.3011731577137073</v>
          </cell>
          <cell r="V5">
            <v>5.8312904734850788</v>
          </cell>
          <cell r="W5">
            <v>6.4144195208335875</v>
          </cell>
          <cell r="X5">
            <v>7.0558614729169458</v>
          </cell>
          <cell r="Y5">
            <v>7.7614476202086413</v>
          </cell>
          <cell r="Z5">
            <v>8.537592382229505</v>
          </cell>
          <cell r="AA5">
            <v>9.3913516204524576</v>
          </cell>
          <cell r="AB5">
            <v>10.330486782497703</v>
          </cell>
          <cell r="AC5">
            <v>11.363535460747478</v>
          </cell>
          <cell r="AD5">
            <v>12.499889006822224</v>
          </cell>
          <cell r="AE5">
            <v>13.749877907504446</v>
          </cell>
          <cell r="AF5">
            <v>15.124865698254895</v>
          </cell>
          <cell r="AG5">
            <v>16.637352268080384</v>
          </cell>
          <cell r="AH5">
            <v>18.301087494888421</v>
          </cell>
          <cell r="AI5">
            <v>20.131196244377268</v>
          </cell>
          <cell r="AJ5">
            <v>22.144315868814996</v>
          </cell>
          <cell r="AK5">
            <v>24.358747455696502</v>
          </cell>
          <cell r="AL5">
            <v>26.794622201266151</v>
          </cell>
          <cell r="AM5">
            <v>29.474084421392764</v>
          </cell>
          <cell r="AN5">
            <v>32.421492863532052</v>
          </cell>
          <cell r="AO5">
            <v>35.663642149885249</v>
          </cell>
          <cell r="AP5">
            <v>39.230006364873773</v>
          </cell>
          <cell r="AQ5">
            <v>43.153007001361168</v>
          </cell>
          <cell r="AR5">
            <v>47.468307701497281</v>
          </cell>
          <cell r="AS5">
            <v>52.215138471647023</v>
          </cell>
          <cell r="AT5">
            <v>57.436652318811696</v>
          </cell>
        </row>
        <row r="6">
          <cell r="D6">
            <v>1.0099504938362078</v>
          </cell>
          <cell r="E6">
            <v>1.030149503712932</v>
          </cell>
          <cell r="F6">
            <v>1.0507524937871906</v>
          </cell>
          <cell r="G6">
            <v>1.0717675436629344</v>
          </cell>
          <cell r="H6">
            <v>1.0932028945361931</v>
          </cell>
          <cell r="I6">
            <v>1.115066952426917</v>
          </cell>
          <cell r="J6">
            <v>1.1373682914754555</v>
          </cell>
          <cell r="K6">
            <v>1.1601156573049645</v>
          </cell>
          <cell r="L6">
            <v>1.1833179704510639</v>
          </cell>
          <cell r="M6">
            <v>1.2069843298600851</v>
          </cell>
          <cell r="N6">
            <v>1.231124016457287</v>
          </cell>
          <cell r="O6">
            <v>1.2557464967864327</v>
          </cell>
          <cell r="P6">
            <v>1.2808614267221612</v>
          </cell>
          <cell r="Q6">
            <v>1.3064786552566046</v>
          </cell>
          <cell r="R6">
            <v>1.3326082283617366</v>
          </cell>
          <cell r="S6">
            <v>1.3592603929289715</v>
          </cell>
          <cell r="T6">
            <v>1.386445600787551</v>
          </cell>
          <cell r="U6">
            <v>1.4141745128033019</v>
          </cell>
          <cell r="V6">
            <v>1.4424580030593679</v>
          </cell>
          <cell r="W6">
            <v>1.4713071631205554</v>
          </cell>
          <cell r="X6">
            <v>1.5007333063829664</v>
          </cell>
          <cell r="Y6">
            <v>1.5307479725106259</v>
          </cell>
          <cell r="Z6">
            <v>1.5613629319608384</v>
          </cell>
          <cell r="AA6">
            <v>1.5925901906000552</v>
          </cell>
          <cell r="AB6">
            <v>1.6244419944120563</v>
          </cell>
          <cell r="AC6">
            <v>1.6569308343002975</v>
          </cell>
          <cell r="AD6">
            <v>1.6900694509863035</v>
          </cell>
          <cell r="AE6">
            <v>1.7238708400060294</v>
          </cell>
          <cell r="AF6">
            <v>1.7583482568061501</v>
          </cell>
          <cell r="AG6">
            <v>1.7935152219422732</v>
          </cell>
          <cell r="AH6">
            <v>1.8293855263811185</v>
          </cell>
          <cell r="AI6">
            <v>1.8659732369087412</v>
          </cell>
          <cell r="AJ6">
            <v>1.9032927016469159</v>
          </cell>
          <cell r="AK6">
            <v>1.9413585556798545</v>
          </cell>
          <cell r="AL6">
            <v>1.9801857267934513</v>
          </cell>
          <cell r="AM6">
            <v>2.0197894413293205</v>
          </cell>
          <cell r="AN6">
            <v>2.0601852301559069</v>
          </cell>
          <cell r="AO6">
            <v>2.1013889347590249</v>
          </cell>
          <cell r="AP6">
            <v>2.1434167134542057</v>
          </cell>
          <cell r="AQ6">
            <v>2.18628504772329</v>
          </cell>
          <cell r="AR6">
            <v>2.2300107486777554</v>
          </cell>
          <cell r="AS6">
            <v>2.2746109636513108</v>
          </cell>
          <cell r="AT6">
            <v>2.320103182924337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ept"/>
      <sheetName val="vlookup"/>
      <sheetName val="path"/>
    </sheetNames>
    <sheetDataSet>
      <sheetData sheetId="0"/>
      <sheetData sheetId="1">
        <row r="1">
          <cell r="A1" t="str">
            <v>Name</v>
          </cell>
          <cell r="B1" t="str">
            <v>NameChanged</v>
          </cell>
        </row>
        <row r="2">
          <cell r="A2" t="str">
            <v>AQU-03_01</v>
          </cell>
          <cell r="B2" t="str">
            <v>AQU-03_01</v>
          </cell>
        </row>
        <row r="3">
          <cell r="A3" t="str">
            <v>AQU-03_02</v>
          </cell>
          <cell r="B3" t="str">
            <v>AQU-03_02</v>
          </cell>
        </row>
        <row r="4">
          <cell r="A4" t="str">
            <v>AQU-03_03</v>
          </cell>
          <cell r="B4" t="str">
            <v>AQU-03_03</v>
          </cell>
        </row>
        <row r="5">
          <cell r="A5" t="str">
            <v>AQU-03_04</v>
          </cell>
          <cell r="B5" t="str">
            <v>AQU-03_04</v>
          </cell>
        </row>
        <row r="6">
          <cell r="A6" t="str">
            <v>AQU-03_05</v>
          </cell>
          <cell r="B6" t="str">
            <v>AQU-03_05</v>
          </cell>
        </row>
        <row r="7">
          <cell r="A7" t="str">
            <v>AQU-03_06</v>
          </cell>
          <cell r="B7" t="str">
            <v>AQU-03_06</v>
          </cell>
        </row>
        <row r="8">
          <cell r="A8" t="str">
            <v>AQU-03_07</v>
          </cell>
          <cell r="B8" t="str">
            <v>AQU-03_07</v>
          </cell>
        </row>
        <row r="9">
          <cell r="A9" t="str">
            <v>AQU-03_08</v>
          </cell>
          <cell r="B9" t="str">
            <v>AQU-03_08</v>
          </cell>
        </row>
        <row r="10">
          <cell r="A10" t="str">
            <v>AQU-03_09</v>
          </cell>
          <cell r="B10" t="str">
            <v>AQU-03_09</v>
          </cell>
        </row>
        <row r="11">
          <cell r="A11" t="str">
            <v>AQU-03_10</v>
          </cell>
          <cell r="B11" t="str">
            <v>AQU-03_10</v>
          </cell>
        </row>
        <row r="12">
          <cell r="A12" t="str">
            <v>AQD-04_01</v>
          </cell>
          <cell r="B12" t="str">
            <v>AQD-04_01</v>
          </cell>
        </row>
        <row r="13">
          <cell r="A13" t="str">
            <v>AQD-04_02</v>
          </cell>
          <cell r="B13" t="str">
            <v>AQD-04_02</v>
          </cell>
        </row>
        <row r="14">
          <cell r="A14" t="str">
            <v>AQD-04_03</v>
          </cell>
          <cell r="B14" t="str">
            <v>AQD-04_03</v>
          </cell>
        </row>
        <row r="15">
          <cell r="A15" t="str">
            <v>AQD-04_04</v>
          </cell>
          <cell r="B15" t="str">
            <v>AQD-04_04</v>
          </cell>
        </row>
        <row r="16">
          <cell r="A16" t="str">
            <v>AQD-04_05</v>
          </cell>
          <cell r="B16" t="str">
            <v>AQD-04_05</v>
          </cell>
        </row>
        <row r="17">
          <cell r="A17" t="str">
            <v>AQD-04_06</v>
          </cell>
          <cell r="B17" t="str">
            <v>AQD-04_06</v>
          </cell>
        </row>
        <row r="18">
          <cell r="A18" t="str">
            <v>AQD-04_07</v>
          </cell>
          <cell r="B18" t="str">
            <v>AQD-04_07</v>
          </cell>
        </row>
        <row r="19">
          <cell r="A19" t="str">
            <v>AQD-04_08</v>
          </cell>
          <cell r="B19" t="str">
            <v>AQD-04_08</v>
          </cell>
        </row>
        <row r="20">
          <cell r="A20" t="str">
            <v>AQD-04_09</v>
          </cell>
          <cell r="B20" t="str">
            <v>AQD-04_09</v>
          </cell>
        </row>
        <row r="21">
          <cell r="A21" t="str">
            <v>AQD-04_10</v>
          </cell>
          <cell r="B21" t="str">
            <v>AQD-04_10</v>
          </cell>
        </row>
        <row r="22">
          <cell r="A22" t="str">
            <v>AQD-04_11</v>
          </cell>
          <cell r="B22" t="str">
            <v>AQD-04_11</v>
          </cell>
        </row>
        <row r="23">
          <cell r="A23" t="str">
            <v>AQD-04_12</v>
          </cell>
          <cell r="B23" t="str">
            <v>AQD-04_12</v>
          </cell>
        </row>
        <row r="24">
          <cell r="A24" t="str">
            <v>AQD-04_13</v>
          </cell>
          <cell r="B24" t="str">
            <v>AQD-04_13</v>
          </cell>
        </row>
        <row r="25">
          <cell r="A25" t="str">
            <v>AQD-04_14</v>
          </cell>
          <cell r="B25" t="str">
            <v>AQD-04_14</v>
          </cell>
        </row>
        <row r="26">
          <cell r="A26" t="str">
            <v>AQD-04_15</v>
          </cell>
          <cell r="B26" t="str">
            <v>AQD-04_15</v>
          </cell>
        </row>
        <row r="27">
          <cell r="A27" t="str">
            <v>AQD-04_16</v>
          </cell>
          <cell r="B27" t="str">
            <v>AQD-04_16</v>
          </cell>
        </row>
        <row r="28">
          <cell r="A28" t="str">
            <v>AQD-06_01</v>
          </cell>
          <cell r="B28" t="str">
            <v>AQD-06_01</v>
          </cell>
        </row>
        <row r="29">
          <cell r="A29" t="str">
            <v>AQD-06_02</v>
          </cell>
          <cell r="B29" t="str">
            <v>AQD-06_02</v>
          </cell>
        </row>
        <row r="30">
          <cell r="A30" t="str">
            <v>AQD-06_03</v>
          </cell>
          <cell r="B30" t="str">
            <v>AQD-06_03</v>
          </cell>
        </row>
        <row r="31">
          <cell r="A31" t="str">
            <v>AQD-06_04</v>
          </cell>
          <cell r="B31" t="str">
            <v>AQD-06_04</v>
          </cell>
        </row>
        <row r="32">
          <cell r="A32" t="str">
            <v>AQD-06_05</v>
          </cell>
          <cell r="B32" t="str">
            <v>AQD-06_05</v>
          </cell>
        </row>
        <row r="33">
          <cell r="A33" t="str">
            <v>AQD-06_06</v>
          </cell>
          <cell r="B33" t="str">
            <v>AQD-06_06</v>
          </cell>
        </row>
        <row r="34">
          <cell r="A34" t="str">
            <v>AQD-06_07</v>
          </cell>
          <cell r="B34" t="str">
            <v>AQD-06_07</v>
          </cell>
        </row>
        <row r="35">
          <cell r="A35" t="str">
            <v>AQD-06_08</v>
          </cell>
          <cell r="B35" t="str">
            <v>AQD-06_08</v>
          </cell>
        </row>
        <row r="36">
          <cell r="A36" t="str">
            <v>AQD-06_09</v>
          </cell>
          <cell r="B36" t="str">
            <v>AQD-06_09</v>
          </cell>
        </row>
        <row r="37">
          <cell r="A37" t="str">
            <v>AQD-06_10</v>
          </cell>
          <cell r="B37" t="str">
            <v>AQD-06_10</v>
          </cell>
        </row>
        <row r="38">
          <cell r="A38" t="str">
            <v>AQU-07_01</v>
          </cell>
          <cell r="B38" t="str">
            <v>AQU-07_01</v>
          </cell>
        </row>
        <row r="39">
          <cell r="A39" t="str">
            <v>AQU-07_02</v>
          </cell>
          <cell r="B39" t="str">
            <v>AQU-07_02</v>
          </cell>
        </row>
        <row r="40">
          <cell r="A40" t="str">
            <v>AQU-07_03</v>
          </cell>
          <cell r="B40" t="str">
            <v>AQU-07_03</v>
          </cell>
        </row>
        <row r="41">
          <cell r="A41" t="str">
            <v>AQU-07_04</v>
          </cell>
          <cell r="B41" t="str">
            <v>AQU-07_04</v>
          </cell>
        </row>
        <row r="42">
          <cell r="A42" t="str">
            <v>AQU-07_05</v>
          </cell>
          <cell r="B42" t="str">
            <v>AQU-07_05</v>
          </cell>
        </row>
        <row r="43">
          <cell r="A43" t="str">
            <v>AQU-07_06</v>
          </cell>
          <cell r="B43" t="str">
            <v>AQU-07_06</v>
          </cell>
        </row>
        <row r="44">
          <cell r="A44" t="str">
            <v>AQU-07_07</v>
          </cell>
          <cell r="B44" t="str">
            <v>AQU-07_07</v>
          </cell>
        </row>
        <row r="45">
          <cell r="A45" t="str">
            <v>AQU-07_08</v>
          </cell>
          <cell r="B45" t="str">
            <v>AQU-07_08</v>
          </cell>
        </row>
        <row r="46">
          <cell r="A46" t="str">
            <v>AQU-07_09</v>
          </cell>
          <cell r="B46" t="str">
            <v>AQU-07_09</v>
          </cell>
        </row>
        <row r="47">
          <cell r="A47" t="str">
            <v>AQU-09_01</v>
          </cell>
          <cell r="B47" t="str">
            <v>AQU-09_01</v>
          </cell>
        </row>
        <row r="48">
          <cell r="A48" t="str">
            <v>AQU-09_02</v>
          </cell>
          <cell r="B48" t="str">
            <v>AQU-09_02</v>
          </cell>
        </row>
        <row r="49">
          <cell r="A49" t="str">
            <v>AQU-09_03</v>
          </cell>
          <cell r="B49" t="str">
            <v>AQU-09_03</v>
          </cell>
        </row>
        <row r="50">
          <cell r="A50" t="str">
            <v>AQU-09_04</v>
          </cell>
          <cell r="B50" t="str">
            <v>AQU-09_04</v>
          </cell>
        </row>
        <row r="51">
          <cell r="A51" t="str">
            <v>AQU-09_05</v>
          </cell>
          <cell r="B51" t="str">
            <v>AQU-09_05</v>
          </cell>
        </row>
        <row r="52">
          <cell r="A52" t="str">
            <v>AQU-09_06</v>
          </cell>
          <cell r="B52" t="str">
            <v>AQU-09_06</v>
          </cell>
        </row>
        <row r="53">
          <cell r="A53" t="str">
            <v>AQU-09_07</v>
          </cell>
          <cell r="B53" t="str">
            <v>AQU-09_07</v>
          </cell>
        </row>
        <row r="54">
          <cell r="A54" t="str">
            <v>AQU-09_08</v>
          </cell>
          <cell r="B54" t="str">
            <v>AQU-09_08</v>
          </cell>
        </row>
        <row r="55">
          <cell r="A55" t="str">
            <v>AQU-09_09</v>
          </cell>
          <cell r="B55" t="str">
            <v>AQU-09_09</v>
          </cell>
        </row>
        <row r="56">
          <cell r="A56" t="str">
            <v>AQU-09_10</v>
          </cell>
          <cell r="B56" t="str">
            <v>AQU-09_10</v>
          </cell>
        </row>
        <row r="57">
          <cell r="A57" t="str">
            <v>AQD-10_01</v>
          </cell>
          <cell r="B57" t="str">
            <v>AQD-10_01</v>
          </cell>
        </row>
        <row r="58">
          <cell r="A58" t="str">
            <v>AQD-10_02</v>
          </cell>
          <cell r="B58" t="str">
            <v>AQD-10_02</v>
          </cell>
        </row>
        <row r="59">
          <cell r="A59" t="str">
            <v>AQD-10_03</v>
          </cell>
          <cell r="B59" t="str">
            <v>AQD-10_03</v>
          </cell>
        </row>
        <row r="60">
          <cell r="A60" t="str">
            <v>AQD-10_04</v>
          </cell>
          <cell r="B60" t="str">
            <v>AQD-10_04</v>
          </cell>
        </row>
        <row r="61">
          <cell r="A61" t="str">
            <v>AQD-10_05</v>
          </cell>
          <cell r="B61" t="str">
            <v>AQD-10_05</v>
          </cell>
        </row>
        <row r="62">
          <cell r="A62" t="str">
            <v>AQU-11_01</v>
          </cell>
          <cell r="B62" t="str">
            <v>AQU-11_01</v>
          </cell>
        </row>
        <row r="63">
          <cell r="A63" t="str">
            <v>AQU-11_02</v>
          </cell>
          <cell r="B63" t="str">
            <v>AQU-11_02</v>
          </cell>
        </row>
        <row r="64">
          <cell r="A64" t="str">
            <v>AQU-11_03</v>
          </cell>
          <cell r="B64" t="str">
            <v>AQU-11_03</v>
          </cell>
        </row>
        <row r="65">
          <cell r="A65" t="str">
            <v>AQU-11_04</v>
          </cell>
          <cell r="B65" t="str">
            <v>AQU-11_04</v>
          </cell>
        </row>
        <row r="66">
          <cell r="A66" t="str">
            <v>AQU-11_05</v>
          </cell>
          <cell r="B66" t="str">
            <v>AQU-11_05</v>
          </cell>
        </row>
        <row r="67">
          <cell r="A67" t="str">
            <v>AQU-11_06</v>
          </cell>
          <cell r="B67" t="str">
            <v>AQU-11_06</v>
          </cell>
        </row>
        <row r="68">
          <cell r="A68" t="str">
            <v>AQU-11_07</v>
          </cell>
          <cell r="B68" t="str">
            <v>AQU-11_07</v>
          </cell>
        </row>
        <row r="69">
          <cell r="A69" t="str">
            <v>AQU-11_08</v>
          </cell>
          <cell r="B69" t="str">
            <v>AQU-11_08</v>
          </cell>
        </row>
        <row r="70">
          <cell r="A70" t="str">
            <v>AQU-11_09</v>
          </cell>
          <cell r="B70" t="str">
            <v>AQU-11_09</v>
          </cell>
        </row>
        <row r="71">
          <cell r="A71" t="str">
            <v>AQU-11_10</v>
          </cell>
          <cell r="B71" t="str">
            <v>AQU-11_10</v>
          </cell>
        </row>
        <row r="72">
          <cell r="A72" t="str">
            <v>AQU-11_11</v>
          </cell>
          <cell r="B72" t="str">
            <v>AQU-11_11</v>
          </cell>
        </row>
        <row r="73">
          <cell r="A73" t="str">
            <v>AQU-11_12</v>
          </cell>
          <cell r="B73" t="str">
            <v>AQU-11_12</v>
          </cell>
        </row>
        <row r="74">
          <cell r="A74" t="str">
            <v>AQU-11_13</v>
          </cell>
          <cell r="B74" t="str">
            <v>AQU-11_13</v>
          </cell>
        </row>
        <row r="75">
          <cell r="A75" t="str">
            <v>AQD-12_01</v>
          </cell>
          <cell r="B75" t="str">
            <v>AQD-12_01</v>
          </cell>
        </row>
        <row r="76">
          <cell r="A76" t="str">
            <v>AQD-12_02</v>
          </cell>
          <cell r="B76" t="str">
            <v>AQD-12_02</v>
          </cell>
        </row>
        <row r="77">
          <cell r="A77" t="str">
            <v>AQD-12_03</v>
          </cell>
          <cell r="B77" t="str">
            <v>AQD-12_03</v>
          </cell>
        </row>
        <row r="78">
          <cell r="A78" t="str">
            <v>AQD-12_04</v>
          </cell>
          <cell r="B78" t="str">
            <v>AQD-12_04</v>
          </cell>
        </row>
        <row r="79">
          <cell r="A79" t="str">
            <v>AQD-12_05</v>
          </cell>
          <cell r="B79" t="str">
            <v>AQD-12_05</v>
          </cell>
        </row>
        <row r="80">
          <cell r="A80" t="str">
            <v>AQD-12_06</v>
          </cell>
          <cell r="B80" t="str">
            <v>AQD-12_06</v>
          </cell>
        </row>
        <row r="81">
          <cell r="A81" t="str">
            <v>AQD-12_07</v>
          </cell>
          <cell r="B81" t="str">
            <v>AQD-12_07</v>
          </cell>
        </row>
        <row r="82">
          <cell r="A82" t="str">
            <v>AQD-12_08</v>
          </cell>
          <cell r="B82" t="str">
            <v>AQD-12_08</v>
          </cell>
        </row>
        <row r="83">
          <cell r="A83" t="str">
            <v>AQD-12_09</v>
          </cell>
          <cell r="B83" t="str">
            <v>AQD-12_09</v>
          </cell>
        </row>
        <row r="84">
          <cell r="A84" t="str">
            <v>AQD-12_10</v>
          </cell>
          <cell r="B84" t="str">
            <v>AQD-12_10</v>
          </cell>
        </row>
        <row r="85">
          <cell r="A85" t="str">
            <v>AQD-12_11</v>
          </cell>
          <cell r="B85" t="str">
            <v>AQD-12_11</v>
          </cell>
        </row>
        <row r="86">
          <cell r="A86" t="str">
            <v>AQD-12_12</v>
          </cell>
          <cell r="B86" t="str">
            <v>AQD-12_12</v>
          </cell>
        </row>
        <row r="87">
          <cell r="A87" t="str">
            <v>AQD-12_13</v>
          </cell>
          <cell r="B87" t="str">
            <v>AQD-12_13</v>
          </cell>
        </row>
        <row r="88">
          <cell r="A88" t="str">
            <v>AQD-12_14</v>
          </cell>
          <cell r="B88" t="str">
            <v>AQD-12_14</v>
          </cell>
        </row>
        <row r="89">
          <cell r="A89" t="str">
            <v>AQD-12_15</v>
          </cell>
          <cell r="B89" t="str">
            <v>AQD-12_15</v>
          </cell>
        </row>
        <row r="90">
          <cell r="A90" t="str">
            <v>AQD-12_16</v>
          </cell>
          <cell r="B90" t="str">
            <v>AQD-12_16</v>
          </cell>
        </row>
        <row r="91">
          <cell r="A91" t="str">
            <v>AQU-13_01</v>
          </cell>
          <cell r="B91" t="str">
            <v>AQU-13_01</v>
          </cell>
        </row>
        <row r="92">
          <cell r="A92" t="str">
            <v>AQU-13_02</v>
          </cell>
          <cell r="B92" t="str">
            <v>AQU-13_02</v>
          </cell>
        </row>
        <row r="93">
          <cell r="A93" t="str">
            <v>AQU-13_03</v>
          </cell>
          <cell r="B93" t="str">
            <v>AQU-13_03</v>
          </cell>
        </row>
        <row r="94">
          <cell r="A94" t="str">
            <v>AQU-13_04</v>
          </cell>
          <cell r="B94" t="str">
            <v>AQU-13_04</v>
          </cell>
        </row>
        <row r="95">
          <cell r="A95" t="str">
            <v>AQU-13_05</v>
          </cell>
          <cell r="B95" t="str">
            <v>AQU-13_05</v>
          </cell>
        </row>
        <row r="96">
          <cell r="A96" t="str">
            <v>AQU-13_06</v>
          </cell>
          <cell r="B96" t="str">
            <v>AQU-13_06</v>
          </cell>
        </row>
        <row r="97">
          <cell r="A97" t="str">
            <v>AQU-13_07</v>
          </cell>
          <cell r="B97" t="str">
            <v>AQU-13_07</v>
          </cell>
        </row>
        <row r="98">
          <cell r="A98" t="str">
            <v>AQU-13_08</v>
          </cell>
          <cell r="B98" t="str">
            <v>AQU-13_08</v>
          </cell>
        </row>
        <row r="99">
          <cell r="A99" t="str">
            <v>AQU-13_09</v>
          </cell>
          <cell r="B99" t="str">
            <v>AQU-13_09</v>
          </cell>
        </row>
        <row r="100">
          <cell r="A100" t="str">
            <v>AQU-13_10</v>
          </cell>
          <cell r="B100" t="str">
            <v>AQU-13_10</v>
          </cell>
        </row>
        <row r="101">
          <cell r="A101" t="str">
            <v>AQU-13_11</v>
          </cell>
          <cell r="B101" t="str">
            <v>AQU-13_11</v>
          </cell>
        </row>
        <row r="102">
          <cell r="A102" t="str">
            <v>AQD-14_01</v>
          </cell>
          <cell r="B102" t="str">
            <v>AQD-14_01</v>
          </cell>
        </row>
        <row r="103">
          <cell r="A103" t="str">
            <v>AQD-14_02</v>
          </cell>
          <cell r="B103" t="str">
            <v>AQD-14_02</v>
          </cell>
        </row>
        <row r="104">
          <cell r="A104" t="str">
            <v>AQD-14_03</v>
          </cell>
          <cell r="B104" t="str">
            <v>AQD-14_03</v>
          </cell>
        </row>
        <row r="105">
          <cell r="A105" t="str">
            <v>AQD-14_04</v>
          </cell>
          <cell r="B105" t="str">
            <v>AQD-14_04</v>
          </cell>
        </row>
        <row r="106">
          <cell r="A106" t="str">
            <v>AQD-14_05</v>
          </cell>
          <cell r="B106" t="str">
            <v>AQD-14_05</v>
          </cell>
        </row>
        <row r="107">
          <cell r="A107" t="str">
            <v>AQD-14_06</v>
          </cell>
          <cell r="B107" t="str">
            <v>AQD-14_06</v>
          </cell>
        </row>
        <row r="108">
          <cell r="A108" t="str">
            <v>AQD-14_07</v>
          </cell>
          <cell r="B108" t="str">
            <v>AQD-14_07</v>
          </cell>
        </row>
        <row r="109">
          <cell r="A109" t="str">
            <v>AQU-15_01</v>
          </cell>
          <cell r="B109" t="str">
            <v>AQU-15_01</v>
          </cell>
        </row>
        <row r="110">
          <cell r="A110" t="str">
            <v>AQU-15_02</v>
          </cell>
          <cell r="B110" t="str">
            <v>AQU-15_02</v>
          </cell>
        </row>
        <row r="111">
          <cell r="A111" t="str">
            <v>AQU-15_03</v>
          </cell>
          <cell r="B111" t="str">
            <v>AQU-15_03</v>
          </cell>
        </row>
        <row r="112">
          <cell r="A112" t="str">
            <v>AQU-15_04</v>
          </cell>
          <cell r="B112" t="str">
            <v>AQU-15_04</v>
          </cell>
        </row>
        <row r="113">
          <cell r="A113" t="str">
            <v>AQU-15_05</v>
          </cell>
          <cell r="B113" t="str">
            <v>AQU-15_05</v>
          </cell>
        </row>
        <row r="114">
          <cell r="A114" t="str">
            <v>AQU-15_06</v>
          </cell>
          <cell r="B114" t="str">
            <v>AQU-15_06</v>
          </cell>
        </row>
        <row r="115">
          <cell r="A115" t="str">
            <v>AQU-15_07</v>
          </cell>
          <cell r="B115" t="str">
            <v>AQU-15_07</v>
          </cell>
        </row>
        <row r="116">
          <cell r="A116" t="str">
            <v>AQU-15_08</v>
          </cell>
          <cell r="B116" t="str">
            <v>AQU-15_08</v>
          </cell>
        </row>
        <row r="117">
          <cell r="A117" t="str">
            <v>AQU-15_09</v>
          </cell>
          <cell r="B117" t="str">
            <v>AQU-15_09</v>
          </cell>
        </row>
        <row r="118">
          <cell r="A118" t="str">
            <v>AQD-17_01</v>
          </cell>
          <cell r="B118" t="str">
            <v>AQD-17_01</v>
          </cell>
        </row>
        <row r="119">
          <cell r="A119" t="str">
            <v>AQD-17_02</v>
          </cell>
          <cell r="B119" t="str">
            <v>AQD-17_02</v>
          </cell>
        </row>
        <row r="120">
          <cell r="A120" t="str">
            <v>AQD-17_03</v>
          </cell>
          <cell r="B120" t="str">
            <v>AQD-17_03</v>
          </cell>
        </row>
        <row r="121">
          <cell r="A121" t="str">
            <v>AQD-17_04</v>
          </cell>
          <cell r="B121" t="str">
            <v>AQD-17_04</v>
          </cell>
        </row>
        <row r="122">
          <cell r="A122" t="str">
            <v>AQD-17_05</v>
          </cell>
          <cell r="B122" t="str">
            <v>AQD-17_05</v>
          </cell>
        </row>
        <row r="123">
          <cell r="A123" t="str">
            <v>AQD-17_06</v>
          </cell>
          <cell r="B123" t="str">
            <v>AQD-17_06</v>
          </cell>
        </row>
        <row r="124">
          <cell r="A124" t="str">
            <v>AQD-17_07</v>
          </cell>
          <cell r="B124" t="str">
            <v>AQD-17_07</v>
          </cell>
        </row>
        <row r="125">
          <cell r="A125" t="str">
            <v>AQD-17_08</v>
          </cell>
          <cell r="B125" t="str">
            <v>AQD-17_08</v>
          </cell>
        </row>
        <row r="126">
          <cell r="A126" t="str">
            <v>AQD-17_09</v>
          </cell>
          <cell r="B126" t="str">
            <v>AQD-17_09</v>
          </cell>
        </row>
        <row r="127">
          <cell r="A127" t="str">
            <v>AQD-17_10</v>
          </cell>
          <cell r="B127" t="str">
            <v>AQD-17_10</v>
          </cell>
        </row>
        <row r="128">
          <cell r="A128" t="str">
            <v>AQD-17_11</v>
          </cell>
          <cell r="B128" t="str">
            <v>AQD-17_11</v>
          </cell>
        </row>
        <row r="129">
          <cell r="A129" t="str">
            <v>AQD-17_12</v>
          </cell>
          <cell r="B129" t="str">
            <v>AQD-17_12</v>
          </cell>
        </row>
        <row r="130">
          <cell r="A130" t="str">
            <v>AQU-18_01</v>
          </cell>
          <cell r="B130" t="str">
            <v>AQU-18_01</v>
          </cell>
        </row>
        <row r="131">
          <cell r="A131" t="str">
            <v>AQU-18_02</v>
          </cell>
          <cell r="B131" t="str">
            <v>AQU-18_02</v>
          </cell>
        </row>
        <row r="132">
          <cell r="A132" t="str">
            <v>AQU-18_03</v>
          </cell>
          <cell r="B132" t="str">
            <v>AQU-18_03</v>
          </cell>
        </row>
        <row r="133">
          <cell r="A133" t="str">
            <v>AQU-18_04</v>
          </cell>
          <cell r="B133" t="str">
            <v>AQU-18_04</v>
          </cell>
        </row>
        <row r="134">
          <cell r="A134" t="str">
            <v>AQU-18_05</v>
          </cell>
          <cell r="B134" t="str">
            <v>AQU-18_05</v>
          </cell>
        </row>
        <row r="135">
          <cell r="A135" t="str">
            <v>AQU-18_06</v>
          </cell>
          <cell r="B135" t="str">
            <v>AQU-18_06</v>
          </cell>
        </row>
        <row r="136">
          <cell r="A136" t="str">
            <v>AQU-18_07</v>
          </cell>
          <cell r="B136" t="str">
            <v>AQU-18_07</v>
          </cell>
        </row>
        <row r="137">
          <cell r="A137" t="str">
            <v>AQU-18_08</v>
          </cell>
          <cell r="B137" t="str">
            <v>AQU-18_08</v>
          </cell>
        </row>
        <row r="138">
          <cell r="A138" t="str">
            <v>AQU-18_09</v>
          </cell>
          <cell r="B138" t="str">
            <v>AQU-18_09</v>
          </cell>
        </row>
        <row r="139">
          <cell r="A139" t="str">
            <v>AQU-18_10</v>
          </cell>
          <cell r="B139" t="str">
            <v>AQU-18_10</v>
          </cell>
        </row>
        <row r="140">
          <cell r="A140" t="str">
            <v>AQU-19_11</v>
          </cell>
          <cell r="B140" t="str">
            <v>AQU-19_01</v>
          </cell>
        </row>
        <row r="141">
          <cell r="A141" t="str">
            <v>AQU-19_10</v>
          </cell>
          <cell r="B141" t="str">
            <v>AQU-19_02</v>
          </cell>
        </row>
        <row r="142">
          <cell r="A142" t="str">
            <v>AQU-19_09</v>
          </cell>
          <cell r="B142" t="str">
            <v>AQU-19_03</v>
          </cell>
        </row>
        <row r="143">
          <cell r="A143" t="str">
            <v>AQU-19_08</v>
          </cell>
          <cell r="B143" t="str">
            <v>AQU-19_04</v>
          </cell>
        </row>
        <row r="144">
          <cell r="A144" t="str">
            <v>AQU-19_07</v>
          </cell>
          <cell r="B144" t="str">
            <v>AQU-19_05</v>
          </cell>
        </row>
        <row r="145">
          <cell r="A145" t="str">
            <v>AQU-19_06</v>
          </cell>
          <cell r="B145" t="str">
            <v>AQU-19_06</v>
          </cell>
        </row>
        <row r="146">
          <cell r="A146" t="str">
            <v>AQU-19_01</v>
          </cell>
          <cell r="B146" t="str">
            <v>AQU-19_07</v>
          </cell>
        </row>
        <row r="147">
          <cell r="A147" t="str">
            <v>AQU-19_05</v>
          </cell>
          <cell r="B147" t="str">
            <v>AQU-19_08</v>
          </cell>
        </row>
        <row r="148">
          <cell r="A148" t="str">
            <v>AQU-19_02</v>
          </cell>
          <cell r="B148" t="str">
            <v>AQU-19_09</v>
          </cell>
        </row>
        <row r="149">
          <cell r="A149" t="str">
            <v>AQU-19_04</v>
          </cell>
          <cell r="B149" t="str">
            <v>AQU-19_10</v>
          </cell>
        </row>
        <row r="150">
          <cell r="A150" t="str">
            <v>AQU-19_03</v>
          </cell>
          <cell r="B150" t="str">
            <v>AQU-19_11</v>
          </cell>
        </row>
        <row r="151">
          <cell r="A151" t="str">
            <v>AQD-23_01</v>
          </cell>
          <cell r="B151" t="str">
            <v>AQD-23_01</v>
          </cell>
        </row>
        <row r="152">
          <cell r="A152" t="str">
            <v>AQD-23_02</v>
          </cell>
          <cell r="B152" t="str">
            <v>AQD-23_02</v>
          </cell>
        </row>
        <row r="153">
          <cell r="A153" t="str">
            <v>AQD-23_03</v>
          </cell>
          <cell r="B153" t="str">
            <v>AQD-23_03</v>
          </cell>
        </row>
        <row r="154">
          <cell r="A154" t="str">
            <v>AQD-23_04</v>
          </cell>
          <cell r="B154" t="str">
            <v>AQD-23_04</v>
          </cell>
        </row>
        <row r="155">
          <cell r="A155" t="str">
            <v>AQD-23_05</v>
          </cell>
          <cell r="B155" t="str">
            <v>AQD-23_05</v>
          </cell>
        </row>
        <row r="156">
          <cell r="A156" t="str">
            <v>AQD-23_06</v>
          </cell>
          <cell r="B156" t="str">
            <v>AQD-23_06</v>
          </cell>
        </row>
        <row r="157">
          <cell r="A157" t="str">
            <v>AQD-23_07</v>
          </cell>
          <cell r="B157" t="str">
            <v>AQD-23_07</v>
          </cell>
        </row>
        <row r="158">
          <cell r="A158" t="str">
            <v>AQD-23_08</v>
          </cell>
          <cell r="B158" t="str">
            <v>AQD-23_08</v>
          </cell>
        </row>
        <row r="159">
          <cell r="A159" t="str">
            <v>AQU-24_07</v>
          </cell>
          <cell r="B159" t="str">
            <v>AQU-24_01</v>
          </cell>
        </row>
        <row r="160">
          <cell r="A160" t="str">
            <v>AQU-24_06</v>
          </cell>
          <cell r="B160" t="str">
            <v>AQU-24_02</v>
          </cell>
        </row>
        <row r="161">
          <cell r="A161" t="str">
            <v>AQU-24_05</v>
          </cell>
          <cell r="B161" t="str">
            <v>AQU-24_03</v>
          </cell>
        </row>
        <row r="162">
          <cell r="A162" t="str">
            <v>AQU-24_04</v>
          </cell>
          <cell r="B162" t="str">
            <v>AQU-24_04</v>
          </cell>
        </row>
        <row r="163">
          <cell r="A163" t="str">
            <v>AQU-24_03</v>
          </cell>
          <cell r="B163" t="str">
            <v>AQU-24_05</v>
          </cell>
        </row>
        <row r="164">
          <cell r="A164" t="str">
            <v>AQU-24_02</v>
          </cell>
          <cell r="B164" t="str">
            <v>AQU-24_06</v>
          </cell>
        </row>
        <row r="165">
          <cell r="A165" t="str">
            <v>AQU-24_01</v>
          </cell>
          <cell r="B165" t="str">
            <v>AQU-24_07</v>
          </cell>
        </row>
        <row r="166">
          <cell r="A166" t="str">
            <v>AQU-26_01</v>
          </cell>
          <cell r="B166" t="str">
            <v>AQU-26_01</v>
          </cell>
        </row>
        <row r="167">
          <cell r="A167" t="str">
            <v>AQU-26_02</v>
          </cell>
          <cell r="B167" t="str">
            <v>AQU-26_02</v>
          </cell>
        </row>
        <row r="168">
          <cell r="A168" t="str">
            <v>AQU-26_03</v>
          </cell>
          <cell r="B168" t="str">
            <v>AQU-26_03</v>
          </cell>
        </row>
        <row r="169">
          <cell r="A169" t="str">
            <v>AQU-26_04</v>
          </cell>
          <cell r="B169" t="str">
            <v>AQU-26_04</v>
          </cell>
        </row>
        <row r="170">
          <cell r="A170" t="str">
            <v>AQU-26_05</v>
          </cell>
          <cell r="B170" t="str">
            <v>AQU-26_05</v>
          </cell>
        </row>
        <row r="171">
          <cell r="A171" t="str">
            <v>AQU-26_06</v>
          </cell>
          <cell r="B171" t="str">
            <v>AQU-26_06</v>
          </cell>
        </row>
        <row r="172">
          <cell r="A172" t="str">
            <v>AQU-26_07</v>
          </cell>
          <cell r="B172" t="str">
            <v>AQU-26_07</v>
          </cell>
        </row>
        <row r="173">
          <cell r="A173" t="str">
            <v>AQU-26_08</v>
          </cell>
          <cell r="B173" t="str">
            <v>AQU-26_08</v>
          </cell>
        </row>
        <row r="174">
          <cell r="A174" t="str">
            <v>AQD-29_01</v>
          </cell>
          <cell r="B174" t="str">
            <v>AQD-29_01</v>
          </cell>
        </row>
        <row r="175">
          <cell r="A175" t="str">
            <v>AQD-29_02</v>
          </cell>
          <cell r="B175" t="str">
            <v>AQD-29_02</v>
          </cell>
        </row>
        <row r="176">
          <cell r="A176" t="str">
            <v>AQD-29_03</v>
          </cell>
          <cell r="B176" t="str">
            <v>AQD-29_03</v>
          </cell>
        </row>
        <row r="177">
          <cell r="A177" t="str">
            <v>AQD-29_04</v>
          </cell>
          <cell r="B177" t="str">
            <v>AQD-29_04</v>
          </cell>
        </row>
        <row r="178">
          <cell r="A178" t="str">
            <v>AQD-29_05</v>
          </cell>
          <cell r="B178" t="str">
            <v>AQD-29_05</v>
          </cell>
        </row>
        <row r="179">
          <cell r="A179" t="str">
            <v>AQD-30_01</v>
          </cell>
          <cell r="B179" t="str">
            <v>AQD-30_01</v>
          </cell>
        </row>
        <row r="180">
          <cell r="A180" t="str">
            <v>AQD-30_02</v>
          </cell>
          <cell r="B180" t="str">
            <v>AQD-30_02</v>
          </cell>
        </row>
        <row r="181">
          <cell r="A181" t="str">
            <v>AQD-30_03</v>
          </cell>
          <cell r="B181" t="str">
            <v>AQD-30_03</v>
          </cell>
        </row>
        <row r="182">
          <cell r="A182" t="str">
            <v>AQD-30_04</v>
          </cell>
          <cell r="B182" t="str">
            <v>AQD-30_04</v>
          </cell>
        </row>
        <row r="183">
          <cell r="A183" t="str">
            <v>AQD-30_05</v>
          </cell>
          <cell r="B183" t="str">
            <v>AQD-30_05</v>
          </cell>
        </row>
        <row r="184">
          <cell r="A184" t="str">
            <v>AQD-30_06</v>
          </cell>
          <cell r="B184" t="str">
            <v>AQD-30_06</v>
          </cell>
        </row>
        <row r="185">
          <cell r="A185" t="str">
            <v>AQD-30_07</v>
          </cell>
          <cell r="B185" t="str">
            <v>AQD-30_07</v>
          </cell>
        </row>
        <row r="186">
          <cell r="A186" t="str">
            <v>AQD-30_08</v>
          </cell>
          <cell r="B186" t="str">
            <v>AQD-30_08</v>
          </cell>
        </row>
        <row r="187">
          <cell r="A187" t="str">
            <v>AQU-32_01</v>
          </cell>
          <cell r="B187" t="str">
            <v>AQU-32_01</v>
          </cell>
        </row>
        <row r="188">
          <cell r="A188" t="str">
            <v>AQU-32_02</v>
          </cell>
          <cell r="B188" t="str">
            <v>AQU-32_02</v>
          </cell>
        </row>
        <row r="189">
          <cell r="A189" t="str">
            <v>AQU-32_03</v>
          </cell>
          <cell r="B189" t="str">
            <v>AQU-32_03</v>
          </cell>
        </row>
        <row r="190">
          <cell r="A190" t="str">
            <v>AQU-32_04</v>
          </cell>
          <cell r="B190" t="str">
            <v>AQU-32_04</v>
          </cell>
        </row>
        <row r="191">
          <cell r="A191" t="str">
            <v>AQU-32_05</v>
          </cell>
          <cell r="B191" t="str">
            <v>AQU-32_05</v>
          </cell>
        </row>
        <row r="192">
          <cell r="A192" t="str">
            <v>AQU-32_06</v>
          </cell>
          <cell r="B192" t="str">
            <v>AQU-32_06</v>
          </cell>
        </row>
        <row r="193">
          <cell r="A193" t="str">
            <v>AQU-32_07</v>
          </cell>
          <cell r="B193" t="str">
            <v>AQU-32_07</v>
          </cell>
        </row>
        <row r="194">
          <cell r="A194" t="str">
            <v>AQU-32_08</v>
          </cell>
          <cell r="B194" t="str">
            <v>AQU-32_08</v>
          </cell>
        </row>
        <row r="195">
          <cell r="A195" t="str">
            <v>AQU-32_09</v>
          </cell>
          <cell r="B195" t="str">
            <v>AQU-32_09</v>
          </cell>
        </row>
        <row r="196">
          <cell r="A196" t="str">
            <v>AQU-32_10</v>
          </cell>
          <cell r="B196" t="str">
            <v>AQU-32_10</v>
          </cell>
        </row>
        <row r="197">
          <cell r="A197" t="str">
            <v>AQU-33_01</v>
          </cell>
          <cell r="B197" t="str">
            <v>AQU-33_01</v>
          </cell>
        </row>
        <row r="198">
          <cell r="A198" t="str">
            <v>AQU-33_02</v>
          </cell>
          <cell r="B198" t="str">
            <v>AQU-33_02</v>
          </cell>
        </row>
        <row r="199">
          <cell r="A199" t="str">
            <v>AQU-33_03</v>
          </cell>
          <cell r="B199" t="str">
            <v>AQU-33_03</v>
          </cell>
        </row>
        <row r="200">
          <cell r="A200" t="str">
            <v>AQU-33_04</v>
          </cell>
          <cell r="B200" t="str">
            <v>AQU-33_04</v>
          </cell>
        </row>
        <row r="201">
          <cell r="A201" t="str">
            <v>AQU-33_05</v>
          </cell>
          <cell r="B201" t="str">
            <v>AQU-33_05</v>
          </cell>
        </row>
        <row r="202">
          <cell r="A202" t="str">
            <v>AQD-34_01</v>
          </cell>
          <cell r="B202" t="str">
            <v>AQD-34_01</v>
          </cell>
        </row>
        <row r="203">
          <cell r="A203" t="str">
            <v>AQD-34_02</v>
          </cell>
          <cell r="B203" t="str">
            <v>AQD-34_02</v>
          </cell>
        </row>
        <row r="204">
          <cell r="A204" t="str">
            <v>AQD-34_03</v>
          </cell>
          <cell r="B204" t="str">
            <v>AQD-34_03</v>
          </cell>
        </row>
        <row r="205">
          <cell r="A205" t="str">
            <v>AQD-34_04</v>
          </cell>
          <cell r="B205" t="str">
            <v>AQD-34_04</v>
          </cell>
        </row>
        <row r="206">
          <cell r="A206" t="str">
            <v>AQD-34_05</v>
          </cell>
          <cell r="B206" t="str">
            <v>AQD-34_05</v>
          </cell>
        </row>
        <row r="207">
          <cell r="A207" t="str">
            <v>AQU-35_01</v>
          </cell>
          <cell r="B207" t="str">
            <v>AQU-35_01</v>
          </cell>
        </row>
        <row r="208">
          <cell r="A208" t="str">
            <v>AQU-35_02</v>
          </cell>
          <cell r="B208" t="str">
            <v>AQU-35_02</v>
          </cell>
        </row>
        <row r="209">
          <cell r="A209" t="str">
            <v>AQU-35_03</v>
          </cell>
          <cell r="B209" t="str">
            <v>AQU-35_03</v>
          </cell>
        </row>
        <row r="210">
          <cell r="A210" t="str">
            <v>AQU-35_04</v>
          </cell>
          <cell r="B210" t="str">
            <v>AQU-35_04</v>
          </cell>
        </row>
        <row r="211">
          <cell r="A211" t="str">
            <v>AQU-35_05</v>
          </cell>
          <cell r="B211" t="str">
            <v>AQU-35_05</v>
          </cell>
        </row>
        <row r="212">
          <cell r="A212" t="str">
            <v>AQU-35_06</v>
          </cell>
          <cell r="B212" t="str">
            <v>AQU-35_06</v>
          </cell>
        </row>
        <row r="213">
          <cell r="A213" t="str">
            <v>AQU-35_07</v>
          </cell>
          <cell r="B213" t="str">
            <v>AQU-35_07</v>
          </cell>
        </row>
        <row r="214">
          <cell r="A214" t="str">
            <v>AQU-35_08</v>
          </cell>
          <cell r="B214" t="str">
            <v>AQU-35_08</v>
          </cell>
        </row>
        <row r="215">
          <cell r="A215" t="str">
            <v>AQU-35_09</v>
          </cell>
          <cell r="B215" t="str">
            <v>AQU-35_09</v>
          </cell>
        </row>
        <row r="216">
          <cell r="A216" t="str">
            <v>AQU-35_10</v>
          </cell>
          <cell r="B216" t="str">
            <v>AQU-35_10</v>
          </cell>
        </row>
        <row r="217">
          <cell r="A217" t="str">
            <v>AQU-35_11</v>
          </cell>
          <cell r="B217" t="str">
            <v>AQU-35_11</v>
          </cell>
        </row>
        <row r="218">
          <cell r="A218" t="str">
            <v>AQU-36_01</v>
          </cell>
          <cell r="B218" t="str">
            <v>AQU-36_01</v>
          </cell>
        </row>
        <row r="219">
          <cell r="A219" t="str">
            <v>AQU-36_02</v>
          </cell>
          <cell r="B219" t="str">
            <v>AQU-36_02</v>
          </cell>
        </row>
        <row r="220">
          <cell r="A220" t="str">
            <v>AQU-36_03</v>
          </cell>
          <cell r="B220" t="str">
            <v>AQU-36_03</v>
          </cell>
        </row>
        <row r="221">
          <cell r="A221" t="str">
            <v>AQU-36_04</v>
          </cell>
          <cell r="B221" t="str">
            <v>AQU-36_04</v>
          </cell>
        </row>
        <row r="222">
          <cell r="A222" t="str">
            <v>AQU-36_06</v>
          </cell>
          <cell r="B222" t="str">
            <v>AQU-36_06</v>
          </cell>
        </row>
        <row r="223">
          <cell r="A223" t="str">
            <v>AQD-38_01</v>
          </cell>
          <cell r="B223" t="str">
            <v>AQD-38_01</v>
          </cell>
        </row>
        <row r="224">
          <cell r="A224" t="str">
            <v>AQD-38_02</v>
          </cell>
          <cell r="B224" t="str">
            <v>AQD-38_02</v>
          </cell>
        </row>
        <row r="225">
          <cell r="A225" t="str">
            <v>AQD-38_03</v>
          </cell>
          <cell r="B225" t="str">
            <v>AQD-38_03</v>
          </cell>
        </row>
        <row r="226">
          <cell r="A226" t="str">
            <v>AQD-38_04</v>
          </cell>
          <cell r="B226" t="str">
            <v>AQD-38_04</v>
          </cell>
        </row>
        <row r="227">
          <cell r="A227" t="str">
            <v>AQD-38_05</v>
          </cell>
          <cell r="B227" t="str">
            <v>AQD-38_05</v>
          </cell>
        </row>
        <row r="228">
          <cell r="A228" t="str">
            <v>AQD-38_06</v>
          </cell>
          <cell r="B228" t="str">
            <v>AQD-38_06</v>
          </cell>
        </row>
        <row r="229">
          <cell r="A229" t="str">
            <v>AQU-39_01</v>
          </cell>
          <cell r="B229" t="str">
            <v>AQU-39_01</v>
          </cell>
        </row>
        <row r="230">
          <cell r="A230" t="str">
            <v>AQU-39_02</v>
          </cell>
          <cell r="B230" t="str">
            <v>AQU-39_02</v>
          </cell>
        </row>
        <row r="231">
          <cell r="A231" t="str">
            <v>AQU-39_03</v>
          </cell>
          <cell r="B231" t="str">
            <v>AQU-39_03</v>
          </cell>
        </row>
        <row r="232">
          <cell r="A232" t="str">
            <v>AQU-39_04</v>
          </cell>
          <cell r="B232" t="str">
            <v>AQU-39_04</v>
          </cell>
        </row>
        <row r="233">
          <cell r="A233" t="str">
            <v>AQU-39_05</v>
          </cell>
          <cell r="B233" t="str">
            <v>AQU-39_05</v>
          </cell>
        </row>
        <row r="234">
          <cell r="A234" t="str">
            <v>AQU-39_06</v>
          </cell>
          <cell r="B234" t="str">
            <v>AQU-39_06</v>
          </cell>
        </row>
        <row r="235">
          <cell r="A235" t="str">
            <v>AQU-43_01</v>
          </cell>
          <cell r="B235" t="str">
            <v>AQU-43_01</v>
          </cell>
        </row>
        <row r="236">
          <cell r="A236" t="str">
            <v>AQU-43_02</v>
          </cell>
          <cell r="B236" t="str">
            <v>AQU-43_02</v>
          </cell>
        </row>
        <row r="237">
          <cell r="A237" t="str">
            <v>AQU-43_03</v>
          </cell>
          <cell r="B237" t="str">
            <v>AQU-43_03</v>
          </cell>
        </row>
        <row r="238">
          <cell r="A238" t="str">
            <v>AQU-43_04</v>
          </cell>
          <cell r="B238" t="str">
            <v>AQU-43_04</v>
          </cell>
        </row>
        <row r="239">
          <cell r="A239" t="str">
            <v>AQU-43_05</v>
          </cell>
          <cell r="B239" t="str">
            <v>AQU-43_05</v>
          </cell>
        </row>
        <row r="240">
          <cell r="A240" t="str">
            <v>AQU-43_06</v>
          </cell>
          <cell r="B240" t="str">
            <v>AQU-43_06</v>
          </cell>
        </row>
        <row r="241">
          <cell r="A241" t="str">
            <v>AQU-43_07</v>
          </cell>
          <cell r="B241" t="str">
            <v>AQU-43_07</v>
          </cell>
        </row>
        <row r="242">
          <cell r="A242" t="str">
            <v>AQU-43_08</v>
          </cell>
          <cell r="B242" t="str">
            <v>AQU-43_08</v>
          </cell>
        </row>
        <row r="243">
          <cell r="A243" t="str">
            <v>AQU-44_01</v>
          </cell>
          <cell r="B243" t="str">
            <v>AQU-44_01</v>
          </cell>
        </row>
        <row r="244">
          <cell r="A244" t="str">
            <v>AQU-44_02</v>
          </cell>
          <cell r="B244" t="str">
            <v>AQU-44_02</v>
          </cell>
        </row>
        <row r="245">
          <cell r="A245" t="str">
            <v>AQU-44_03</v>
          </cell>
          <cell r="B245" t="str">
            <v>AQU-44_03</v>
          </cell>
        </row>
        <row r="246">
          <cell r="A246" t="str">
            <v>AQU-44_04</v>
          </cell>
          <cell r="B246" t="str">
            <v>AQU-44_04</v>
          </cell>
        </row>
        <row r="247">
          <cell r="A247" t="str">
            <v>AQU-44_05</v>
          </cell>
          <cell r="B247" t="str">
            <v>AQU-44_05</v>
          </cell>
        </row>
        <row r="248">
          <cell r="A248" t="str">
            <v>AQU-44_06</v>
          </cell>
          <cell r="B248" t="str">
            <v>AQU-44_06</v>
          </cell>
        </row>
        <row r="249">
          <cell r="A249" t="str">
            <v>AQU-44_07</v>
          </cell>
          <cell r="B249" t="str">
            <v>AQU-44_07</v>
          </cell>
        </row>
        <row r="250">
          <cell r="A250" t="str">
            <v>AQU-44_08</v>
          </cell>
          <cell r="B250" t="str">
            <v>AQU-44_08</v>
          </cell>
        </row>
        <row r="251">
          <cell r="A251" t="str">
            <v>AQU-44_09</v>
          </cell>
          <cell r="B251" t="str">
            <v>AQU-44_09</v>
          </cell>
        </row>
        <row r="252">
          <cell r="A252" t="str">
            <v>AQU-44_10</v>
          </cell>
          <cell r="B252" t="str">
            <v>AQU-44_10</v>
          </cell>
        </row>
        <row r="253">
          <cell r="A253" t="str">
            <v>AQU-46_01</v>
          </cell>
          <cell r="B253" t="str">
            <v>AQU-46_01</v>
          </cell>
        </row>
        <row r="254">
          <cell r="A254" t="str">
            <v>AQU-46_02</v>
          </cell>
          <cell r="B254" t="str">
            <v>AQU-46_02</v>
          </cell>
        </row>
        <row r="255">
          <cell r="A255" t="str">
            <v>AQU-46_03</v>
          </cell>
          <cell r="B255" t="str">
            <v>AQU-46_03</v>
          </cell>
        </row>
        <row r="256">
          <cell r="A256" t="str">
            <v>AQU-46_04</v>
          </cell>
          <cell r="B256" t="str">
            <v>AQU-46_04</v>
          </cell>
        </row>
        <row r="257">
          <cell r="A257" t="str">
            <v>AQU-46_05</v>
          </cell>
          <cell r="B257" t="str">
            <v>AQU-46_05</v>
          </cell>
        </row>
        <row r="258">
          <cell r="A258" t="str">
            <v>AQU-46_06</v>
          </cell>
          <cell r="B258" t="str">
            <v>AQU-46_06</v>
          </cell>
        </row>
        <row r="259">
          <cell r="A259" t="str">
            <v>AQU-46_07</v>
          </cell>
          <cell r="B259" t="str">
            <v>AQU-46_07</v>
          </cell>
        </row>
        <row r="260">
          <cell r="A260" t="str">
            <v>AQU-46_08</v>
          </cell>
          <cell r="B260" t="str">
            <v>AQU-46_08</v>
          </cell>
        </row>
        <row r="261">
          <cell r="A261" t="str">
            <v>AQU-46_09</v>
          </cell>
          <cell r="B261" t="str">
            <v>AQU-46_09</v>
          </cell>
        </row>
        <row r="262">
          <cell r="A262" t="str">
            <v>AQU-47_01</v>
          </cell>
          <cell r="B262" t="str">
            <v>AQU-47_01</v>
          </cell>
        </row>
        <row r="263">
          <cell r="A263" t="str">
            <v>AQU-47_02</v>
          </cell>
          <cell r="B263" t="str">
            <v>AQU-47_02</v>
          </cell>
        </row>
        <row r="264">
          <cell r="A264" t="str">
            <v>AQU-47_03</v>
          </cell>
          <cell r="B264" t="str">
            <v>AQU-47_03</v>
          </cell>
        </row>
        <row r="265">
          <cell r="A265" t="str">
            <v>AQU-47_04</v>
          </cell>
          <cell r="B265" t="str">
            <v>AQU-47_04</v>
          </cell>
        </row>
        <row r="266">
          <cell r="A266" t="str">
            <v>AQU-47_05</v>
          </cell>
          <cell r="B266" t="str">
            <v>AQU-47_05</v>
          </cell>
        </row>
        <row r="267">
          <cell r="A267" t="str">
            <v>AQU-47_06</v>
          </cell>
          <cell r="B267" t="str">
            <v>AQU-47_06</v>
          </cell>
        </row>
        <row r="268">
          <cell r="A268" t="str">
            <v>AQD-48_01</v>
          </cell>
          <cell r="B268" t="str">
            <v>AQD-48_01</v>
          </cell>
        </row>
        <row r="269">
          <cell r="A269" t="str">
            <v>AQD-48_02</v>
          </cell>
          <cell r="B269" t="str">
            <v>AQD-48_02</v>
          </cell>
        </row>
        <row r="270">
          <cell r="A270" t="str">
            <v>AQD-48_03</v>
          </cell>
          <cell r="B270" t="str">
            <v>AQD-48_03</v>
          </cell>
        </row>
        <row r="271">
          <cell r="A271" t="str">
            <v>AQD-48_04</v>
          </cell>
          <cell r="B271" t="str">
            <v>AQD-48_04</v>
          </cell>
        </row>
        <row r="272">
          <cell r="A272" t="str">
            <v>AQD-48_05</v>
          </cell>
          <cell r="B272" t="str">
            <v>AQD-48_05</v>
          </cell>
        </row>
        <row r="273">
          <cell r="A273" t="str">
            <v>AQD-48_06</v>
          </cell>
          <cell r="B273" t="str">
            <v>AQD-48_06</v>
          </cell>
        </row>
        <row r="274">
          <cell r="A274" t="str">
            <v>AQD-48_07</v>
          </cell>
          <cell r="B274" t="str">
            <v>AQD-48_07</v>
          </cell>
        </row>
        <row r="275">
          <cell r="A275" t="str">
            <v>AQD-48_08</v>
          </cell>
          <cell r="B275" t="str">
            <v>AQD-48_08</v>
          </cell>
        </row>
        <row r="276">
          <cell r="A276" t="str">
            <v>AQD-48_09</v>
          </cell>
          <cell r="B276" t="str">
            <v>AQD-48_09</v>
          </cell>
        </row>
        <row r="277">
          <cell r="A277" t="str">
            <v>AQD-48_10</v>
          </cell>
          <cell r="B277" t="str">
            <v>AQD-48_10</v>
          </cell>
        </row>
        <row r="278">
          <cell r="A278" t="str">
            <v>AQD-48_11</v>
          </cell>
          <cell r="B278" t="str">
            <v>AQD-48_11</v>
          </cell>
        </row>
        <row r="279">
          <cell r="A279" t="str">
            <v>AQU-49_01</v>
          </cell>
          <cell r="B279" t="str">
            <v>AQU-49_01</v>
          </cell>
        </row>
        <row r="280">
          <cell r="A280" t="str">
            <v>AQU-49_02</v>
          </cell>
          <cell r="B280" t="str">
            <v>AQU-49_02</v>
          </cell>
        </row>
        <row r="281">
          <cell r="A281" t="str">
            <v>AQU-49_03</v>
          </cell>
          <cell r="B281" t="str">
            <v>AQU-49_03</v>
          </cell>
        </row>
        <row r="282">
          <cell r="A282" t="str">
            <v>AQU-49_04</v>
          </cell>
          <cell r="B282" t="str">
            <v>AQU-49_04</v>
          </cell>
        </row>
        <row r="283">
          <cell r="A283" t="str">
            <v>AQU-49_05</v>
          </cell>
          <cell r="B283" t="str">
            <v>AQU-49_05</v>
          </cell>
        </row>
        <row r="284">
          <cell r="A284" t="str">
            <v>AQU-49_06</v>
          </cell>
          <cell r="B284" t="str">
            <v>AQU-49_06</v>
          </cell>
        </row>
        <row r="285">
          <cell r="A285" t="str">
            <v>AQU-49_07</v>
          </cell>
          <cell r="B285" t="str">
            <v>AQU-49_07</v>
          </cell>
        </row>
        <row r="286">
          <cell r="A286" t="str">
            <v>AQU-49_08</v>
          </cell>
          <cell r="B286" t="str">
            <v>AQU-49_08</v>
          </cell>
        </row>
        <row r="287">
          <cell r="A287" t="str">
            <v>AQU-49_09</v>
          </cell>
          <cell r="B287" t="str">
            <v>AQU-49_09</v>
          </cell>
        </row>
        <row r="288">
          <cell r="A288" t="str">
            <v>AQU-49_10</v>
          </cell>
          <cell r="B288" t="str">
            <v>AQU-49_10</v>
          </cell>
        </row>
        <row r="289">
          <cell r="A289" t="str">
            <v>AQU-52_04</v>
          </cell>
          <cell r="B289" t="str">
            <v>AQU-52_04</v>
          </cell>
        </row>
        <row r="290">
          <cell r="A290" t="str">
            <v>AQU-52_05</v>
          </cell>
          <cell r="B290" t="str">
            <v>AQU-52_05</v>
          </cell>
        </row>
        <row r="291">
          <cell r="A291" t="str">
            <v>AQU-52_06</v>
          </cell>
          <cell r="B291" t="str">
            <v>AQU-52_06</v>
          </cell>
        </row>
        <row r="292">
          <cell r="A292" t="str">
            <v>AQU-52_07</v>
          </cell>
          <cell r="B292" t="str">
            <v>AQU-52_07</v>
          </cell>
        </row>
        <row r="293">
          <cell r="A293" t="str">
            <v>AQU-52_08</v>
          </cell>
          <cell r="B293" t="str">
            <v>AQU-52_08</v>
          </cell>
        </row>
        <row r="294">
          <cell r="A294" t="str">
            <v>AQU-52_09</v>
          </cell>
          <cell r="B294" t="str">
            <v>AQU-52_09</v>
          </cell>
        </row>
        <row r="295">
          <cell r="A295" t="str">
            <v>AQD-53_01</v>
          </cell>
          <cell r="B295" t="str">
            <v>AQD-53_01</v>
          </cell>
        </row>
        <row r="296">
          <cell r="A296" t="str">
            <v>AQD-53_02</v>
          </cell>
          <cell r="B296" t="str">
            <v>AQD-53_02</v>
          </cell>
        </row>
        <row r="297">
          <cell r="A297" t="str">
            <v>AQD-53_03</v>
          </cell>
          <cell r="B297" t="str">
            <v>AQD-53_03</v>
          </cell>
        </row>
        <row r="298">
          <cell r="A298" t="str">
            <v>AQD-53_04</v>
          </cell>
          <cell r="B298" t="str">
            <v>AQD-53_04</v>
          </cell>
        </row>
        <row r="299">
          <cell r="A299" t="str">
            <v>AQD-53_05</v>
          </cell>
          <cell r="B299" t="str">
            <v>AQD-53_05</v>
          </cell>
        </row>
        <row r="300">
          <cell r="A300" t="str">
            <v>AQD-53_06</v>
          </cell>
          <cell r="B300" t="str">
            <v>AQD-53_06</v>
          </cell>
        </row>
        <row r="301">
          <cell r="A301" t="str">
            <v>AQD-53_07</v>
          </cell>
          <cell r="B301" t="str">
            <v>AQD-53_07</v>
          </cell>
        </row>
        <row r="302">
          <cell r="A302" t="str">
            <v>AQU-54_01</v>
          </cell>
          <cell r="B302" t="str">
            <v>AQU-54_01</v>
          </cell>
        </row>
        <row r="303">
          <cell r="A303" t="str">
            <v>AQU-54_02</v>
          </cell>
          <cell r="B303" t="str">
            <v>AQU-54_02</v>
          </cell>
        </row>
        <row r="304">
          <cell r="A304" t="str">
            <v>AQU-54_03</v>
          </cell>
          <cell r="B304" t="str">
            <v>AQU-54_03</v>
          </cell>
        </row>
        <row r="305">
          <cell r="A305" t="str">
            <v>AQU-54_04</v>
          </cell>
          <cell r="B305" t="str">
            <v>AQU-54_04</v>
          </cell>
        </row>
        <row r="306">
          <cell r="A306" t="str">
            <v>AQU-54_05</v>
          </cell>
          <cell r="B306" t="str">
            <v>AQU-54_05</v>
          </cell>
        </row>
        <row r="307">
          <cell r="A307" t="str">
            <v>AQU-54_06</v>
          </cell>
          <cell r="B307" t="str">
            <v>AQU-54_06</v>
          </cell>
        </row>
        <row r="308">
          <cell r="A308" t="str">
            <v>AQU-54_07</v>
          </cell>
          <cell r="B308" t="str">
            <v>AQU-54_07</v>
          </cell>
        </row>
        <row r="309">
          <cell r="A309" t="str">
            <v>AQU-54_08</v>
          </cell>
          <cell r="B309" t="str">
            <v>AQU-54_08</v>
          </cell>
        </row>
        <row r="310">
          <cell r="A310" t="str">
            <v>AQU-55_01</v>
          </cell>
          <cell r="B310" t="str">
            <v>AQU-55_01</v>
          </cell>
        </row>
        <row r="311">
          <cell r="A311" t="str">
            <v>AQU-55_02</v>
          </cell>
          <cell r="B311" t="str">
            <v>AQU-55_02</v>
          </cell>
        </row>
        <row r="312">
          <cell r="A312" t="str">
            <v>AQU-55_03</v>
          </cell>
          <cell r="B312" t="str">
            <v>AQU-55_03</v>
          </cell>
        </row>
        <row r="313">
          <cell r="A313" t="str">
            <v>AQU-55_04</v>
          </cell>
          <cell r="B313" t="str">
            <v>AQU-55_04</v>
          </cell>
        </row>
        <row r="314">
          <cell r="A314" t="str">
            <v>AQU-55_05</v>
          </cell>
          <cell r="B314" t="str">
            <v>AQU-55_05</v>
          </cell>
        </row>
        <row r="315">
          <cell r="A315" t="str">
            <v>AQU-55_06</v>
          </cell>
          <cell r="B315" t="str">
            <v>AQU-55_06</v>
          </cell>
        </row>
        <row r="316">
          <cell r="A316" t="str">
            <v>AQU-56_01</v>
          </cell>
          <cell r="B316" t="str">
            <v>AQU-56_01</v>
          </cell>
        </row>
        <row r="317">
          <cell r="A317" t="str">
            <v>AQU-56_02</v>
          </cell>
          <cell r="B317" t="str">
            <v>AQU-56_02</v>
          </cell>
        </row>
        <row r="318">
          <cell r="A318" t="str">
            <v>AQU-56_03</v>
          </cell>
          <cell r="B318" t="str">
            <v>AQU-56_03</v>
          </cell>
        </row>
        <row r="319">
          <cell r="A319" t="str">
            <v>AQU-56_04</v>
          </cell>
          <cell r="B319" t="str">
            <v>AQU-56_04</v>
          </cell>
        </row>
        <row r="320">
          <cell r="A320" t="str">
            <v>AQU-56_05</v>
          </cell>
          <cell r="B320" t="str">
            <v>AQU-56_05</v>
          </cell>
        </row>
        <row r="321">
          <cell r="A321" t="str">
            <v>AQU-56_06</v>
          </cell>
          <cell r="B321" t="str">
            <v>AQU-56_06</v>
          </cell>
        </row>
        <row r="322">
          <cell r="A322" t="str">
            <v>AQU-56_07</v>
          </cell>
          <cell r="B322" t="str">
            <v>AQU-56_07</v>
          </cell>
        </row>
        <row r="323">
          <cell r="A323" t="str">
            <v>AQU-56_08</v>
          </cell>
          <cell r="B323" t="str">
            <v>AQU-56_08</v>
          </cell>
        </row>
        <row r="324">
          <cell r="A324" t="str">
            <v>AQU-56_09</v>
          </cell>
          <cell r="B324" t="str">
            <v>AQU-56_09</v>
          </cell>
        </row>
        <row r="325">
          <cell r="A325" t="str">
            <v>AQU-57_01</v>
          </cell>
          <cell r="B325" t="str">
            <v>AQU-57_01</v>
          </cell>
        </row>
        <row r="326">
          <cell r="A326" t="str">
            <v>AQU-57_02</v>
          </cell>
          <cell r="B326" t="str">
            <v>AQU-57_02</v>
          </cell>
        </row>
        <row r="327">
          <cell r="A327" t="str">
            <v>AQU-57_03</v>
          </cell>
          <cell r="B327" t="str">
            <v>AQU-57_03</v>
          </cell>
        </row>
        <row r="328">
          <cell r="A328" t="str">
            <v>AQU-57_04</v>
          </cell>
          <cell r="B328" t="str">
            <v>AQU-57_04</v>
          </cell>
        </row>
        <row r="329">
          <cell r="A329" t="str">
            <v>AQU-57_05</v>
          </cell>
          <cell r="B329" t="str">
            <v>AQU-57_05</v>
          </cell>
        </row>
        <row r="330">
          <cell r="A330" t="str">
            <v>AQU-57_06</v>
          </cell>
          <cell r="B330" t="str">
            <v>AQU-57_06</v>
          </cell>
        </row>
        <row r="331">
          <cell r="A331" t="str">
            <v>AQU-58_01</v>
          </cell>
          <cell r="B331" t="str">
            <v>AQU-58_01</v>
          </cell>
        </row>
        <row r="332">
          <cell r="A332" t="str">
            <v>AQU-58_02</v>
          </cell>
          <cell r="B332" t="str">
            <v>AQU-58_02</v>
          </cell>
        </row>
        <row r="333">
          <cell r="A333" t="str">
            <v>AQU-58_03</v>
          </cell>
          <cell r="B333" t="str">
            <v>AQU-58_03</v>
          </cell>
        </row>
        <row r="334">
          <cell r="A334" t="str">
            <v>AQU-58_04</v>
          </cell>
          <cell r="B334" t="str">
            <v>AQU-58_04</v>
          </cell>
        </row>
        <row r="335">
          <cell r="A335" t="str">
            <v>AQU-58_05</v>
          </cell>
          <cell r="B335" t="str">
            <v>AQU-58_05</v>
          </cell>
        </row>
        <row r="336">
          <cell r="A336" t="str">
            <v>AQU-58_06</v>
          </cell>
          <cell r="B336" t="str">
            <v>AQU-58_06</v>
          </cell>
        </row>
        <row r="337">
          <cell r="A337" t="str">
            <v>AQU-58_07</v>
          </cell>
          <cell r="B337" t="str">
            <v>AQU-58_07</v>
          </cell>
        </row>
        <row r="338">
          <cell r="A338" t="str">
            <v>AQU-58_08</v>
          </cell>
          <cell r="B338" t="str">
            <v>AQU-58_08</v>
          </cell>
        </row>
        <row r="339">
          <cell r="A339" t="str">
            <v>AQU-59_01</v>
          </cell>
          <cell r="B339" t="str">
            <v>AQU-59_01</v>
          </cell>
        </row>
        <row r="340">
          <cell r="A340" t="str">
            <v>AQU-59_02</v>
          </cell>
          <cell r="B340" t="str">
            <v>AQU-59_02</v>
          </cell>
        </row>
        <row r="341">
          <cell r="A341" t="str">
            <v>AQU-59_03</v>
          </cell>
          <cell r="B341" t="str">
            <v>AQU-59_03</v>
          </cell>
        </row>
        <row r="342">
          <cell r="A342" t="str">
            <v>AQU-59_04</v>
          </cell>
          <cell r="B342" t="str">
            <v>AQU-59_04</v>
          </cell>
        </row>
        <row r="343">
          <cell r="A343" t="str">
            <v>AQU-59_05</v>
          </cell>
          <cell r="B343" t="str">
            <v>AQU-59_05</v>
          </cell>
        </row>
        <row r="344">
          <cell r="A344" t="str">
            <v>AQU-61_01</v>
          </cell>
          <cell r="B344" t="str">
            <v>AQU-61_01</v>
          </cell>
        </row>
        <row r="345">
          <cell r="A345" t="str">
            <v>AQU-61_02</v>
          </cell>
          <cell r="B345" t="str">
            <v>AQU-61_02</v>
          </cell>
        </row>
        <row r="346">
          <cell r="A346" t="str">
            <v>AQU-61_03</v>
          </cell>
          <cell r="B346" t="str">
            <v>AQU-61_03</v>
          </cell>
        </row>
        <row r="347">
          <cell r="A347" t="str">
            <v>AQU-61_04</v>
          </cell>
          <cell r="B347" t="str">
            <v>AQU-61_04</v>
          </cell>
        </row>
        <row r="348">
          <cell r="A348" t="str">
            <v>AQU-61_05</v>
          </cell>
          <cell r="B348" t="str">
            <v>AQU-61_05</v>
          </cell>
        </row>
        <row r="349">
          <cell r="A349" t="str">
            <v>AQU-61_06</v>
          </cell>
          <cell r="B349" t="str">
            <v>AQU-61_06</v>
          </cell>
        </row>
        <row r="350">
          <cell r="A350" t="str">
            <v>AQU-61_07</v>
          </cell>
          <cell r="B350" t="str">
            <v>AQU-61_07</v>
          </cell>
        </row>
        <row r="351">
          <cell r="A351" t="str">
            <v>AQU-61_08</v>
          </cell>
          <cell r="B351" t="str">
            <v>AQU-61_08</v>
          </cell>
        </row>
        <row r="352">
          <cell r="A352" t="str">
            <v>AQU-61_09</v>
          </cell>
          <cell r="B352" t="str">
            <v>AQU-61_09</v>
          </cell>
        </row>
        <row r="353">
          <cell r="A353" t="str">
            <v>AQD-62_04</v>
          </cell>
          <cell r="B353" t="str">
            <v>AQD-62_04</v>
          </cell>
        </row>
        <row r="354">
          <cell r="A354" t="str">
            <v>AQD-62_05</v>
          </cell>
          <cell r="B354" t="str">
            <v>AQD-62_05</v>
          </cell>
        </row>
        <row r="355">
          <cell r="A355" t="str">
            <v>AQD-62_06</v>
          </cell>
          <cell r="B355" t="str">
            <v>AQD-62_06</v>
          </cell>
        </row>
        <row r="356">
          <cell r="A356" t="str">
            <v>AQD-62_07</v>
          </cell>
          <cell r="B356" t="str">
            <v>AQD-62_07</v>
          </cell>
        </row>
        <row r="357">
          <cell r="A357" t="str">
            <v>AQD-62_08</v>
          </cell>
          <cell r="B357" t="str">
            <v>AQD-62_08</v>
          </cell>
        </row>
        <row r="358">
          <cell r="A358" t="str">
            <v>AQU-63_01</v>
          </cell>
          <cell r="B358" t="str">
            <v>AQU-63_01</v>
          </cell>
        </row>
        <row r="359">
          <cell r="A359" t="str">
            <v>AQU-63_02</v>
          </cell>
          <cell r="B359" t="str">
            <v>AQU-63_02</v>
          </cell>
        </row>
        <row r="360">
          <cell r="A360" t="str">
            <v>AQU-63_03</v>
          </cell>
          <cell r="B360" t="str">
            <v>AQU-63_03</v>
          </cell>
        </row>
        <row r="361">
          <cell r="A361" t="str">
            <v>AQU-63_04</v>
          </cell>
          <cell r="B361" t="str">
            <v>AQU-63_04</v>
          </cell>
        </row>
        <row r="362">
          <cell r="A362" t="str">
            <v>AQU-63_05</v>
          </cell>
          <cell r="B362" t="str">
            <v>AQU-63_05</v>
          </cell>
        </row>
        <row r="363">
          <cell r="A363" t="str">
            <v>AQU-63_06</v>
          </cell>
          <cell r="B363" t="str">
            <v>AQU-63_06</v>
          </cell>
        </row>
        <row r="364">
          <cell r="A364" t="str">
            <v>CVU-01_01</v>
          </cell>
          <cell r="B364" t="str">
            <v>CVU-01_01</v>
          </cell>
        </row>
        <row r="365">
          <cell r="A365" t="str">
            <v>CVU-01_02</v>
          </cell>
          <cell r="B365" t="str">
            <v>CVU-01_02</v>
          </cell>
        </row>
        <row r="366">
          <cell r="A366" t="str">
            <v>CVU-01_03</v>
          </cell>
          <cell r="B366" t="str">
            <v>CVU-01_03</v>
          </cell>
        </row>
        <row r="367">
          <cell r="A367" t="str">
            <v>CVU-01_04</v>
          </cell>
          <cell r="B367" t="str">
            <v>CVU-01_04</v>
          </cell>
        </row>
        <row r="368">
          <cell r="A368" t="str">
            <v>CVU-01_05</v>
          </cell>
          <cell r="B368" t="str">
            <v>CVU-01_05</v>
          </cell>
        </row>
        <row r="369">
          <cell r="A369" t="str">
            <v>CVU-01_06</v>
          </cell>
          <cell r="B369" t="str">
            <v>CVU-01_06</v>
          </cell>
        </row>
        <row r="370">
          <cell r="A370" t="str">
            <v>CVU-01_07</v>
          </cell>
          <cell r="B370" t="str">
            <v>CVU-01_07</v>
          </cell>
        </row>
        <row r="371">
          <cell r="A371" t="str">
            <v>CVD-02-07</v>
          </cell>
          <cell r="B371" t="str">
            <v>CVD-02_01</v>
          </cell>
        </row>
        <row r="372">
          <cell r="A372" t="str">
            <v>CVD-02-08</v>
          </cell>
          <cell r="B372" t="str">
            <v>CVD-02_02</v>
          </cell>
        </row>
        <row r="373">
          <cell r="A373" t="str">
            <v>CVD-02-09</v>
          </cell>
          <cell r="B373" t="str">
            <v>CVD-02_03</v>
          </cell>
        </row>
        <row r="374">
          <cell r="A374" t="str">
            <v>CVD-02-10</v>
          </cell>
          <cell r="B374" t="str">
            <v>CVD-02_04</v>
          </cell>
        </row>
        <row r="375">
          <cell r="A375" t="str">
            <v>CVD-02-11</v>
          </cell>
          <cell r="B375" t="str">
            <v>CVD-02_05</v>
          </cell>
        </row>
        <row r="376">
          <cell r="A376" t="str">
            <v>CVD-02_01</v>
          </cell>
          <cell r="B376" t="str">
            <v>CVD-02_06</v>
          </cell>
        </row>
        <row r="377">
          <cell r="A377" t="str">
            <v>CVD-02_02</v>
          </cell>
          <cell r="B377" t="str">
            <v>CVD-02_07</v>
          </cell>
        </row>
        <row r="378">
          <cell r="A378" t="str">
            <v>CVD-02_03</v>
          </cell>
          <cell r="B378" t="str">
            <v>CVD-02_08</v>
          </cell>
        </row>
        <row r="379">
          <cell r="A379" t="str">
            <v>CVD-02_04</v>
          </cell>
          <cell r="B379" t="str">
            <v>CVD-02_09</v>
          </cell>
        </row>
        <row r="380">
          <cell r="A380" t="str">
            <v>CVD-02_05</v>
          </cell>
          <cell r="B380" t="str">
            <v>CVD-02_10</v>
          </cell>
        </row>
        <row r="381">
          <cell r="A381" t="str">
            <v>CVD-02_06</v>
          </cell>
          <cell r="B381" t="str">
            <v>CVD-02_11</v>
          </cell>
        </row>
        <row r="382">
          <cell r="A382" t="str">
            <v>CVU-03_01</v>
          </cell>
          <cell r="B382" t="str">
            <v>CVU-03_01</v>
          </cell>
        </row>
        <row r="383">
          <cell r="A383" t="str">
            <v>CVU-03_02</v>
          </cell>
          <cell r="B383" t="str">
            <v>CVU-03_02</v>
          </cell>
        </row>
        <row r="384">
          <cell r="A384" t="str">
            <v>CVU-03_03</v>
          </cell>
          <cell r="B384" t="str">
            <v>CVU-03_03</v>
          </cell>
        </row>
        <row r="385">
          <cell r="A385" t="str">
            <v>CVU-03_04</v>
          </cell>
          <cell r="B385" t="str">
            <v>CVU-03_04</v>
          </cell>
        </row>
        <row r="386">
          <cell r="A386" t="str">
            <v>CVU-03_05</v>
          </cell>
          <cell r="B386" t="str">
            <v>CVU-03_05</v>
          </cell>
        </row>
        <row r="387">
          <cell r="A387" t="str">
            <v>CVU-03_06</v>
          </cell>
          <cell r="B387" t="str">
            <v>CVU-03_06</v>
          </cell>
        </row>
        <row r="388">
          <cell r="A388" t="str">
            <v>CVU-03_07</v>
          </cell>
          <cell r="B388" t="str">
            <v>CVU-03_07</v>
          </cell>
        </row>
        <row r="389">
          <cell r="A389" t="str">
            <v>CVU-03_08</v>
          </cell>
          <cell r="B389" t="str">
            <v>CVU-03_08</v>
          </cell>
        </row>
        <row r="390">
          <cell r="A390" t="str">
            <v>CVU-03_09</v>
          </cell>
          <cell r="B390" t="str">
            <v>CVU-03_09</v>
          </cell>
        </row>
        <row r="391">
          <cell r="A391" t="str">
            <v>CVD-04_01</v>
          </cell>
          <cell r="B391" t="str">
            <v>CVD-04_01</v>
          </cell>
        </row>
        <row r="392">
          <cell r="A392" t="str">
            <v>CVD-04_02</v>
          </cell>
          <cell r="B392" t="str">
            <v>CVD-04_02</v>
          </cell>
        </row>
        <row r="393">
          <cell r="A393" t="str">
            <v>CVD-04_03</v>
          </cell>
          <cell r="B393" t="str">
            <v>CVD-04_03</v>
          </cell>
        </row>
        <row r="394">
          <cell r="A394" t="str">
            <v>CVD-04_04</v>
          </cell>
          <cell r="B394" t="str">
            <v>CVD-04_04</v>
          </cell>
        </row>
        <row r="395">
          <cell r="A395" t="str">
            <v>CVD-04_05</v>
          </cell>
          <cell r="B395" t="str">
            <v>CVD-04_05</v>
          </cell>
        </row>
        <row r="396">
          <cell r="A396" t="str">
            <v>CVD-04_06</v>
          </cell>
          <cell r="B396" t="str">
            <v>CVD-04_06</v>
          </cell>
        </row>
        <row r="397">
          <cell r="A397" t="str">
            <v>CVD-04_07</v>
          </cell>
          <cell r="B397" t="str">
            <v>CVD-04_07</v>
          </cell>
        </row>
        <row r="398">
          <cell r="A398" t="str">
            <v>CVD-04_08</v>
          </cell>
          <cell r="B398" t="str">
            <v>CVD-04_08</v>
          </cell>
        </row>
        <row r="399">
          <cell r="A399" t="str">
            <v>CVD-04_09</v>
          </cell>
          <cell r="B399" t="str">
            <v>CVD-04_09</v>
          </cell>
        </row>
        <row r="400">
          <cell r="A400" t="str">
            <v>CVD-04_10</v>
          </cell>
          <cell r="B400" t="str">
            <v>CVD-04_10</v>
          </cell>
        </row>
        <row r="401">
          <cell r="A401" t="str">
            <v>CVD-04_11</v>
          </cell>
          <cell r="B401" t="str">
            <v>CVD-04_11</v>
          </cell>
        </row>
        <row r="402">
          <cell r="A402" t="str">
            <v>CVD-04_12</v>
          </cell>
          <cell r="B402" t="str">
            <v>CVD-04_12</v>
          </cell>
        </row>
        <row r="403">
          <cell r="A403" t="str">
            <v>CVD-04_13</v>
          </cell>
          <cell r="B403" t="str">
            <v>CVD-04_13</v>
          </cell>
        </row>
        <row r="404">
          <cell r="A404" t="str">
            <v>CVD-04_14</v>
          </cell>
          <cell r="B404" t="str">
            <v>CVD-04_14</v>
          </cell>
        </row>
        <row r="405">
          <cell r="A405" t="str">
            <v>CVD-08_01</v>
          </cell>
          <cell r="B405" t="str">
            <v>CVD-08_01</v>
          </cell>
        </row>
        <row r="406">
          <cell r="A406" t="str">
            <v>CVD-08_02</v>
          </cell>
          <cell r="B406" t="str">
            <v>CVD-08_02</v>
          </cell>
        </row>
        <row r="407">
          <cell r="A407" t="str">
            <v>CVD-08_03</v>
          </cell>
          <cell r="B407" t="str">
            <v>CVD-08_03</v>
          </cell>
        </row>
        <row r="408">
          <cell r="A408" t="str">
            <v>CVD-08_04</v>
          </cell>
          <cell r="B408" t="str">
            <v>CVD-08_04</v>
          </cell>
        </row>
        <row r="409">
          <cell r="A409" t="str">
            <v>CVD-08_05</v>
          </cell>
          <cell r="B409" t="str">
            <v>CVD-08_05</v>
          </cell>
        </row>
        <row r="410">
          <cell r="A410" t="str">
            <v>CVD-08_06</v>
          </cell>
          <cell r="B410" t="str">
            <v>CVD-08_06</v>
          </cell>
        </row>
        <row r="411">
          <cell r="A411" t="str">
            <v>CVD-08_07</v>
          </cell>
          <cell r="B411" t="str">
            <v>CVD-08_07</v>
          </cell>
        </row>
        <row r="412">
          <cell r="A412" t="str">
            <v>CVD-08_08</v>
          </cell>
          <cell r="B412" t="str">
            <v>CVD-08_08</v>
          </cell>
        </row>
        <row r="413">
          <cell r="A413" t="str">
            <v>CVD-08_09</v>
          </cell>
          <cell r="B413" t="str">
            <v>CVD-08_09</v>
          </cell>
        </row>
        <row r="414">
          <cell r="A414" t="str">
            <v>CVD-08_10</v>
          </cell>
          <cell r="B414" t="str">
            <v>CVD-08_10</v>
          </cell>
        </row>
        <row r="415">
          <cell r="A415" t="str">
            <v>CVU-12-01</v>
          </cell>
          <cell r="B415" t="str">
            <v>CVU-12_01</v>
          </cell>
        </row>
        <row r="416">
          <cell r="A416" t="str">
            <v>CVU-12-02</v>
          </cell>
          <cell r="B416" t="str">
            <v>CVU-12_02</v>
          </cell>
        </row>
        <row r="417">
          <cell r="A417" t="str">
            <v>CVU-12-03</v>
          </cell>
          <cell r="B417" t="str">
            <v>CVU-12_03</v>
          </cell>
        </row>
        <row r="418">
          <cell r="A418" t="str">
            <v>CVU-12-04</v>
          </cell>
          <cell r="B418" t="str">
            <v>CVU-12_04</v>
          </cell>
        </row>
        <row r="419">
          <cell r="A419" t="str">
            <v>CVU-12-05</v>
          </cell>
          <cell r="B419" t="str">
            <v>CVU-12_05</v>
          </cell>
        </row>
        <row r="420">
          <cell r="A420" t="str">
            <v>CVU-12-06</v>
          </cell>
          <cell r="B420" t="str">
            <v>CVU-12_06</v>
          </cell>
        </row>
        <row r="421">
          <cell r="A421" t="str">
            <v>CVU-12-07</v>
          </cell>
          <cell r="B421" t="str">
            <v>CVU-12_07</v>
          </cell>
        </row>
        <row r="422">
          <cell r="A422" t="str">
            <v>CVU-12-08</v>
          </cell>
          <cell r="B422" t="str">
            <v>CVU-12_08</v>
          </cell>
        </row>
        <row r="423">
          <cell r="A423" t="str">
            <v>CVU-13-01</v>
          </cell>
          <cell r="B423" t="str">
            <v>CVU-13_01</v>
          </cell>
        </row>
        <row r="424">
          <cell r="A424" t="str">
            <v>CVU-13-02</v>
          </cell>
          <cell r="B424" t="str">
            <v>CVU-13_02</v>
          </cell>
        </row>
        <row r="425">
          <cell r="A425" t="str">
            <v>CVU-13-03</v>
          </cell>
          <cell r="B425" t="str">
            <v>CVU-13_03</v>
          </cell>
        </row>
        <row r="426">
          <cell r="A426" t="str">
            <v>CVU-13-04</v>
          </cell>
          <cell r="B426" t="str">
            <v>CVU-13_04</v>
          </cell>
        </row>
        <row r="427">
          <cell r="A427" t="str">
            <v>CVU-13-05</v>
          </cell>
          <cell r="B427" t="str">
            <v>CVU-13_05</v>
          </cell>
        </row>
        <row r="428">
          <cell r="A428" t="str">
            <v>CVU-13-06</v>
          </cell>
          <cell r="B428" t="str">
            <v>CVU-13_06</v>
          </cell>
        </row>
        <row r="429">
          <cell r="A429" t="str">
            <v>CVU-13-07</v>
          </cell>
          <cell r="B429" t="str">
            <v>CVU-13_07</v>
          </cell>
        </row>
        <row r="430">
          <cell r="A430" t="str">
            <v>CVU-13-08</v>
          </cell>
          <cell r="B430" t="str">
            <v>CVU-13_08</v>
          </cell>
        </row>
        <row r="431">
          <cell r="A431" t="str">
            <v>CVU-13-09</v>
          </cell>
          <cell r="B431" t="str">
            <v>CVU-13_09</v>
          </cell>
        </row>
        <row r="432">
          <cell r="A432" t="str">
            <v>CVU-13-10</v>
          </cell>
          <cell r="B432" t="str">
            <v>CVU-13_10</v>
          </cell>
        </row>
        <row r="433">
          <cell r="A433" t="str">
            <v>CVU-13-11</v>
          </cell>
          <cell r="B433" t="str">
            <v>CVU-13_11</v>
          </cell>
        </row>
        <row r="434">
          <cell r="A434" t="str">
            <v>CVU-15-11</v>
          </cell>
          <cell r="B434" t="str">
            <v>CVU-15_01</v>
          </cell>
        </row>
        <row r="435">
          <cell r="A435" t="str">
            <v>CVU-15-12</v>
          </cell>
          <cell r="B435" t="str">
            <v>CVU-15_02</v>
          </cell>
        </row>
        <row r="436">
          <cell r="A436" t="str">
            <v>CVU-15-13</v>
          </cell>
          <cell r="B436" t="str">
            <v>CVU-15_03</v>
          </cell>
        </row>
        <row r="437">
          <cell r="A437" t="str">
            <v>CVU-15-14</v>
          </cell>
          <cell r="B437" t="str">
            <v>CVU-15_04</v>
          </cell>
        </row>
        <row r="438">
          <cell r="A438" t="str">
            <v>CVU-15_01</v>
          </cell>
          <cell r="B438" t="str">
            <v>CVU-15_05</v>
          </cell>
        </row>
        <row r="439">
          <cell r="A439" t="str">
            <v>CVU-15_02</v>
          </cell>
          <cell r="B439" t="str">
            <v>CVU-15_06</v>
          </cell>
        </row>
        <row r="440">
          <cell r="A440" t="str">
            <v>CVU-15_03</v>
          </cell>
          <cell r="B440" t="str">
            <v>CVU-15_07</v>
          </cell>
        </row>
        <row r="441">
          <cell r="A441" t="str">
            <v>CVU-15_04</v>
          </cell>
          <cell r="B441" t="str">
            <v>CVU-15_08</v>
          </cell>
        </row>
        <row r="442">
          <cell r="A442" t="str">
            <v>CVU-15_05</v>
          </cell>
          <cell r="B442" t="str">
            <v>CVU-15_09</v>
          </cell>
        </row>
        <row r="443">
          <cell r="A443" t="str">
            <v>CVU-15_06</v>
          </cell>
          <cell r="B443" t="str">
            <v>CVU-15_10</v>
          </cell>
        </row>
        <row r="444">
          <cell r="A444" t="str">
            <v>CVU-15_07</v>
          </cell>
          <cell r="B444" t="str">
            <v>CVU-15_11</v>
          </cell>
        </row>
        <row r="445">
          <cell r="A445" t="str">
            <v>CVU-15_08</v>
          </cell>
          <cell r="B445" t="str">
            <v>CVU-15_12</v>
          </cell>
        </row>
        <row r="446">
          <cell r="A446" t="str">
            <v>CVU-15_09</v>
          </cell>
          <cell r="B446" t="str">
            <v>CVU-15_13</v>
          </cell>
        </row>
        <row r="447">
          <cell r="A447" t="str">
            <v>CVU-15_10</v>
          </cell>
          <cell r="B447" t="str">
            <v>CVU-15_14</v>
          </cell>
        </row>
        <row r="448">
          <cell r="A448" t="str">
            <v>CVD-16_01</v>
          </cell>
          <cell r="B448" t="str">
            <v>CVD-16_01</v>
          </cell>
        </row>
        <row r="449">
          <cell r="A449" t="str">
            <v>CVD-16_02</v>
          </cell>
          <cell r="B449" t="str">
            <v>CVD-16_02</v>
          </cell>
        </row>
        <row r="450">
          <cell r="A450" t="str">
            <v>CVD-16_03</v>
          </cell>
          <cell r="B450" t="str">
            <v>CVD-16_03</v>
          </cell>
        </row>
        <row r="451">
          <cell r="A451" t="str">
            <v>CVD-16_04</v>
          </cell>
          <cell r="B451" t="str">
            <v>CVD-16_04</v>
          </cell>
        </row>
        <row r="452">
          <cell r="A452" t="str">
            <v>CVD-16_05</v>
          </cell>
          <cell r="B452" t="str">
            <v>CVD-16_05</v>
          </cell>
        </row>
        <row r="453">
          <cell r="A453" t="str">
            <v>CVD-16_06</v>
          </cell>
          <cell r="B453" t="str">
            <v>CVD-16_06</v>
          </cell>
        </row>
        <row r="454">
          <cell r="A454" t="str">
            <v>CVD-16_07</v>
          </cell>
          <cell r="B454" t="str">
            <v>CVD-16_07</v>
          </cell>
        </row>
        <row r="455">
          <cell r="A455" t="str">
            <v>CVD-16_08</v>
          </cell>
          <cell r="B455" t="str">
            <v>CVD-16_08</v>
          </cell>
        </row>
        <row r="456">
          <cell r="A456" t="str">
            <v>CVD-16_09</v>
          </cell>
          <cell r="B456" t="str">
            <v>CVD-16_09</v>
          </cell>
        </row>
        <row r="457">
          <cell r="A457" t="str">
            <v>CVD-16_10</v>
          </cell>
          <cell r="B457" t="str">
            <v>CVD-16_10</v>
          </cell>
        </row>
        <row r="458">
          <cell r="A458" t="str">
            <v>CVD-17_01</v>
          </cell>
          <cell r="B458" t="str">
            <v>CVD-17_01</v>
          </cell>
        </row>
        <row r="459">
          <cell r="A459" t="str">
            <v>CVD-17_02</v>
          </cell>
          <cell r="B459" t="str">
            <v>CVD-17_02</v>
          </cell>
        </row>
        <row r="460">
          <cell r="A460" t="str">
            <v>CVD-17_03</v>
          </cell>
          <cell r="B460" t="str">
            <v>CVD-17_03</v>
          </cell>
        </row>
        <row r="461">
          <cell r="A461" t="str">
            <v>CVD-17_04</v>
          </cell>
          <cell r="B461" t="str">
            <v>CVD-17_04</v>
          </cell>
        </row>
        <row r="462">
          <cell r="A462" t="str">
            <v>CVD-17_05</v>
          </cell>
          <cell r="B462" t="str">
            <v>CVD-17_05</v>
          </cell>
        </row>
        <row r="463">
          <cell r="A463" t="str">
            <v>CVD-17_06</v>
          </cell>
          <cell r="B463" t="str">
            <v>CVD-17_06</v>
          </cell>
        </row>
        <row r="464">
          <cell r="A464" t="str">
            <v>CVD-17_07</v>
          </cell>
          <cell r="B464" t="str">
            <v>CVD-17_07</v>
          </cell>
        </row>
        <row r="465">
          <cell r="A465" t="str">
            <v>CVD-17_08</v>
          </cell>
          <cell r="B465" t="str">
            <v>CVD-17_08</v>
          </cell>
        </row>
        <row r="466">
          <cell r="A466" t="str">
            <v>CVD-17_09</v>
          </cell>
          <cell r="B466" t="str">
            <v>CVD-17_09</v>
          </cell>
        </row>
        <row r="467">
          <cell r="A467" t="str">
            <v>CVD-17_10</v>
          </cell>
          <cell r="B467" t="str">
            <v>CVD-17_10</v>
          </cell>
        </row>
        <row r="468">
          <cell r="A468" t="str">
            <v>CVD-17_11</v>
          </cell>
          <cell r="B468" t="str">
            <v>CVD-17_11</v>
          </cell>
        </row>
        <row r="469">
          <cell r="A469" t="str">
            <v>CVD-17_12</v>
          </cell>
          <cell r="B469" t="str">
            <v>CVD-17_12</v>
          </cell>
        </row>
        <row r="470">
          <cell r="A470" t="str">
            <v>CVD-17_13</v>
          </cell>
          <cell r="B470" t="str">
            <v>CVD-17_13</v>
          </cell>
        </row>
        <row r="471">
          <cell r="A471" t="str">
            <v>CVD-17_14</v>
          </cell>
          <cell r="B471" t="str">
            <v>CVD-17_14</v>
          </cell>
        </row>
        <row r="472">
          <cell r="A472" t="str">
            <v>CVU-18_01</v>
          </cell>
          <cell r="B472" t="str">
            <v>CVU-18_01</v>
          </cell>
        </row>
        <row r="473">
          <cell r="A473" t="str">
            <v>CVU-18_02</v>
          </cell>
          <cell r="B473" t="str">
            <v>CVU-18_02</v>
          </cell>
        </row>
        <row r="474">
          <cell r="A474" t="str">
            <v>CVU-18_03</v>
          </cell>
          <cell r="B474" t="str">
            <v>CVU-18_03</v>
          </cell>
        </row>
        <row r="475">
          <cell r="A475" t="str">
            <v>CVU-18_04</v>
          </cell>
          <cell r="B475" t="str">
            <v>CVU-18_04</v>
          </cell>
        </row>
        <row r="476">
          <cell r="A476" t="str">
            <v>CVU-18_05</v>
          </cell>
          <cell r="B476" t="str">
            <v>CVU-18_05</v>
          </cell>
        </row>
        <row r="477">
          <cell r="A477" t="str">
            <v>CVU-18_06</v>
          </cell>
          <cell r="B477" t="str">
            <v>CVU-18_06</v>
          </cell>
        </row>
        <row r="478">
          <cell r="A478" t="str">
            <v>CVU-18_07</v>
          </cell>
          <cell r="B478" t="str">
            <v>CVU-18_07</v>
          </cell>
        </row>
        <row r="479">
          <cell r="A479" t="str">
            <v>CVU-18_08</v>
          </cell>
          <cell r="B479" t="str">
            <v>CVU-18_08</v>
          </cell>
        </row>
        <row r="480">
          <cell r="A480" t="str">
            <v>CVU-18_09</v>
          </cell>
          <cell r="B480" t="str">
            <v>CVU-18_09</v>
          </cell>
        </row>
        <row r="481">
          <cell r="A481" t="str">
            <v>CVU-18_10</v>
          </cell>
          <cell r="B481" t="str">
            <v>CVU-18_10</v>
          </cell>
        </row>
        <row r="482">
          <cell r="A482" t="str">
            <v>CVCA-01</v>
          </cell>
          <cell r="B482" t="str">
            <v>CVC-A_01</v>
          </cell>
        </row>
        <row r="483">
          <cell r="A483" t="str">
            <v>CVCA-02</v>
          </cell>
          <cell r="B483" t="str">
            <v>CVC-A_02</v>
          </cell>
        </row>
        <row r="484">
          <cell r="A484" t="str">
            <v>CVCA-03</v>
          </cell>
          <cell r="B484" t="str">
            <v>CVC-A_03</v>
          </cell>
        </row>
        <row r="485">
          <cell r="A485" t="str">
            <v>CVCA-04</v>
          </cell>
          <cell r="B485" t="str">
            <v>CVC-A_04</v>
          </cell>
        </row>
        <row r="486">
          <cell r="A486" t="str">
            <v>CVCA-05</v>
          </cell>
          <cell r="B486" t="str">
            <v>CVC-A_05</v>
          </cell>
        </row>
        <row r="487">
          <cell r="A487" t="str">
            <v>CVCA-06</v>
          </cell>
          <cell r="B487" t="str">
            <v>CVC-A_06</v>
          </cell>
        </row>
        <row r="488">
          <cell r="A488" t="str">
            <v>CVCA-07</v>
          </cell>
          <cell r="B488" t="str">
            <v>CVC-A_07</v>
          </cell>
        </row>
        <row r="489">
          <cell r="A489" t="str">
            <v>CVCA-08</v>
          </cell>
          <cell r="B489" t="str">
            <v>CVC-A_08</v>
          </cell>
        </row>
        <row r="490">
          <cell r="A490" t="str">
            <v>CVCB-01</v>
          </cell>
          <cell r="B490" t="str">
            <v>CVC-B_01</v>
          </cell>
        </row>
        <row r="491">
          <cell r="A491" t="str">
            <v>CVCB-02</v>
          </cell>
          <cell r="B491" t="str">
            <v>CVC-B_02</v>
          </cell>
        </row>
        <row r="492">
          <cell r="A492" t="str">
            <v>CVCB-03</v>
          </cell>
          <cell r="B492" t="str">
            <v>CVC-B_03</v>
          </cell>
        </row>
        <row r="493">
          <cell r="A493" t="str">
            <v>CVCB-04</v>
          </cell>
          <cell r="B493" t="str">
            <v>CVC-B_04</v>
          </cell>
        </row>
        <row r="494">
          <cell r="A494" t="str">
            <v>CVCB-05</v>
          </cell>
          <cell r="B494" t="str">
            <v>CVC-B_05</v>
          </cell>
        </row>
        <row r="495">
          <cell r="A495" t="str">
            <v>CVCB-06</v>
          </cell>
          <cell r="B495" t="str">
            <v>CVC-B_06</v>
          </cell>
        </row>
        <row r="496">
          <cell r="A496" t="str">
            <v>CVCB-07</v>
          </cell>
          <cell r="B496" t="str">
            <v>CVC-B_07</v>
          </cell>
        </row>
        <row r="497">
          <cell r="A497" t="str">
            <v>CVCB-08</v>
          </cell>
          <cell r="B497" t="str">
            <v>CVC-B_08</v>
          </cell>
        </row>
        <row r="498">
          <cell r="A498" t="str">
            <v>CVCB-09</v>
          </cell>
          <cell r="B498" t="str">
            <v>CVC-B_09</v>
          </cell>
        </row>
        <row r="499">
          <cell r="A499" t="str">
            <v>CVCB-10</v>
          </cell>
          <cell r="B499" t="str">
            <v>CVC-B_10</v>
          </cell>
        </row>
        <row r="500">
          <cell r="A500" t="str">
            <v>CVCB-11</v>
          </cell>
          <cell r="B500" t="str">
            <v>CVC-B_11</v>
          </cell>
        </row>
        <row r="501">
          <cell r="A501" t="str">
            <v>CVCB-12</v>
          </cell>
          <cell r="B501" t="str">
            <v>CVC-B_12</v>
          </cell>
        </row>
        <row r="502">
          <cell r="A502" t="str">
            <v>CVCB-13</v>
          </cell>
          <cell r="B502" t="str">
            <v>CVC-B_13</v>
          </cell>
        </row>
        <row r="503">
          <cell r="A503" t="str">
            <v>CVCB-14</v>
          </cell>
          <cell r="B503" t="str">
            <v>CVC-B_14</v>
          </cell>
        </row>
        <row r="504">
          <cell r="A504" t="str">
            <v>CVSWD_01</v>
          </cell>
          <cell r="B504" t="str">
            <v>CVSW-D_01</v>
          </cell>
        </row>
        <row r="505">
          <cell r="A505" t="str">
            <v>CVSWD_02</v>
          </cell>
          <cell r="B505" t="str">
            <v>CVSW-D_02</v>
          </cell>
        </row>
        <row r="506">
          <cell r="A506" t="str">
            <v>CVSWD_03</v>
          </cell>
          <cell r="B506" t="str">
            <v>CVSW-D_03</v>
          </cell>
        </row>
        <row r="507">
          <cell r="A507" t="str">
            <v>CVSWD_04</v>
          </cell>
          <cell r="B507" t="str">
            <v>CVSW-D_04</v>
          </cell>
        </row>
        <row r="508">
          <cell r="A508" t="str">
            <v>CVSWD_05</v>
          </cell>
          <cell r="B508" t="str">
            <v>CVSW-D_05</v>
          </cell>
        </row>
        <row r="509">
          <cell r="A509" t="str">
            <v>CVSWD_06</v>
          </cell>
          <cell r="B509" t="str">
            <v>CVSW-D_06</v>
          </cell>
        </row>
        <row r="510">
          <cell r="A510" t="str">
            <v>CVSWD_07</v>
          </cell>
          <cell r="B510" t="str">
            <v>CVSW-D_07</v>
          </cell>
        </row>
        <row r="511">
          <cell r="A511" t="str">
            <v>CVSWD_08</v>
          </cell>
          <cell r="B511" t="str">
            <v>CVSW-D_08</v>
          </cell>
        </row>
        <row r="512">
          <cell r="A512" t="str">
            <v>KLU-04_01</v>
          </cell>
          <cell r="B512" t="str">
            <v>KLU-04_01</v>
          </cell>
        </row>
        <row r="513">
          <cell r="A513" t="str">
            <v>KLU-04_02</v>
          </cell>
          <cell r="B513" t="str">
            <v>KLU-04_02</v>
          </cell>
        </row>
        <row r="514">
          <cell r="A514" t="str">
            <v>KLU-04_03</v>
          </cell>
          <cell r="B514" t="str">
            <v>KLU-04_03</v>
          </cell>
        </row>
        <row r="515">
          <cell r="A515" t="str">
            <v>KLU-04_04</v>
          </cell>
          <cell r="B515" t="str">
            <v>KLU-04_04</v>
          </cell>
        </row>
        <row r="516">
          <cell r="A516" t="str">
            <v>KLU-04_05</v>
          </cell>
          <cell r="B516" t="str">
            <v>KLU-04_05</v>
          </cell>
        </row>
        <row r="517">
          <cell r="A517" t="str">
            <v>KLD-05_01</v>
          </cell>
          <cell r="B517" t="str">
            <v>KLD-05_01</v>
          </cell>
        </row>
        <row r="518">
          <cell r="A518" t="str">
            <v>KLD-05_02</v>
          </cell>
          <cell r="B518" t="str">
            <v>KLD-05_02</v>
          </cell>
        </row>
        <row r="519">
          <cell r="A519" t="str">
            <v>KLD-05_03</v>
          </cell>
          <cell r="B519" t="str">
            <v>KLD-05_03</v>
          </cell>
        </row>
        <row r="520">
          <cell r="A520" t="str">
            <v>KLD-05_04</v>
          </cell>
          <cell r="B520" t="str">
            <v>KLD-05_04</v>
          </cell>
        </row>
        <row r="521">
          <cell r="A521" t="str">
            <v>KLD-05_05</v>
          </cell>
          <cell r="B521" t="str">
            <v>KLD-05_05</v>
          </cell>
        </row>
        <row r="522">
          <cell r="A522" t="str">
            <v>KLD-05_06</v>
          </cell>
          <cell r="B522" t="str">
            <v>KLD-05_06</v>
          </cell>
        </row>
        <row r="523">
          <cell r="A523" t="str">
            <v>KLD-05_07</v>
          </cell>
          <cell r="B523" t="str">
            <v>KLD-05_07</v>
          </cell>
        </row>
        <row r="524">
          <cell r="A524" t="str">
            <v>KLD-05_08</v>
          </cell>
          <cell r="B524" t="str">
            <v>KLD-05_08</v>
          </cell>
        </row>
        <row r="525">
          <cell r="A525" t="str">
            <v>KLD-06_01</v>
          </cell>
          <cell r="B525" t="str">
            <v>KLD-06_01</v>
          </cell>
        </row>
        <row r="526">
          <cell r="A526" t="str">
            <v>KLD-06_02</v>
          </cell>
          <cell r="B526" t="str">
            <v>KLD-06_02</v>
          </cell>
        </row>
        <row r="527">
          <cell r="A527" t="str">
            <v>KLD-06_03</v>
          </cell>
          <cell r="B527" t="str">
            <v>KLD-06_03</v>
          </cell>
        </row>
        <row r="528">
          <cell r="A528" t="str">
            <v>KLD-06_04</v>
          </cell>
          <cell r="B528" t="str">
            <v>KLD-06_04</v>
          </cell>
        </row>
        <row r="529">
          <cell r="A529" t="str">
            <v>KLD-06_05</v>
          </cell>
          <cell r="B529" t="str">
            <v>KLD-06_05</v>
          </cell>
        </row>
        <row r="530">
          <cell r="A530" t="str">
            <v>KLD-06_06</v>
          </cell>
          <cell r="B530" t="str">
            <v>KLD-06_06</v>
          </cell>
        </row>
        <row r="531">
          <cell r="A531" t="str">
            <v>KLD-06_07</v>
          </cell>
          <cell r="B531" t="str">
            <v>KLD-06_07</v>
          </cell>
        </row>
        <row r="532">
          <cell r="A532" t="str">
            <v>KLD-06_08</v>
          </cell>
          <cell r="B532" t="str">
            <v>KLD-06_08</v>
          </cell>
        </row>
        <row r="533">
          <cell r="A533" t="str">
            <v>KLD-06_09</v>
          </cell>
          <cell r="B533" t="str">
            <v>KLD-06_09</v>
          </cell>
        </row>
        <row r="534">
          <cell r="A534" t="str">
            <v>KLD-06_10</v>
          </cell>
          <cell r="B534" t="str">
            <v>KLD-06_10</v>
          </cell>
        </row>
        <row r="535">
          <cell r="A535" t="str">
            <v>KLD-06_11</v>
          </cell>
          <cell r="B535" t="str">
            <v>KLD-06_11</v>
          </cell>
        </row>
        <row r="536">
          <cell r="A536" t="str">
            <v>KLU-13_01</v>
          </cell>
          <cell r="B536" t="str">
            <v>KLU-13_01</v>
          </cell>
        </row>
        <row r="537">
          <cell r="A537" t="str">
            <v>KLU-13_02</v>
          </cell>
          <cell r="B537" t="str">
            <v>KLU-13_02</v>
          </cell>
        </row>
        <row r="538">
          <cell r="A538" t="str">
            <v>KLU-13_03</v>
          </cell>
          <cell r="B538" t="str">
            <v>KLU-13_03</v>
          </cell>
        </row>
        <row r="539">
          <cell r="A539" t="str">
            <v>KLU-13_04</v>
          </cell>
          <cell r="B539" t="str">
            <v>KLU-13_04</v>
          </cell>
        </row>
        <row r="540">
          <cell r="A540" t="str">
            <v>KLU-13_05</v>
          </cell>
          <cell r="B540" t="str">
            <v>KLU-13_05</v>
          </cell>
        </row>
        <row r="541">
          <cell r="A541" t="str">
            <v>KLU-13_06</v>
          </cell>
          <cell r="B541" t="str">
            <v>KLU-13_06</v>
          </cell>
        </row>
        <row r="542">
          <cell r="A542" t="str">
            <v>KLU-13_07</v>
          </cell>
          <cell r="B542" t="str">
            <v>KLU-13_07</v>
          </cell>
        </row>
        <row r="543">
          <cell r="A543" t="str">
            <v>KLU-13_08</v>
          </cell>
          <cell r="B543" t="str">
            <v>KLU-13_08</v>
          </cell>
        </row>
        <row r="544">
          <cell r="A544" t="str">
            <v>KLU-13_09</v>
          </cell>
          <cell r="B544" t="str">
            <v>KLU-13_09</v>
          </cell>
        </row>
        <row r="545">
          <cell r="A545" t="str">
            <v>KLU-13_10</v>
          </cell>
          <cell r="B545" t="str">
            <v>KLU-13_10</v>
          </cell>
        </row>
        <row r="546">
          <cell r="A546" t="str">
            <v>KLU-14_01</v>
          </cell>
          <cell r="B546" t="str">
            <v>KLU-14_01</v>
          </cell>
        </row>
        <row r="547">
          <cell r="A547" t="str">
            <v>KLU-14_02</v>
          </cell>
          <cell r="B547" t="str">
            <v>KLU-14_02</v>
          </cell>
        </row>
        <row r="548">
          <cell r="A548" t="str">
            <v>KLU-14_03</v>
          </cell>
          <cell r="B548" t="str">
            <v>KLU-14_03</v>
          </cell>
        </row>
        <row r="549">
          <cell r="A549" t="str">
            <v>KLU-14_04</v>
          </cell>
          <cell r="B549" t="str">
            <v>KLU-14_04</v>
          </cell>
        </row>
        <row r="550">
          <cell r="A550" t="str">
            <v>KLU-14_05</v>
          </cell>
          <cell r="B550" t="str">
            <v>KLU-14_05</v>
          </cell>
        </row>
        <row r="551">
          <cell r="A551" t="str">
            <v>KLU-14_06</v>
          </cell>
          <cell r="B551" t="str">
            <v>KLU-14_06</v>
          </cell>
        </row>
        <row r="552">
          <cell r="A552" t="str">
            <v>KLD-15_01</v>
          </cell>
          <cell r="B552" t="str">
            <v>KLD-15_01</v>
          </cell>
        </row>
        <row r="553">
          <cell r="A553" t="str">
            <v>KLD-15_02</v>
          </cell>
          <cell r="B553" t="str">
            <v>KLD-15_02</v>
          </cell>
        </row>
        <row r="554">
          <cell r="A554" t="str">
            <v>KLD-15_03</v>
          </cell>
          <cell r="B554" t="str">
            <v>KLD-15_03</v>
          </cell>
        </row>
        <row r="555">
          <cell r="A555" t="str">
            <v>KLD-15_04</v>
          </cell>
          <cell r="B555" t="str">
            <v>KLD-15_04</v>
          </cell>
        </row>
        <row r="556">
          <cell r="A556" t="str">
            <v>KLD-15_05</v>
          </cell>
          <cell r="B556" t="str">
            <v>KLD-15_05</v>
          </cell>
        </row>
        <row r="557">
          <cell r="A557" t="str">
            <v>KLD-15_06</v>
          </cell>
          <cell r="B557" t="str">
            <v>KLD-15_06</v>
          </cell>
        </row>
        <row r="558">
          <cell r="A558" t="str">
            <v>KLD-15_07</v>
          </cell>
          <cell r="B558" t="str">
            <v>KLD-15_07</v>
          </cell>
        </row>
        <row r="559">
          <cell r="A559" t="str">
            <v>KLD-15_08</v>
          </cell>
          <cell r="B559" t="str">
            <v>KLD-15_08</v>
          </cell>
        </row>
        <row r="560">
          <cell r="A560" t="str">
            <v>KLD-15_09</v>
          </cell>
          <cell r="B560" t="str">
            <v>KLD-15_09</v>
          </cell>
        </row>
        <row r="561">
          <cell r="A561" t="str">
            <v>KLD-15_10</v>
          </cell>
          <cell r="B561" t="str">
            <v>KLD-15_10</v>
          </cell>
        </row>
        <row r="562">
          <cell r="A562" t="str">
            <v>KLD-15_11</v>
          </cell>
          <cell r="B562" t="str">
            <v>KLD-15_11</v>
          </cell>
        </row>
        <row r="563">
          <cell r="A563" t="str">
            <v>KLD-15_12</v>
          </cell>
          <cell r="B563" t="str">
            <v>KLD-15_12</v>
          </cell>
        </row>
        <row r="564">
          <cell r="A564" t="str">
            <v>KLD-15_13</v>
          </cell>
          <cell r="B564" t="str">
            <v>KLD-15_13</v>
          </cell>
        </row>
        <row r="565">
          <cell r="A565" t="str">
            <v>KLD-15_14</v>
          </cell>
          <cell r="B565" t="str">
            <v>KLD-15_14</v>
          </cell>
        </row>
        <row r="566">
          <cell r="A566" t="str">
            <v>KLU-16_01</v>
          </cell>
          <cell r="B566" t="str">
            <v>KLU-16_01</v>
          </cell>
        </row>
        <row r="567">
          <cell r="A567" t="str">
            <v>KLU-16_02</v>
          </cell>
          <cell r="B567" t="str">
            <v>KLU-16_02</v>
          </cell>
        </row>
        <row r="568">
          <cell r="A568" t="str">
            <v>KLU-16_03</v>
          </cell>
          <cell r="B568" t="str">
            <v>KLU-16_03</v>
          </cell>
        </row>
        <row r="569">
          <cell r="A569" t="str">
            <v>KLU-16_04</v>
          </cell>
          <cell r="B569" t="str">
            <v>KLU-16_04</v>
          </cell>
        </row>
        <row r="570">
          <cell r="A570" t="str">
            <v>KLU-16_05</v>
          </cell>
          <cell r="B570" t="str">
            <v>KLU-16_05</v>
          </cell>
        </row>
        <row r="571">
          <cell r="A571" t="str">
            <v>KLU-16_06</v>
          </cell>
          <cell r="B571" t="str">
            <v>KLU-16_06</v>
          </cell>
        </row>
        <row r="572">
          <cell r="A572" t="str">
            <v>KLU-16_07</v>
          </cell>
          <cell r="B572" t="str">
            <v>KLU-16_07</v>
          </cell>
        </row>
        <row r="573">
          <cell r="A573" t="str">
            <v>KLU-16_08</v>
          </cell>
          <cell r="B573" t="str">
            <v>KLU-16_08</v>
          </cell>
        </row>
        <row r="574">
          <cell r="A574" t="str">
            <v>KLD-17_01</v>
          </cell>
          <cell r="B574" t="str">
            <v>KLD-17_01</v>
          </cell>
        </row>
        <row r="575">
          <cell r="A575" t="str">
            <v>KLD-17_02</v>
          </cell>
          <cell r="B575" t="str">
            <v>KLD-17_02</v>
          </cell>
        </row>
        <row r="576">
          <cell r="A576" t="str">
            <v>KLD-17_03</v>
          </cell>
          <cell r="B576" t="str">
            <v>KLD-17_03</v>
          </cell>
        </row>
        <row r="577">
          <cell r="A577" t="str">
            <v>KLD-17_04</v>
          </cell>
          <cell r="B577" t="str">
            <v>KLD-17_04</v>
          </cell>
        </row>
        <row r="578">
          <cell r="A578" t="str">
            <v>KLD-17_05</v>
          </cell>
          <cell r="B578" t="str">
            <v>KLD-17_05</v>
          </cell>
        </row>
        <row r="579">
          <cell r="A579" t="str">
            <v>KLD-17_06</v>
          </cell>
          <cell r="B579" t="str">
            <v>KLD-17_06</v>
          </cell>
        </row>
        <row r="580">
          <cell r="A580" t="str">
            <v>KLD-17_07</v>
          </cell>
          <cell r="B580" t="str">
            <v>KLD-17_07</v>
          </cell>
        </row>
        <row r="581">
          <cell r="A581" t="str">
            <v>KLD-17_08</v>
          </cell>
          <cell r="B581" t="str">
            <v>KLD-17_08</v>
          </cell>
        </row>
        <row r="582">
          <cell r="A582" t="str">
            <v>KLD-17_09</v>
          </cell>
          <cell r="B582" t="str">
            <v>KLD-17_09</v>
          </cell>
        </row>
        <row r="583">
          <cell r="A583" t="str">
            <v>KLD-17_10</v>
          </cell>
          <cell r="B583" t="str">
            <v>KLD-17_10</v>
          </cell>
        </row>
        <row r="584">
          <cell r="A584" t="str">
            <v>KLD-17_11</v>
          </cell>
          <cell r="B584" t="str">
            <v>KLD-17_11</v>
          </cell>
        </row>
        <row r="585">
          <cell r="A585" t="str">
            <v>KLD-17_12</v>
          </cell>
          <cell r="B585" t="str">
            <v>KLD-17_12</v>
          </cell>
        </row>
        <row r="586">
          <cell r="A586" t="str">
            <v>KLD-17_13</v>
          </cell>
          <cell r="B586" t="str">
            <v>KLD-17_13</v>
          </cell>
        </row>
        <row r="587">
          <cell r="A587" t="str">
            <v>KLU-19_01</v>
          </cell>
          <cell r="B587" t="str">
            <v>KLU-19_01</v>
          </cell>
        </row>
        <row r="588">
          <cell r="A588" t="str">
            <v>KLU-19_02</v>
          </cell>
          <cell r="B588" t="str">
            <v>KLU-19_02</v>
          </cell>
        </row>
        <row r="589">
          <cell r="A589" t="str">
            <v>KLU-19_03</v>
          </cell>
          <cell r="B589" t="str">
            <v>KLU-19_03</v>
          </cell>
        </row>
        <row r="590">
          <cell r="A590" t="str">
            <v>KLU-19_04</v>
          </cell>
          <cell r="B590" t="str">
            <v>KLU-19_04</v>
          </cell>
        </row>
        <row r="591">
          <cell r="A591" t="str">
            <v>KLU-19_05</v>
          </cell>
          <cell r="B591" t="str">
            <v>KLU-19_05</v>
          </cell>
        </row>
        <row r="592">
          <cell r="A592" t="str">
            <v>KLU-19_06</v>
          </cell>
          <cell r="B592" t="str">
            <v>KLU-19_06</v>
          </cell>
        </row>
        <row r="593">
          <cell r="A593" t="str">
            <v>KLU-19_07</v>
          </cell>
          <cell r="B593" t="str">
            <v>KLU-19_07</v>
          </cell>
        </row>
        <row r="594">
          <cell r="A594" t="str">
            <v>KLU-19_08</v>
          </cell>
          <cell r="B594" t="str">
            <v>KLU-19_08</v>
          </cell>
        </row>
        <row r="595">
          <cell r="A595" t="str">
            <v>KLU-19_09</v>
          </cell>
          <cell r="B595" t="str">
            <v>KLU-19_09</v>
          </cell>
        </row>
        <row r="596">
          <cell r="A596" t="str">
            <v>KLU-19_10</v>
          </cell>
          <cell r="B596" t="str">
            <v>KLU-19_10</v>
          </cell>
        </row>
        <row r="597">
          <cell r="A597" t="str">
            <v>KLU-19_11</v>
          </cell>
          <cell r="B597" t="str">
            <v>KLU-19_11</v>
          </cell>
        </row>
        <row r="598">
          <cell r="A598" t="str">
            <v>KLU-19_12</v>
          </cell>
          <cell r="B598" t="str">
            <v>KLU-19_12</v>
          </cell>
        </row>
        <row r="599">
          <cell r="A599" t="str">
            <v>KLD-20_01</v>
          </cell>
          <cell r="B599" t="str">
            <v>KLD-20_01</v>
          </cell>
        </row>
        <row r="600">
          <cell r="A600" t="str">
            <v>KLD-20_02</v>
          </cell>
          <cell r="B600" t="str">
            <v>KLD-20_02</v>
          </cell>
        </row>
        <row r="601">
          <cell r="A601" t="str">
            <v>KLD-20_03</v>
          </cell>
          <cell r="B601" t="str">
            <v>KLD-20_03</v>
          </cell>
        </row>
        <row r="602">
          <cell r="A602" t="str">
            <v>KLD-20_04</v>
          </cell>
          <cell r="B602" t="str">
            <v>KLD-20_04</v>
          </cell>
        </row>
        <row r="603">
          <cell r="A603" t="str">
            <v>KLD-20_05</v>
          </cell>
          <cell r="B603" t="str">
            <v>KLD-20_05</v>
          </cell>
        </row>
        <row r="604">
          <cell r="A604" t="str">
            <v>KLD-20_06</v>
          </cell>
          <cell r="B604" t="str">
            <v>KLD-20_06</v>
          </cell>
        </row>
        <row r="605">
          <cell r="A605" t="str">
            <v>KLD-20_07</v>
          </cell>
          <cell r="B605" t="str">
            <v>KLD-20_07</v>
          </cell>
        </row>
        <row r="606">
          <cell r="A606" t="str">
            <v>KLD-20_08</v>
          </cell>
          <cell r="B606" t="str">
            <v>KLD-20_08</v>
          </cell>
        </row>
        <row r="607">
          <cell r="A607" t="str">
            <v>KLD-20_09</v>
          </cell>
          <cell r="B607" t="str">
            <v>KLD-20_09</v>
          </cell>
        </row>
        <row r="608">
          <cell r="A608" t="str">
            <v>KLD-20_10</v>
          </cell>
          <cell r="B608" t="str">
            <v>KLD-20_10</v>
          </cell>
        </row>
        <row r="609">
          <cell r="A609" t="str">
            <v>KLD-20_11</v>
          </cell>
          <cell r="B609" t="str">
            <v>KLD-20_11</v>
          </cell>
        </row>
        <row r="610">
          <cell r="A610" t="str">
            <v>KLD-20_12</v>
          </cell>
          <cell r="B610" t="str">
            <v>KLD-20_12</v>
          </cell>
        </row>
        <row r="611">
          <cell r="A611" t="str">
            <v>KLD-20_13</v>
          </cell>
          <cell r="B611" t="str">
            <v>KLD-20_13</v>
          </cell>
        </row>
        <row r="612">
          <cell r="A612" t="str">
            <v>KLD-20_14</v>
          </cell>
          <cell r="B612" t="str">
            <v>KLD-20_14</v>
          </cell>
        </row>
        <row r="613">
          <cell r="A613" t="str">
            <v>KLD-20_15</v>
          </cell>
          <cell r="B613" t="str">
            <v>KLD-20_15</v>
          </cell>
        </row>
        <row r="614">
          <cell r="A614" t="str">
            <v>KLD-20_16</v>
          </cell>
          <cell r="B614" t="str">
            <v>KLD-20_16</v>
          </cell>
        </row>
        <row r="615">
          <cell r="A615" t="str">
            <v>KLD-20_17</v>
          </cell>
          <cell r="B615" t="str">
            <v>KLD-20_17</v>
          </cell>
        </row>
        <row r="616">
          <cell r="A616" t="str">
            <v>KLD-20_18</v>
          </cell>
          <cell r="B616" t="str">
            <v>KLD-20_18</v>
          </cell>
        </row>
        <row r="617">
          <cell r="A617" t="str">
            <v>KLU-21_01</v>
          </cell>
          <cell r="B617" t="str">
            <v>KLU-21_01</v>
          </cell>
        </row>
        <row r="618">
          <cell r="A618" t="str">
            <v>KLU-21_02</v>
          </cell>
          <cell r="B618" t="str">
            <v>KLU-21_02</v>
          </cell>
        </row>
        <row r="619">
          <cell r="A619" t="str">
            <v>KLU-21_03</v>
          </cell>
          <cell r="B619" t="str">
            <v>KLU-21_03</v>
          </cell>
        </row>
        <row r="620">
          <cell r="A620" t="str">
            <v>KLU-21_04</v>
          </cell>
          <cell r="B620" t="str">
            <v>KLU-21_04</v>
          </cell>
        </row>
        <row r="621">
          <cell r="A621" t="str">
            <v>KLU-21_05</v>
          </cell>
          <cell r="B621" t="str">
            <v>KLU-21_05</v>
          </cell>
        </row>
        <row r="622">
          <cell r="A622" t="str">
            <v>KLU-21_06</v>
          </cell>
          <cell r="B622" t="str">
            <v>KLU-21_06</v>
          </cell>
        </row>
        <row r="623">
          <cell r="A623" t="str">
            <v>KLU-21_07</v>
          </cell>
          <cell r="B623" t="str">
            <v>KLU-21_07</v>
          </cell>
        </row>
        <row r="624">
          <cell r="A624" t="str">
            <v>KLU-21_08</v>
          </cell>
          <cell r="B624" t="str">
            <v>KLU-21_08</v>
          </cell>
        </row>
        <row r="625">
          <cell r="A625" t="str">
            <v>KLD-22_01</v>
          </cell>
          <cell r="B625" t="str">
            <v>KLD-22_01</v>
          </cell>
        </row>
        <row r="626">
          <cell r="A626" t="str">
            <v>KLD-22_02</v>
          </cell>
          <cell r="B626" t="str">
            <v>KLD-22_02</v>
          </cell>
        </row>
        <row r="627">
          <cell r="A627" t="str">
            <v>KLD-22_03</v>
          </cell>
          <cell r="B627" t="str">
            <v>KLD-22_03</v>
          </cell>
        </row>
        <row r="628">
          <cell r="A628" t="str">
            <v>KLD-22_04</v>
          </cell>
          <cell r="B628" t="str">
            <v>KLD-22_04</v>
          </cell>
        </row>
        <row r="629">
          <cell r="A629" t="str">
            <v>KLD-22_05</v>
          </cell>
          <cell r="B629" t="str">
            <v>KLD-22_05</v>
          </cell>
        </row>
        <row r="630">
          <cell r="A630" t="str">
            <v>KLD-22_06</v>
          </cell>
          <cell r="B630" t="str">
            <v>KLD-22_06</v>
          </cell>
        </row>
        <row r="631">
          <cell r="A631" t="str">
            <v>KLD-22_07</v>
          </cell>
          <cell r="B631" t="str">
            <v>KLD-22_07</v>
          </cell>
        </row>
        <row r="632">
          <cell r="A632" t="str">
            <v>KLD-22_08</v>
          </cell>
          <cell r="B632" t="str">
            <v>KLD-22_08</v>
          </cell>
        </row>
        <row r="633">
          <cell r="A633" t="str">
            <v>KLD-22_09</v>
          </cell>
          <cell r="B633" t="str">
            <v>KLD-22_09</v>
          </cell>
        </row>
        <row r="634">
          <cell r="A634" t="str">
            <v>KLD-22_10</v>
          </cell>
          <cell r="B634" t="str">
            <v>KLD-22_10</v>
          </cell>
        </row>
        <row r="635">
          <cell r="A635" t="str">
            <v>KLD-22_11</v>
          </cell>
          <cell r="B635" t="str">
            <v>KLD-22_11</v>
          </cell>
        </row>
        <row r="636">
          <cell r="A636" t="str">
            <v>KLD-22_12</v>
          </cell>
          <cell r="B636" t="str">
            <v>KLD-22_12</v>
          </cell>
        </row>
        <row r="637">
          <cell r="A637" t="str">
            <v>KLD-22_13</v>
          </cell>
          <cell r="B637" t="str">
            <v>KLD-22_13</v>
          </cell>
        </row>
        <row r="638">
          <cell r="A638" t="str">
            <v>KLD-22_14</v>
          </cell>
          <cell r="B638" t="str">
            <v>KLD-22_14</v>
          </cell>
        </row>
        <row r="639">
          <cell r="A639" t="str">
            <v>KLD-24_01</v>
          </cell>
          <cell r="B639" t="str">
            <v>KLD-24_01</v>
          </cell>
        </row>
        <row r="640">
          <cell r="A640" t="str">
            <v>KLD-24_02</v>
          </cell>
          <cell r="B640" t="str">
            <v>KLD-24_02</v>
          </cell>
        </row>
        <row r="641">
          <cell r="A641" t="str">
            <v>KLD-24_03</v>
          </cell>
          <cell r="B641" t="str">
            <v>KLD-24_03</v>
          </cell>
        </row>
        <row r="642">
          <cell r="A642" t="str">
            <v>KLD-24_04</v>
          </cell>
          <cell r="B642" t="str">
            <v>KLD-24_04</v>
          </cell>
        </row>
        <row r="643">
          <cell r="A643" t="str">
            <v>KLD-24_05</v>
          </cell>
          <cell r="B643" t="str">
            <v>KLD-24_05</v>
          </cell>
        </row>
        <row r="644">
          <cell r="A644" t="str">
            <v>KLD-24_06</v>
          </cell>
          <cell r="B644" t="str">
            <v>KLD-24_06</v>
          </cell>
        </row>
        <row r="645">
          <cell r="A645" t="str">
            <v>KLD-24_07</v>
          </cell>
          <cell r="B645" t="str">
            <v>KLD-24_07</v>
          </cell>
        </row>
        <row r="646">
          <cell r="A646" t="str">
            <v>KLD-24_08</v>
          </cell>
          <cell r="B646" t="str">
            <v>KLD-24_08</v>
          </cell>
        </row>
        <row r="647">
          <cell r="A647" t="str">
            <v>KLD-24_09</v>
          </cell>
          <cell r="B647" t="str">
            <v>KLD-24_09</v>
          </cell>
        </row>
        <row r="648">
          <cell r="A648" t="str">
            <v>KLD-24_10</v>
          </cell>
          <cell r="B648" t="str">
            <v>KLD-24_10</v>
          </cell>
        </row>
        <row r="649">
          <cell r="A649" t="str">
            <v>KLD-24_11</v>
          </cell>
          <cell r="B649" t="str">
            <v>KLD-24_11</v>
          </cell>
        </row>
        <row r="650">
          <cell r="A650" t="str">
            <v>KLD-24_12</v>
          </cell>
          <cell r="B650" t="str">
            <v>KLD-24_12</v>
          </cell>
        </row>
        <row r="651">
          <cell r="A651" t="str">
            <v>KLD-24_13</v>
          </cell>
          <cell r="B651" t="str">
            <v>KLD-24_13</v>
          </cell>
        </row>
        <row r="652">
          <cell r="A652" t="str">
            <v>KLD-24_14</v>
          </cell>
          <cell r="B652" t="str">
            <v>KLD-24_14</v>
          </cell>
        </row>
        <row r="653">
          <cell r="A653" t="str">
            <v>KLD-24_15</v>
          </cell>
          <cell r="B653" t="str">
            <v>KLD-24_15</v>
          </cell>
        </row>
        <row r="654">
          <cell r="A654" t="str">
            <v>KLD-24_16</v>
          </cell>
          <cell r="B654" t="str">
            <v>KLD-24_16</v>
          </cell>
        </row>
        <row r="655">
          <cell r="A655" t="str">
            <v>KLD-24_17</v>
          </cell>
          <cell r="B655" t="str">
            <v>KLD-24_17</v>
          </cell>
        </row>
        <row r="656">
          <cell r="A656" t="str">
            <v>KLU-26_01</v>
          </cell>
          <cell r="B656" t="str">
            <v>KLU-26_01</v>
          </cell>
        </row>
        <row r="657">
          <cell r="A657" t="str">
            <v>KLU-26_02</v>
          </cell>
          <cell r="B657" t="str">
            <v>KLU-26_02</v>
          </cell>
        </row>
        <row r="658">
          <cell r="A658" t="str">
            <v>KLU-26_03</v>
          </cell>
          <cell r="B658" t="str">
            <v>KLU-26_03</v>
          </cell>
        </row>
        <row r="659">
          <cell r="A659" t="str">
            <v>KLU-26_04</v>
          </cell>
          <cell r="B659" t="str">
            <v>KLU-26_04</v>
          </cell>
        </row>
        <row r="660">
          <cell r="A660" t="str">
            <v>KLU-26_05</v>
          </cell>
          <cell r="B660" t="str">
            <v>KLU-26_05</v>
          </cell>
        </row>
        <row r="661">
          <cell r="A661" t="str">
            <v>KLU-26_06</v>
          </cell>
          <cell r="B661" t="str">
            <v>KLU-26_06</v>
          </cell>
        </row>
        <row r="662">
          <cell r="A662" t="str">
            <v>KLU-26_07</v>
          </cell>
          <cell r="B662" t="str">
            <v>KLU-26_07</v>
          </cell>
        </row>
        <row r="663">
          <cell r="A663" t="str">
            <v>KLU-26_08</v>
          </cell>
          <cell r="B663" t="str">
            <v>KLU-26_08</v>
          </cell>
        </row>
        <row r="664">
          <cell r="A664" t="str">
            <v>KLU-26_09</v>
          </cell>
          <cell r="B664" t="str">
            <v>KLU-26_09</v>
          </cell>
        </row>
        <row r="665">
          <cell r="A665" t="str">
            <v>KLU-26_10</v>
          </cell>
          <cell r="B665" t="str">
            <v>KLU-26_10</v>
          </cell>
        </row>
        <row r="666">
          <cell r="A666" t="str">
            <v>KLU-26_11</v>
          </cell>
          <cell r="B666" t="str">
            <v>KLU-26_11</v>
          </cell>
        </row>
        <row r="667">
          <cell r="A667" t="str">
            <v>KLU-26_12</v>
          </cell>
          <cell r="B667" t="str">
            <v>KLU-26_12</v>
          </cell>
        </row>
        <row r="668">
          <cell r="A668" t="str">
            <v>KLU-26_13</v>
          </cell>
          <cell r="B668" t="str">
            <v>KLU-26_13</v>
          </cell>
        </row>
        <row r="669">
          <cell r="A669" t="str">
            <v>KLU-26_14</v>
          </cell>
          <cell r="B669" t="str">
            <v>KLU-26_14</v>
          </cell>
        </row>
        <row r="670">
          <cell r="A670" t="str">
            <v>KLU-26_15</v>
          </cell>
          <cell r="B670" t="str">
            <v>KLU-26_15</v>
          </cell>
        </row>
        <row r="671">
          <cell r="A671" t="str">
            <v>KLU-27-01</v>
          </cell>
          <cell r="B671" t="str">
            <v>KLU-27_01</v>
          </cell>
        </row>
        <row r="672">
          <cell r="A672" t="str">
            <v>KLU-27-02</v>
          </cell>
          <cell r="B672" t="str">
            <v>KLU-27_02</v>
          </cell>
        </row>
        <row r="673">
          <cell r="A673" t="str">
            <v>KLU-27-03</v>
          </cell>
          <cell r="B673" t="str">
            <v>KLU-27_03</v>
          </cell>
        </row>
        <row r="674">
          <cell r="A674" t="str">
            <v>KLU-27-04</v>
          </cell>
          <cell r="B674" t="str">
            <v>KLU-27_04</v>
          </cell>
        </row>
        <row r="675">
          <cell r="A675" t="str">
            <v>KLU-27-05</v>
          </cell>
          <cell r="B675" t="str">
            <v>KLU-27_05</v>
          </cell>
        </row>
        <row r="676">
          <cell r="A676" t="str">
            <v>KLU-27-06</v>
          </cell>
          <cell r="B676" t="str">
            <v>KLU-27_06</v>
          </cell>
        </row>
        <row r="677">
          <cell r="A677" t="str">
            <v>KLU-27-07</v>
          </cell>
          <cell r="B677" t="str">
            <v>KLU-27_07</v>
          </cell>
        </row>
        <row r="678">
          <cell r="A678" t="str">
            <v>KLU-27-08</v>
          </cell>
          <cell r="B678" t="str">
            <v>KLU-27_08</v>
          </cell>
        </row>
        <row r="679">
          <cell r="A679" t="str">
            <v>KLU-27-09</v>
          </cell>
          <cell r="B679" t="str">
            <v>KLU-27_09</v>
          </cell>
        </row>
        <row r="680">
          <cell r="A680" t="str">
            <v>KLU28_01</v>
          </cell>
          <cell r="B680" t="str">
            <v>KLU-28_01</v>
          </cell>
        </row>
        <row r="681">
          <cell r="A681" t="str">
            <v>KLU28_02</v>
          </cell>
          <cell r="B681" t="str">
            <v>KLU-28_02</v>
          </cell>
        </row>
        <row r="682">
          <cell r="A682" t="str">
            <v>KLU28_03</v>
          </cell>
          <cell r="B682" t="str">
            <v>KLU-28_03</v>
          </cell>
        </row>
        <row r="683">
          <cell r="A683" t="str">
            <v>KLU28_04</v>
          </cell>
          <cell r="B683" t="str">
            <v>KLU-28_04</v>
          </cell>
        </row>
        <row r="684">
          <cell r="A684" t="str">
            <v>KLU28_05</v>
          </cell>
          <cell r="B684" t="str">
            <v>KLU-28_05</v>
          </cell>
        </row>
        <row r="685">
          <cell r="A685" t="str">
            <v>KLU28_06</v>
          </cell>
          <cell r="B685" t="str">
            <v>KLU-28_06</v>
          </cell>
        </row>
        <row r="686">
          <cell r="A686" t="str">
            <v>KLU28_07</v>
          </cell>
          <cell r="B686" t="str">
            <v>KLU-28_07</v>
          </cell>
        </row>
        <row r="687">
          <cell r="A687" t="str">
            <v>KLU29_01</v>
          </cell>
          <cell r="B687" t="str">
            <v>KLU-29_01</v>
          </cell>
        </row>
        <row r="688">
          <cell r="A688" t="str">
            <v>KLU29_02</v>
          </cell>
          <cell r="B688" t="str">
            <v>KLU-29_02</v>
          </cell>
        </row>
        <row r="689">
          <cell r="A689" t="str">
            <v>KLU29_03</v>
          </cell>
          <cell r="B689" t="str">
            <v>KLU-29_03</v>
          </cell>
        </row>
        <row r="690">
          <cell r="A690" t="str">
            <v>KLU29_04</v>
          </cell>
          <cell r="B690" t="str">
            <v>KLU-29_04</v>
          </cell>
        </row>
        <row r="691">
          <cell r="A691" t="str">
            <v>KLU29_05</v>
          </cell>
          <cell r="B691" t="str">
            <v>KLU-29_05</v>
          </cell>
        </row>
        <row r="692">
          <cell r="A692" t="str">
            <v>KLU29_06</v>
          </cell>
          <cell r="B692" t="str">
            <v>KLU-29_06</v>
          </cell>
        </row>
        <row r="693">
          <cell r="A693" t="str">
            <v>KLU29_07</v>
          </cell>
          <cell r="B693" t="str">
            <v>KLU-29_07</v>
          </cell>
        </row>
        <row r="694">
          <cell r="A694" t="str">
            <v>KLU29_08</v>
          </cell>
          <cell r="B694" t="str">
            <v>KLU-29_08</v>
          </cell>
        </row>
        <row r="695">
          <cell r="A695" t="str">
            <v>KLU29_09</v>
          </cell>
          <cell r="B695" t="str">
            <v>KLU-29_09</v>
          </cell>
        </row>
        <row r="696">
          <cell r="A696" t="str">
            <v>KLU30_01</v>
          </cell>
          <cell r="B696" t="str">
            <v>KLU-30_01</v>
          </cell>
        </row>
        <row r="697">
          <cell r="A697" t="str">
            <v>KLU30_02</v>
          </cell>
          <cell r="B697" t="str">
            <v>KLU-30_02</v>
          </cell>
        </row>
        <row r="698">
          <cell r="A698" t="str">
            <v>KLU30_03</v>
          </cell>
          <cell r="B698" t="str">
            <v>KLU-30_03</v>
          </cell>
        </row>
        <row r="699">
          <cell r="A699" t="str">
            <v>KLU30_04</v>
          </cell>
          <cell r="B699" t="str">
            <v>KLU-30_04</v>
          </cell>
        </row>
        <row r="700">
          <cell r="A700" t="str">
            <v>KLU30_05</v>
          </cell>
          <cell r="B700" t="str">
            <v>KLU-30_05</v>
          </cell>
        </row>
        <row r="701">
          <cell r="A701" t="str">
            <v>KLU30_06</v>
          </cell>
          <cell r="B701" t="str">
            <v>KLU-30_06</v>
          </cell>
        </row>
        <row r="702">
          <cell r="A702" t="str">
            <v>KLU31_01</v>
          </cell>
          <cell r="B702" t="str">
            <v>KLU-31_01</v>
          </cell>
        </row>
        <row r="703">
          <cell r="A703" t="str">
            <v>KLU31_02</v>
          </cell>
          <cell r="B703" t="str">
            <v>KLU-31_02</v>
          </cell>
        </row>
        <row r="704">
          <cell r="A704" t="str">
            <v>KLU31_03</v>
          </cell>
          <cell r="B704" t="str">
            <v>KLU-31_03</v>
          </cell>
        </row>
        <row r="705">
          <cell r="A705" t="str">
            <v>KLU32_01</v>
          </cell>
          <cell r="B705" t="str">
            <v>KLU-32_01</v>
          </cell>
        </row>
        <row r="706">
          <cell r="A706" t="str">
            <v>KLU32_02</v>
          </cell>
          <cell r="B706" t="str">
            <v>KLU-32_02</v>
          </cell>
        </row>
        <row r="707">
          <cell r="A707" t="str">
            <v>KLU32_03</v>
          </cell>
          <cell r="B707" t="str">
            <v>KLU-32_03</v>
          </cell>
        </row>
        <row r="708">
          <cell r="A708" t="str">
            <v>KLU32_04</v>
          </cell>
          <cell r="B708" t="str">
            <v>KLU-32_04</v>
          </cell>
        </row>
        <row r="709">
          <cell r="A709" t="str">
            <v>KLU33_01</v>
          </cell>
          <cell r="B709" t="str">
            <v>KLU-33_01</v>
          </cell>
        </row>
        <row r="710">
          <cell r="A710" t="str">
            <v>KLU33_02</v>
          </cell>
          <cell r="B710" t="str">
            <v>KLU-33_02</v>
          </cell>
        </row>
        <row r="711">
          <cell r="A711" t="str">
            <v>KLU33_03</v>
          </cell>
          <cell r="B711" t="str">
            <v>KLU-33_03</v>
          </cell>
        </row>
        <row r="712">
          <cell r="A712" t="str">
            <v>KLU33_04</v>
          </cell>
          <cell r="B712" t="str">
            <v>KLU-33_04</v>
          </cell>
        </row>
        <row r="713">
          <cell r="A713" t="str">
            <v>KLU33_05</v>
          </cell>
          <cell r="B713" t="str">
            <v>KLU-33_05</v>
          </cell>
        </row>
        <row r="714">
          <cell r="A714" t="str">
            <v>KLU33_06</v>
          </cell>
          <cell r="B714" t="str">
            <v>KLU-33_06</v>
          </cell>
        </row>
        <row r="715">
          <cell r="A715" t="str">
            <v>KLU33_07</v>
          </cell>
          <cell r="B715" t="str">
            <v>KLU-33_07</v>
          </cell>
        </row>
        <row r="716">
          <cell r="A716" t="str">
            <v>KLU33_08</v>
          </cell>
          <cell r="B716" t="str">
            <v>KLU-33_08</v>
          </cell>
        </row>
        <row r="717">
          <cell r="A717" t="str">
            <v>KLU33_09</v>
          </cell>
          <cell r="B717" t="str">
            <v>KLU-33_09</v>
          </cell>
        </row>
        <row r="718">
          <cell r="A718" t="str">
            <v>KLU34_01</v>
          </cell>
          <cell r="B718" t="str">
            <v>KLU-34_01</v>
          </cell>
        </row>
        <row r="719">
          <cell r="A719" t="str">
            <v>KLU34_02</v>
          </cell>
          <cell r="B719" t="str">
            <v>KLU-34_02</v>
          </cell>
        </row>
        <row r="720">
          <cell r="A720" t="str">
            <v>KLU34_03</v>
          </cell>
          <cell r="B720" t="str">
            <v>KLU-34_03</v>
          </cell>
        </row>
        <row r="721">
          <cell r="A721" t="str">
            <v>KLU34_04</v>
          </cell>
          <cell r="B721" t="str">
            <v>KLU-34_04</v>
          </cell>
        </row>
        <row r="722">
          <cell r="A722" t="str">
            <v>KLU34_05</v>
          </cell>
          <cell r="B722" t="str">
            <v>KLU-34_05</v>
          </cell>
        </row>
        <row r="723">
          <cell r="A723" t="str">
            <v>KLU34_06</v>
          </cell>
          <cell r="B723" t="str">
            <v>KLU-34_06</v>
          </cell>
        </row>
        <row r="724">
          <cell r="A724" t="str">
            <v>KLU48_01</v>
          </cell>
          <cell r="B724" t="str">
            <v>KLU-48_01</v>
          </cell>
        </row>
        <row r="725">
          <cell r="A725" t="str">
            <v>KLU48_02</v>
          </cell>
          <cell r="B725" t="str">
            <v>KLU-48_02</v>
          </cell>
        </row>
        <row r="726">
          <cell r="A726" t="str">
            <v>KLU48_03</v>
          </cell>
          <cell r="B726" t="str">
            <v>KLU-48_03</v>
          </cell>
        </row>
        <row r="727">
          <cell r="A727" t="str">
            <v>KLU48_04</v>
          </cell>
          <cell r="B727" t="str">
            <v>KLU-48_04</v>
          </cell>
        </row>
        <row r="728">
          <cell r="A728" t="str">
            <v>KLU48_05</v>
          </cell>
          <cell r="B728" t="str">
            <v>KLU-48_05</v>
          </cell>
        </row>
        <row r="729">
          <cell r="A729" t="str">
            <v>KLU48_06</v>
          </cell>
          <cell r="B729" t="str">
            <v>KLU-48_06</v>
          </cell>
        </row>
        <row r="730">
          <cell r="A730" t="str">
            <v>KLU48_07</v>
          </cell>
          <cell r="B730" t="str">
            <v>KLU-48_07</v>
          </cell>
        </row>
        <row r="731">
          <cell r="A731" t="str">
            <v>KLU52_01</v>
          </cell>
          <cell r="B731" t="str">
            <v>KLU-52_01</v>
          </cell>
        </row>
        <row r="732">
          <cell r="A732" t="str">
            <v>KLU52_02</v>
          </cell>
          <cell r="B732" t="str">
            <v>KLU-52_02</v>
          </cell>
        </row>
        <row r="733">
          <cell r="A733" t="str">
            <v>KLU52_03</v>
          </cell>
          <cell r="B733" t="str">
            <v>KLU-52_03</v>
          </cell>
        </row>
        <row r="734">
          <cell r="A734" t="str">
            <v>KLU52_04</v>
          </cell>
          <cell r="B734" t="str">
            <v>KLU-52_04</v>
          </cell>
        </row>
        <row r="735">
          <cell r="A735" t="str">
            <v>KLU52_05</v>
          </cell>
          <cell r="B735" t="str">
            <v>KLU-52_05</v>
          </cell>
        </row>
        <row r="736">
          <cell r="A736" t="str">
            <v>KLU52_06</v>
          </cell>
          <cell r="B736" t="str">
            <v>KLU-52_06</v>
          </cell>
        </row>
        <row r="737">
          <cell r="A737" t="str">
            <v>KLU52_07</v>
          </cell>
          <cell r="B737" t="str">
            <v>KLU-52_07</v>
          </cell>
        </row>
        <row r="738">
          <cell r="A738" t="str">
            <v>KLU52_08</v>
          </cell>
          <cell r="B738" t="str">
            <v>KLU-52_08</v>
          </cell>
        </row>
        <row r="739">
          <cell r="A739" t="str">
            <v>KLU52_09</v>
          </cell>
          <cell r="B739" t="str">
            <v>KLU-52_09</v>
          </cell>
        </row>
        <row r="740">
          <cell r="A740" t="str">
            <v>KLU52_10</v>
          </cell>
          <cell r="B740" t="str">
            <v>KLU-52_10</v>
          </cell>
        </row>
        <row r="741">
          <cell r="A741" t="str">
            <v>KLU55_01</v>
          </cell>
          <cell r="B741" t="str">
            <v>KLU-55_01</v>
          </cell>
        </row>
        <row r="742">
          <cell r="A742" t="str">
            <v>KLU55_02</v>
          </cell>
          <cell r="B742" t="str">
            <v>KLU-55_02</v>
          </cell>
        </row>
        <row r="743">
          <cell r="A743" t="str">
            <v>KLU55_03</v>
          </cell>
          <cell r="B743" t="str">
            <v>KLU-55_03</v>
          </cell>
        </row>
        <row r="744">
          <cell r="A744" t="str">
            <v>KLU55_04</v>
          </cell>
          <cell r="B744" t="str">
            <v>KLU-55_04</v>
          </cell>
        </row>
        <row r="745">
          <cell r="A745" t="str">
            <v>KLU55_05</v>
          </cell>
          <cell r="B745" t="str">
            <v>KLU-55_05</v>
          </cell>
        </row>
        <row r="746">
          <cell r="A746" t="str">
            <v>KLU55_06</v>
          </cell>
          <cell r="B746" t="str">
            <v>KLU-55_06</v>
          </cell>
        </row>
        <row r="747">
          <cell r="A747" t="str">
            <v>KLU55_07</v>
          </cell>
          <cell r="B747" t="str">
            <v>KLU-55_07</v>
          </cell>
        </row>
        <row r="748">
          <cell r="A748" t="str">
            <v>KLU55_08</v>
          </cell>
          <cell r="B748" t="str">
            <v>KLU-55_08</v>
          </cell>
        </row>
        <row r="749">
          <cell r="A749" t="str">
            <v>KLU57_01</v>
          </cell>
          <cell r="B749" t="str">
            <v>KLU-57_01</v>
          </cell>
        </row>
        <row r="750">
          <cell r="A750" t="str">
            <v>KLU57_02</v>
          </cell>
          <cell r="B750" t="str">
            <v>KLU-57_02</v>
          </cell>
        </row>
        <row r="751">
          <cell r="A751" t="str">
            <v>KLU57_03</v>
          </cell>
          <cell r="B751" t="str">
            <v>KLU-57_03</v>
          </cell>
        </row>
        <row r="752">
          <cell r="A752" t="str">
            <v>KLU57_04</v>
          </cell>
          <cell r="B752" t="str">
            <v>KLU-57_04</v>
          </cell>
        </row>
        <row r="753">
          <cell r="A753" t="str">
            <v>KLU57_05</v>
          </cell>
          <cell r="B753" t="str">
            <v>KLU-57_05</v>
          </cell>
        </row>
        <row r="754">
          <cell r="A754" t="str">
            <v>KLU57_06</v>
          </cell>
          <cell r="B754" t="str">
            <v>KLU-57_06</v>
          </cell>
        </row>
        <row r="755">
          <cell r="A755" t="str">
            <v>KLU57_07</v>
          </cell>
          <cell r="B755" t="str">
            <v>KLU-57_07</v>
          </cell>
        </row>
        <row r="756">
          <cell r="A756" t="str">
            <v>KLU57_08</v>
          </cell>
          <cell r="B756" t="str">
            <v>KLU-57_08</v>
          </cell>
        </row>
        <row r="757">
          <cell r="A757" t="str">
            <v>KLU57_09</v>
          </cell>
          <cell r="B757" t="str">
            <v>KLU-57_09</v>
          </cell>
        </row>
        <row r="758">
          <cell r="A758" t="str">
            <v>KLU57_10</v>
          </cell>
          <cell r="B758" t="str">
            <v>KLU-57_10</v>
          </cell>
        </row>
        <row r="759">
          <cell r="A759" t="str">
            <v>KLU58_01</v>
          </cell>
          <cell r="B759" t="str">
            <v>KLU-58_01</v>
          </cell>
        </row>
        <row r="760">
          <cell r="A760" t="str">
            <v>KLU58_02</v>
          </cell>
          <cell r="B760" t="str">
            <v>KLU-58_02</v>
          </cell>
        </row>
        <row r="761">
          <cell r="A761" t="str">
            <v>KLU58_03</v>
          </cell>
          <cell r="B761" t="str">
            <v>KLU-58_03</v>
          </cell>
        </row>
        <row r="762">
          <cell r="A762" t="str">
            <v>KLU58_04</v>
          </cell>
          <cell r="B762" t="str">
            <v>KLU-58_04</v>
          </cell>
        </row>
        <row r="763">
          <cell r="A763" t="str">
            <v>KLU58_05</v>
          </cell>
          <cell r="B763" t="str">
            <v>KLU-58_05</v>
          </cell>
        </row>
        <row r="764">
          <cell r="A764" t="str">
            <v>KLU58_06</v>
          </cell>
          <cell r="B764" t="str">
            <v>KLU-58_06</v>
          </cell>
        </row>
        <row r="765">
          <cell r="A765" t="str">
            <v>NKU-16_01</v>
          </cell>
          <cell r="B765" t="str">
            <v>NKU-16_01</v>
          </cell>
        </row>
        <row r="766">
          <cell r="A766" t="str">
            <v>NKU-16_02</v>
          </cell>
          <cell r="B766" t="str">
            <v>NKU-16_02</v>
          </cell>
        </row>
        <row r="767">
          <cell r="A767" t="str">
            <v>NKU-16_03</v>
          </cell>
          <cell r="B767" t="str">
            <v>NKU-16_03</v>
          </cell>
        </row>
        <row r="768">
          <cell r="A768" t="str">
            <v>NKU-16_04</v>
          </cell>
          <cell r="B768" t="str">
            <v>NKU-16_04</v>
          </cell>
        </row>
        <row r="769">
          <cell r="A769" t="str">
            <v>THD01_01</v>
          </cell>
          <cell r="B769" t="str">
            <v>THD-01_01</v>
          </cell>
        </row>
        <row r="770">
          <cell r="A770" t="str">
            <v>THD01_02</v>
          </cell>
          <cell r="B770" t="str">
            <v>THD-01_02</v>
          </cell>
        </row>
        <row r="771">
          <cell r="A771" t="str">
            <v>THD01_03</v>
          </cell>
          <cell r="B771" t="str">
            <v>THD-01_03</v>
          </cell>
        </row>
        <row r="772">
          <cell r="A772" t="str">
            <v>THD01_04</v>
          </cell>
          <cell r="B772" t="str">
            <v>THD-01_04</v>
          </cell>
        </row>
        <row r="773">
          <cell r="A773" t="str">
            <v>THD01_05</v>
          </cell>
          <cell r="B773" t="str">
            <v>THD-01_05</v>
          </cell>
        </row>
        <row r="774">
          <cell r="A774" t="str">
            <v>THD01_06</v>
          </cell>
          <cell r="B774" t="str">
            <v>THD-01_06</v>
          </cell>
        </row>
        <row r="775">
          <cell r="A775" t="str">
            <v>THD01_07</v>
          </cell>
          <cell r="B775" t="str">
            <v>THD-01_07</v>
          </cell>
        </row>
        <row r="776">
          <cell r="A776" t="str">
            <v>THD02_01</v>
          </cell>
          <cell r="B776" t="str">
            <v>THD-02_01</v>
          </cell>
        </row>
        <row r="777">
          <cell r="A777" t="str">
            <v>THD02_02</v>
          </cell>
          <cell r="B777" t="str">
            <v>THD-02_02</v>
          </cell>
        </row>
        <row r="778">
          <cell r="A778" t="str">
            <v>THD02_03</v>
          </cell>
          <cell r="B778" t="str">
            <v>THD-02_03</v>
          </cell>
        </row>
        <row r="779">
          <cell r="A779" t="str">
            <v>THD02_04</v>
          </cell>
          <cell r="B779" t="str">
            <v>THD-02_04</v>
          </cell>
        </row>
        <row r="780">
          <cell r="A780" t="str">
            <v>THD03_02</v>
          </cell>
          <cell r="B780" t="str">
            <v>THD-03_02</v>
          </cell>
        </row>
        <row r="781">
          <cell r="A781" t="str">
            <v>THD03_03</v>
          </cell>
          <cell r="B781" t="str">
            <v>THD-03_03</v>
          </cell>
        </row>
        <row r="782">
          <cell r="A782" t="str">
            <v>THD03_04</v>
          </cell>
          <cell r="B782" t="str">
            <v>THD-03_04</v>
          </cell>
        </row>
        <row r="783">
          <cell r="A783" t="str">
            <v>THD03_05</v>
          </cell>
          <cell r="B783" t="str">
            <v>THD-03_05</v>
          </cell>
        </row>
        <row r="784">
          <cell r="A784" t="str">
            <v>THD03_06</v>
          </cell>
          <cell r="B784" t="str">
            <v>THD-03_06</v>
          </cell>
        </row>
        <row r="785">
          <cell r="A785" t="str">
            <v>THU04_02</v>
          </cell>
          <cell r="B785" t="str">
            <v>THU-04_01</v>
          </cell>
        </row>
        <row r="786">
          <cell r="A786" t="str">
            <v>THU04_03</v>
          </cell>
          <cell r="B786" t="str">
            <v>THU-04_02</v>
          </cell>
        </row>
        <row r="787">
          <cell r="A787" t="str">
            <v>THU04_04</v>
          </cell>
          <cell r="B787" t="str">
            <v>THU-04_03</v>
          </cell>
        </row>
        <row r="788">
          <cell r="A788" t="str">
            <v>THU04_05</v>
          </cell>
          <cell r="B788" t="str">
            <v>THU-04_04</v>
          </cell>
        </row>
        <row r="789">
          <cell r="A789" t="str">
            <v>THU04_01</v>
          </cell>
          <cell r="B789" t="str">
            <v>THU-04_05</v>
          </cell>
        </row>
        <row r="790">
          <cell r="A790" t="str">
            <v>THU05_01</v>
          </cell>
          <cell r="B790" t="str">
            <v>THU-05_01</v>
          </cell>
        </row>
        <row r="791">
          <cell r="A791" t="str">
            <v>THU05_02</v>
          </cell>
          <cell r="B791" t="str">
            <v>THU-05_02</v>
          </cell>
        </row>
        <row r="792">
          <cell r="A792" t="str">
            <v>THU05_03</v>
          </cell>
          <cell r="B792" t="str">
            <v>THU-05_03</v>
          </cell>
        </row>
        <row r="793">
          <cell r="A793" t="str">
            <v>THU05_04</v>
          </cell>
          <cell r="B793" t="str">
            <v>THU-05_04</v>
          </cell>
        </row>
        <row r="794">
          <cell r="A794" t="str">
            <v>THU05_05</v>
          </cell>
          <cell r="B794" t="str">
            <v>THU-05_05</v>
          </cell>
        </row>
        <row r="795">
          <cell r="A795" t="str">
            <v>THU06_01</v>
          </cell>
          <cell r="B795" t="str">
            <v>THU-06_01</v>
          </cell>
        </row>
        <row r="796">
          <cell r="A796" t="str">
            <v>THU06_02</v>
          </cell>
          <cell r="B796" t="str">
            <v>THU-06_02</v>
          </cell>
        </row>
        <row r="797">
          <cell r="A797" t="str">
            <v>THU06_03</v>
          </cell>
          <cell r="B797" t="str">
            <v>THU-06_03</v>
          </cell>
        </row>
        <row r="798">
          <cell r="A798" t="str">
            <v>THU06_04</v>
          </cell>
          <cell r="B798" t="str">
            <v>THU-06_04</v>
          </cell>
        </row>
        <row r="799">
          <cell r="A799" t="str">
            <v>THU06_05</v>
          </cell>
          <cell r="B799" t="str">
            <v>THU-06_05</v>
          </cell>
        </row>
        <row r="800">
          <cell r="A800" t="str">
            <v>THU07_01</v>
          </cell>
          <cell r="B800" t="str">
            <v>THU-07_01</v>
          </cell>
        </row>
        <row r="801">
          <cell r="A801" t="str">
            <v>THU07_02</v>
          </cell>
          <cell r="B801" t="str">
            <v>THU-07_02</v>
          </cell>
        </row>
        <row r="802">
          <cell r="A802" t="str">
            <v>THU07_03</v>
          </cell>
          <cell r="B802" t="str">
            <v>THU-07_03</v>
          </cell>
        </row>
        <row r="803">
          <cell r="A803" t="str">
            <v>THU07_04</v>
          </cell>
          <cell r="B803" t="str">
            <v>THU-07_04</v>
          </cell>
        </row>
        <row r="804">
          <cell r="A804" t="str">
            <v>THU07_05</v>
          </cell>
          <cell r="B804" t="str">
            <v>THU-07_05</v>
          </cell>
        </row>
        <row r="805">
          <cell r="A805" t="str">
            <v>THU08_01</v>
          </cell>
          <cell r="B805" t="str">
            <v>THU-08_01</v>
          </cell>
        </row>
        <row r="806">
          <cell r="A806" t="str">
            <v>THU08_02</v>
          </cell>
          <cell r="B806" t="str">
            <v>THU-08_02</v>
          </cell>
        </row>
        <row r="807">
          <cell r="A807" t="str">
            <v>THU08_03</v>
          </cell>
          <cell r="B807" t="str">
            <v>THU-08_03</v>
          </cell>
        </row>
        <row r="808">
          <cell r="A808" t="str">
            <v>THU08_04</v>
          </cell>
          <cell r="B808" t="str">
            <v>THU-08_04</v>
          </cell>
        </row>
        <row r="809">
          <cell r="A809" t="str">
            <v>THU08_05</v>
          </cell>
          <cell r="B809" t="str">
            <v>THU-08_05</v>
          </cell>
        </row>
        <row r="810">
          <cell r="A810" t="str">
            <v>THU09_01</v>
          </cell>
          <cell r="B810" t="str">
            <v>THU-09_01</v>
          </cell>
        </row>
        <row r="811">
          <cell r="A811" t="str">
            <v>THU09_02</v>
          </cell>
          <cell r="B811" t="str">
            <v>THU-09_02</v>
          </cell>
        </row>
        <row r="812">
          <cell r="A812" t="str">
            <v>THU09_03</v>
          </cell>
          <cell r="B812" t="str">
            <v>THU-09_03</v>
          </cell>
        </row>
        <row r="813">
          <cell r="A813" t="str">
            <v>THU09_04</v>
          </cell>
          <cell r="B813" t="str">
            <v>THU-09_04</v>
          </cell>
        </row>
        <row r="814">
          <cell r="A814" t="str">
            <v>THU09_05</v>
          </cell>
          <cell r="B814" t="str">
            <v>THU-09_05</v>
          </cell>
        </row>
        <row r="815">
          <cell r="A815" t="str">
            <v>THU09_06</v>
          </cell>
          <cell r="B815" t="str">
            <v>THU-09_06</v>
          </cell>
        </row>
        <row r="816">
          <cell r="A816" t="str">
            <v>THU10_01</v>
          </cell>
          <cell r="B816" t="str">
            <v>THU-10_01</v>
          </cell>
        </row>
        <row r="817">
          <cell r="A817" t="str">
            <v>THU10_02</v>
          </cell>
          <cell r="B817" t="str">
            <v>THU-10_02</v>
          </cell>
        </row>
        <row r="818">
          <cell r="A818" t="str">
            <v>THU10_03</v>
          </cell>
          <cell r="B818" t="str">
            <v>THU-10_03</v>
          </cell>
        </row>
        <row r="819">
          <cell r="A819" t="str">
            <v>THU10_04</v>
          </cell>
          <cell r="B819" t="str">
            <v>THU-10_04</v>
          </cell>
        </row>
        <row r="820">
          <cell r="A820" t="str">
            <v>THU10_05</v>
          </cell>
          <cell r="B820" t="str">
            <v>THU-10_05</v>
          </cell>
        </row>
        <row r="821">
          <cell r="A821" t="str">
            <v>THU10_06</v>
          </cell>
          <cell r="B821" t="str">
            <v>THU-10_06</v>
          </cell>
        </row>
        <row r="822">
          <cell r="A822" t="str">
            <v>THU10_07</v>
          </cell>
          <cell r="B822" t="str">
            <v>THU-10_07</v>
          </cell>
        </row>
        <row r="823">
          <cell r="A823" t="str">
            <v>THU10_08</v>
          </cell>
          <cell r="B823" t="str">
            <v>THU-10_08</v>
          </cell>
        </row>
        <row r="824">
          <cell r="A824" t="str">
            <v>THU11_01</v>
          </cell>
          <cell r="B824" t="str">
            <v>THU-11_01</v>
          </cell>
        </row>
        <row r="825">
          <cell r="A825" t="str">
            <v>THU11_02</v>
          </cell>
          <cell r="B825" t="str">
            <v>THU-11_02</v>
          </cell>
        </row>
        <row r="826">
          <cell r="A826" t="str">
            <v>THU11_03</v>
          </cell>
          <cell r="B826" t="str">
            <v>THU-11_03</v>
          </cell>
        </row>
        <row r="827">
          <cell r="A827" t="str">
            <v>THU11_04</v>
          </cell>
          <cell r="B827" t="str">
            <v>THU-11_04</v>
          </cell>
        </row>
        <row r="828">
          <cell r="A828" t="str">
            <v>THU11_05</v>
          </cell>
          <cell r="B828" t="str">
            <v>THU-11_05</v>
          </cell>
        </row>
        <row r="829">
          <cell r="A829" t="str">
            <v>THU11_06</v>
          </cell>
          <cell r="B829" t="str">
            <v>THU-11_06</v>
          </cell>
        </row>
        <row r="830">
          <cell r="A830" t="str">
            <v>THU12_01</v>
          </cell>
          <cell r="B830" t="str">
            <v>THU-12_01</v>
          </cell>
        </row>
        <row r="831">
          <cell r="A831" t="str">
            <v>THU12_02</v>
          </cell>
          <cell r="B831" t="str">
            <v>THU-12_02</v>
          </cell>
        </row>
        <row r="832">
          <cell r="A832" t="str">
            <v>THU12_03</v>
          </cell>
          <cell r="B832" t="str">
            <v>THU-12_03</v>
          </cell>
        </row>
        <row r="833">
          <cell r="A833" t="str">
            <v>THU12_04</v>
          </cell>
          <cell r="B833" t="str">
            <v>THU-12_04</v>
          </cell>
        </row>
        <row r="834">
          <cell r="A834" t="str">
            <v>THU12_05</v>
          </cell>
          <cell r="B834" t="str">
            <v>THU-12_05</v>
          </cell>
        </row>
        <row r="835">
          <cell r="A835" t="str">
            <v>VDU-07_01</v>
          </cell>
          <cell r="B835" t="str">
            <v>VDU-07_01</v>
          </cell>
        </row>
        <row r="836">
          <cell r="A836" t="str">
            <v>VDU-07_02</v>
          </cell>
          <cell r="B836" t="str">
            <v>VDU-07_02</v>
          </cell>
        </row>
        <row r="837">
          <cell r="A837" t="str">
            <v>VDU-07_03</v>
          </cell>
          <cell r="B837" t="str">
            <v>VDU-07_03</v>
          </cell>
        </row>
        <row r="838">
          <cell r="A838" t="str">
            <v>VDU-07_04</v>
          </cell>
          <cell r="B838" t="str">
            <v>VDU-07_04</v>
          </cell>
        </row>
        <row r="839">
          <cell r="A839" t="str">
            <v>VDU-07_05</v>
          </cell>
          <cell r="B839" t="str">
            <v>VDU-07_05</v>
          </cell>
        </row>
        <row r="840">
          <cell r="A840" t="str">
            <v>VDU-07_06</v>
          </cell>
          <cell r="B840" t="str">
            <v>VDU-07_06</v>
          </cell>
        </row>
        <row r="841">
          <cell r="A841" t="str">
            <v>VDU-10_01</v>
          </cell>
          <cell r="B841" t="str">
            <v>VDU-10_01</v>
          </cell>
        </row>
        <row r="842">
          <cell r="A842" t="str">
            <v>VDU-10_02</v>
          </cell>
          <cell r="B842" t="str">
            <v>VDU-10_02</v>
          </cell>
        </row>
        <row r="843">
          <cell r="A843" t="str">
            <v>VDU-10_03</v>
          </cell>
          <cell r="B843" t="str">
            <v>VDU-10_03</v>
          </cell>
        </row>
        <row r="844">
          <cell r="A844" t="str">
            <v>VDU-10_04</v>
          </cell>
          <cell r="B844" t="str">
            <v>VDU-10_04</v>
          </cell>
        </row>
        <row r="845">
          <cell r="A845" t="str">
            <v>VDU-10_05</v>
          </cell>
          <cell r="B845" t="str">
            <v>VDU-10_05</v>
          </cell>
        </row>
        <row r="846">
          <cell r="A846" t="str">
            <v>VDU-10_06</v>
          </cell>
          <cell r="B846" t="str">
            <v>VDU-10_06</v>
          </cell>
        </row>
        <row r="847">
          <cell r="A847" t="str">
            <v>VDU-10_07</v>
          </cell>
          <cell r="B847" t="str">
            <v>VDU-10_07</v>
          </cell>
        </row>
        <row r="848">
          <cell r="A848" t="str">
            <v>VDU-10_08</v>
          </cell>
          <cell r="B848" t="str">
            <v>VDU-10_08</v>
          </cell>
        </row>
        <row r="849">
          <cell r="A849" t="str">
            <v>VDU-10_09</v>
          </cell>
          <cell r="B849" t="str">
            <v>VDU-10_09</v>
          </cell>
        </row>
        <row r="850">
          <cell r="A850" t="str">
            <v>VDU-10_10</v>
          </cell>
          <cell r="B850" t="str">
            <v>VDU-10_10</v>
          </cell>
        </row>
        <row r="851">
          <cell r="A851" t="str">
            <v>VDU-10_11</v>
          </cell>
          <cell r="B851" t="str">
            <v>VDU-10_11</v>
          </cell>
        </row>
        <row r="852">
          <cell r="A852" t="str">
            <v>VDU-12_01</v>
          </cell>
          <cell r="B852" t="str">
            <v>VDU-12_01</v>
          </cell>
        </row>
        <row r="853">
          <cell r="A853" t="str">
            <v>VDU-12_02</v>
          </cell>
          <cell r="B853" t="str">
            <v>VDU-12_02</v>
          </cell>
        </row>
        <row r="854">
          <cell r="A854" t="str">
            <v>VDU-12_03</v>
          </cell>
          <cell r="B854" t="str">
            <v>VDU-12_03</v>
          </cell>
        </row>
        <row r="855">
          <cell r="A855" t="str">
            <v>VDU-12_05</v>
          </cell>
          <cell r="B855" t="str">
            <v>VDU-12_05</v>
          </cell>
        </row>
        <row r="856">
          <cell r="A856" t="str">
            <v>VDU-12_06</v>
          </cell>
          <cell r="B856" t="str">
            <v>VDU-12_06</v>
          </cell>
        </row>
        <row r="857">
          <cell r="A857" t="str">
            <v>VDU-12_07</v>
          </cell>
          <cell r="B857" t="str">
            <v>VDU-12_07</v>
          </cell>
        </row>
        <row r="858">
          <cell r="A858" t="str">
            <v>VDU-12_08</v>
          </cell>
          <cell r="B858" t="str">
            <v>VDU-12_08</v>
          </cell>
        </row>
        <row r="859">
          <cell r="A859" t="str">
            <v>VDU-12_09</v>
          </cell>
          <cell r="B859" t="str">
            <v>VDU-12_09</v>
          </cell>
        </row>
        <row r="860">
          <cell r="A860" t="str">
            <v>VDU-16_01</v>
          </cell>
          <cell r="B860" t="str">
            <v>VDU-16_01</v>
          </cell>
        </row>
        <row r="861">
          <cell r="A861" t="str">
            <v>VDU-16_02</v>
          </cell>
          <cell r="B861" t="str">
            <v>VDU-16_02</v>
          </cell>
        </row>
        <row r="862">
          <cell r="A862" t="str">
            <v>VDU-16_03</v>
          </cell>
          <cell r="B862" t="str">
            <v>VDU-16_03</v>
          </cell>
        </row>
        <row r="863">
          <cell r="A863" t="str">
            <v>VDU-16_04</v>
          </cell>
          <cell r="B863" t="str">
            <v>VDU-16_04</v>
          </cell>
        </row>
        <row r="864">
          <cell r="A864" t="str">
            <v>VDU-16_05</v>
          </cell>
          <cell r="B864" t="str">
            <v>VDU-16_05</v>
          </cell>
        </row>
        <row r="865">
          <cell r="A865" t="str">
            <v>VDU-16_06</v>
          </cell>
          <cell r="B865" t="str">
            <v>VDU-16_06</v>
          </cell>
        </row>
        <row r="866">
          <cell r="A866" t="str">
            <v>VDU-16_07</v>
          </cell>
          <cell r="B866" t="str">
            <v>VDU-16_07</v>
          </cell>
        </row>
        <row r="867">
          <cell r="A867" t="str">
            <v>VDD-17_01</v>
          </cell>
          <cell r="B867" t="str">
            <v>VDD-17_01</v>
          </cell>
        </row>
        <row r="868">
          <cell r="A868" t="str">
            <v>VDD-17_02</v>
          </cell>
          <cell r="B868" t="str">
            <v>VDD-17_02</v>
          </cell>
        </row>
        <row r="869">
          <cell r="A869" t="str">
            <v>VDD-17_03</v>
          </cell>
          <cell r="B869" t="str">
            <v>VDD-17_03</v>
          </cell>
        </row>
        <row r="870">
          <cell r="A870" t="str">
            <v>VDD-17_04</v>
          </cell>
          <cell r="B870" t="str">
            <v>VDD-17_04</v>
          </cell>
        </row>
        <row r="871">
          <cell r="A871" t="str">
            <v>VDD-17_05</v>
          </cell>
          <cell r="B871" t="str">
            <v>VDD-17_05</v>
          </cell>
        </row>
        <row r="872">
          <cell r="A872" t="str">
            <v>VDD-17_06</v>
          </cell>
          <cell r="B872" t="str">
            <v>VDD-17_06</v>
          </cell>
        </row>
        <row r="873">
          <cell r="A873" t="str">
            <v>VDD-17_07</v>
          </cell>
          <cell r="B873" t="str">
            <v>VDD-17_07</v>
          </cell>
        </row>
        <row r="874">
          <cell r="A874" t="str">
            <v>VDD-17_08</v>
          </cell>
          <cell r="B874" t="str">
            <v>VDD-17_08</v>
          </cell>
        </row>
        <row r="875">
          <cell r="A875" t="str">
            <v>VDD-18_01</v>
          </cell>
          <cell r="B875" t="str">
            <v>VDD-18_01</v>
          </cell>
        </row>
        <row r="876">
          <cell r="A876" t="str">
            <v>VDD-18_02</v>
          </cell>
          <cell r="B876" t="str">
            <v>VDD-18_02</v>
          </cell>
        </row>
        <row r="877">
          <cell r="A877" t="str">
            <v>VDD-18_03</v>
          </cell>
          <cell r="B877" t="str">
            <v>VDD-18_03</v>
          </cell>
        </row>
        <row r="878">
          <cell r="A878" t="str">
            <v>VDD-18_04</v>
          </cell>
          <cell r="B878" t="str">
            <v>VDD-18_04</v>
          </cell>
        </row>
        <row r="879">
          <cell r="A879" t="str">
            <v>VDD-18_05</v>
          </cell>
          <cell r="B879" t="str">
            <v>VDD-18_05</v>
          </cell>
        </row>
        <row r="880">
          <cell r="A880" t="str">
            <v>VDD-18_06</v>
          </cell>
          <cell r="B880" t="str">
            <v>VDD-18_06</v>
          </cell>
        </row>
        <row r="881">
          <cell r="A881" t="str">
            <v>VDD-18_07</v>
          </cell>
          <cell r="B881" t="str">
            <v>VDD-18_07</v>
          </cell>
        </row>
        <row r="882">
          <cell r="A882" t="str">
            <v>VDD-18_08</v>
          </cell>
          <cell r="B882" t="str">
            <v>VDD-18_08</v>
          </cell>
        </row>
        <row r="883">
          <cell r="A883" t="str">
            <v>VDD-18_09</v>
          </cell>
          <cell r="B883" t="str">
            <v>VDD-18_09</v>
          </cell>
        </row>
        <row r="884">
          <cell r="A884" t="str">
            <v>VDU-19_01</v>
          </cell>
          <cell r="B884" t="str">
            <v>VDU-19_01</v>
          </cell>
        </row>
        <row r="885">
          <cell r="A885" t="str">
            <v>VDU-19_02</v>
          </cell>
          <cell r="B885" t="str">
            <v>VDU-19_02</v>
          </cell>
        </row>
        <row r="886">
          <cell r="A886" t="str">
            <v>VDU-19_03</v>
          </cell>
          <cell r="B886" t="str">
            <v>VDU-19_03</v>
          </cell>
        </row>
        <row r="887">
          <cell r="A887" t="str">
            <v>VDU-19_04</v>
          </cell>
          <cell r="B887" t="str">
            <v>VDU-19_04</v>
          </cell>
        </row>
        <row r="888">
          <cell r="A888" t="str">
            <v>VDU-19_05</v>
          </cell>
          <cell r="B888" t="str">
            <v>VDU-19_05</v>
          </cell>
        </row>
        <row r="889">
          <cell r="A889" t="str">
            <v>VDU-19_06</v>
          </cell>
          <cell r="B889" t="str">
            <v>VDU-19_06</v>
          </cell>
        </row>
        <row r="890">
          <cell r="A890" t="str">
            <v>VDU-19_07</v>
          </cell>
          <cell r="B890" t="str">
            <v>VDU-19_07</v>
          </cell>
        </row>
        <row r="891">
          <cell r="A891" t="str">
            <v>VDU-20_01</v>
          </cell>
          <cell r="B891" t="str">
            <v>VDU-20_01</v>
          </cell>
        </row>
        <row r="892">
          <cell r="A892" t="str">
            <v>VDU-20_02</v>
          </cell>
          <cell r="B892" t="str">
            <v>VDU-20_02</v>
          </cell>
        </row>
        <row r="893">
          <cell r="A893" t="str">
            <v>VDU-20_03</v>
          </cell>
          <cell r="B893" t="str">
            <v>VDU-20_03</v>
          </cell>
        </row>
        <row r="894">
          <cell r="A894" t="str">
            <v>VDU-20_04</v>
          </cell>
          <cell r="B894" t="str">
            <v>VDU-20_04</v>
          </cell>
        </row>
        <row r="895">
          <cell r="A895" t="str">
            <v>VDU-20_05</v>
          </cell>
          <cell r="B895" t="str">
            <v>VDU-20_05</v>
          </cell>
        </row>
        <row r="896">
          <cell r="A896" t="str">
            <v>VDU-20_06</v>
          </cell>
          <cell r="B896" t="str">
            <v>VDU-20_06</v>
          </cell>
        </row>
        <row r="897">
          <cell r="A897" t="str">
            <v>VDU-20_07</v>
          </cell>
          <cell r="B897" t="str">
            <v>VDU-20_07</v>
          </cell>
        </row>
        <row r="898">
          <cell r="A898" t="str">
            <v>VDU-20_08</v>
          </cell>
          <cell r="B898" t="str">
            <v>VDU-20_08</v>
          </cell>
        </row>
        <row r="899">
          <cell r="A899" t="str">
            <v>VDU-22_01</v>
          </cell>
          <cell r="B899" t="str">
            <v>VDU-22_01</v>
          </cell>
        </row>
        <row r="900">
          <cell r="A900" t="str">
            <v>VDU-22_02</v>
          </cell>
          <cell r="B900" t="str">
            <v>VDU-22_02</v>
          </cell>
        </row>
        <row r="901">
          <cell r="A901" t="str">
            <v>VDU-22_03</v>
          </cell>
          <cell r="B901" t="str">
            <v>VDU-22_03</v>
          </cell>
        </row>
        <row r="902">
          <cell r="A902" t="str">
            <v>VDU-22_04</v>
          </cell>
          <cell r="B902" t="str">
            <v>VDU-22_04</v>
          </cell>
        </row>
        <row r="903">
          <cell r="A903" t="str">
            <v>VDU-22_05</v>
          </cell>
          <cell r="B903" t="str">
            <v>VDU-22_05</v>
          </cell>
        </row>
        <row r="904">
          <cell r="A904" t="str">
            <v>VDU-22_06</v>
          </cell>
          <cell r="B904" t="str">
            <v>VDU-22_06</v>
          </cell>
        </row>
        <row r="905">
          <cell r="A905" t="str">
            <v>VDU-22_07</v>
          </cell>
          <cell r="B905" t="str">
            <v>VDU-22_07</v>
          </cell>
        </row>
        <row r="906">
          <cell r="A906" t="str">
            <v>VDU-24_01</v>
          </cell>
          <cell r="B906" t="str">
            <v>VDU-24_01</v>
          </cell>
        </row>
        <row r="907">
          <cell r="A907" t="str">
            <v>VDU-24_02</v>
          </cell>
          <cell r="B907" t="str">
            <v>VDU-24_02</v>
          </cell>
        </row>
        <row r="908">
          <cell r="A908" t="str">
            <v>VDU-24_03</v>
          </cell>
          <cell r="B908" t="str">
            <v>VDU-24_03</v>
          </cell>
        </row>
        <row r="909">
          <cell r="A909" t="str">
            <v>VDU-24_04</v>
          </cell>
          <cell r="B909" t="str">
            <v>VDU-24_04</v>
          </cell>
        </row>
        <row r="910">
          <cell r="A910" t="str">
            <v>VDU-24_05</v>
          </cell>
          <cell r="B910" t="str">
            <v>VDU-24_05</v>
          </cell>
        </row>
        <row r="911">
          <cell r="A911" t="str">
            <v>VDU-24_06</v>
          </cell>
          <cell r="B911" t="str">
            <v>VDU-24_06</v>
          </cell>
        </row>
        <row r="912">
          <cell r="A912" t="str">
            <v>VDU-24_07</v>
          </cell>
          <cell r="B912" t="str">
            <v>VDU-24_07</v>
          </cell>
        </row>
        <row r="913">
          <cell r="A913" t="str">
            <v>VDU-24_08</v>
          </cell>
          <cell r="B913" t="str">
            <v>VDU-24_08</v>
          </cell>
        </row>
        <row r="914">
          <cell r="A914" t="str">
            <v>VDU-24_09</v>
          </cell>
          <cell r="B914" t="str">
            <v>VDU-24_09</v>
          </cell>
        </row>
        <row r="915">
          <cell r="A915" t="str">
            <v>VDU-24_10</v>
          </cell>
          <cell r="B915" t="str">
            <v>VDU-24_10</v>
          </cell>
        </row>
        <row r="916">
          <cell r="A916" t="str">
            <v>AQCC_01</v>
          </cell>
          <cell r="B916" t="str">
            <v>AQC-C_01</v>
          </cell>
        </row>
        <row r="917">
          <cell r="A917" t="str">
            <v>AQCC_02</v>
          </cell>
          <cell r="B917" t="str">
            <v>AQC-C_02</v>
          </cell>
        </row>
        <row r="918">
          <cell r="A918" t="str">
            <v>AQCC_03</v>
          </cell>
          <cell r="B918" t="str">
            <v>AQC-C_03</v>
          </cell>
        </row>
        <row r="919">
          <cell r="A919" t="str">
            <v>AQCC_04</v>
          </cell>
          <cell r="B919" t="str">
            <v>AQC-C_04</v>
          </cell>
        </row>
        <row r="920">
          <cell r="A920" t="str">
            <v>AQCC_05</v>
          </cell>
          <cell r="B920" t="str">
            <v>AQC-C_05</v>
          </cell>
        </row>
        <row r="921">
          <cell r="A921" t="str">
            <v>AQCC_06</v>
          </cell>
          <cell r="B921" t="str">
            <v>AQC-C_06</v>
          </cell>
        </row>
        <row r="922">
          <cell r="A922" t="str">
            <v>AQCC_07</v>
          </cell>
          <cell r="B922" t="str">
            <v>AQC-C_07</v>
          </cell>
        </row>
        <row r="923">
          <cell r="A923" t="str">
            <v>AQCC_08</v>
          </cell>
          <cell r="B923" t="str">
            <v>AQC-C_08</v>
          </cell>
        </row>
        <row r="924">
          <cell r="A924" t="str">
            <v>AQCC_09</v>
          </cell>
          <cell r="B924" t="str">
            <v>AQC-C_09</v>
          </cell>
        </row>
        <row r="925">
          <cell r="A925" t="str">
            <v>AQCC_10</v>
          </cell>
          <cell r="B925" t="str">
            <v>AQC-C_10</v>
          </cell>
        </row>
        <row r="926">
          <cell r="A926" t="str">
            <v>AQCC_11</v>
          </cell>
          <cell r="B926" t="str">
            <v>AQC-C_11</v>
          </cell>
        </row>
        <row r="927">
          <cell r="A927" t="str">
            <v>AQCC_12</v>
          </cell>
          <cell r="B927" t="str">
            <v>AQC-C_12</v>
          </cell>
        </row>
        <row r="928">
          <cell r="A928" t="str">
            <v>AQCC_13</v>
          </cell>
          <cell r="B928" t="str">
            <v>AQC-C_13</v>
          </cell>
        </row>
        <row r="929">
          <cell r="A929" t="str">
            <v>AQCC_14</v>
          </cell>
          <cell r="B929" t="str">
            <v>AQC-C_14</v>
          </cell>
        </row>
        <row r="930">
          <cell r="A930" t="str">
            <v>AQCC_15</v>
          </cell>
          <cell r="B930" t="str">
            <v>AQC-C_15</v>
          </cell>
        </row>
        <row r="931">
          <cell r="A931" t="str">
            <v>AQCC_16</v>
          </cell>
          <cell r="B931" t="str">
            <v>AQC-C_16</v>
          </cell>
        </row>
        <row r="932">
          <cell r="A932" t="str">
            <v>AQD-10_06</v>
          </cell>
          <cell r="B932" t="str">
            <v>AQD-10_06</v>
          </cell>
        </row>
        <row r="933">
          <cell r="A933" t="str">
            <v>AQD-10_07</v>
          </cell>
          <cell r="B933" t="str">
            <v>AQD-10_07</v>
          </cell>
        </row>
        <row r="934">
          <cell r="A934" t="str">
            <v>AQD-29_06</v>
          </cell>
          <cell r="B934" t="str">
            <v>AQD-29_06</v>
          </cell>
        </row>
        <row r="935">
          <cell r="A935" t="str">
            <v>AQD-29_07</v>
          </cell>
          <cell r="B935" t="str">
            <v>AQD-29_07</v>
          </cell>
        </row>
        <row r="936">
          <cell r="A936" t="str">
            <v>AQU-15_10</v>
          </cell>
          <cell r="B936" t="str">
            <v>AQU-15_10</v>
          </cell>
        </row>
        <row r="937">
          <cell r="A937" t="str">
            <v>AQU-15_11</v>
          </cell>
          <cell r="B937" t="str">
            <v>AQU-15_11</v>
          </cell>
        </row>
        <row r="938">
          <cell r="A938" t="str">
            <v>AQU-19_12</v>
          </cell>
          <cell r="B938" t="str">
            <v>AQU-19_12</v>
          </cell>
        </row>
        <row r="939">
          <cell r="A939" t="str">
            <v>AQU-24_08</v>
          </cell>
          <cell r="B939" t="str">
            <v>AQU-24_08</v>
          </cell>
        </row>
        <row r="940">
          <cell r="A940" t="str">
            <v>AQU-24_09</v>
          </cell>
          <cell r="B940" t="str">
            <v>AQU-24_09</v>
          </cell>
        </row>
        <row r="941">
          <cell r="A941" t="str">
            <v>AQU-24_10</v>
          </cell>
          <cell r="B941" t="str">
            <v>AQU-24_10</v>
          </cell>
        </row>
        <row r="942">
          <cell r="A942" t="str">
            <v>AQU-24_11</v>
          </cell>
          <cell r="B942" t="str">
            <v>AQU-24_11</v>
          </cell>
        </row>
        <row r="943">
          <cell r="A943" t="str">
            <v>AQU-24_12</v>
          </cell>
          <cell r="B943" t="str">
            <v>AQU-24_12</v>
          </cell>
        </row>
        <row r="944">
          <cell r="A944" t="str">
            <v>AQU-32_11</v>
          </cell>
          <cell r="B944" t="str">
            <v>AQU-32_11</v>
          </cell>
        </row>
        <row r="945">
          <cell r="A945" t="str">
            <v>CVCA-09</v>
          </cell>
          <cell r="B945" t="str">
            <v>CVC-A-09</v>
          </cell>
        </row>
        <row r="946">
          <cell r="A946" t="str">
            <v>CVCA-10</v>
          </cell>
          <cell r="B946" t="str">
            <v>CVC-A-10</v>
          </cell>
        </row>
        <row r="947">
          <cell r="A947" t="str">
            <v>CVD-16_11</v>
          </cell>
          <cell r="B947" t="str">
            <v>CVD-16_11</v>
          </cell>
        </row>
        <row r="948">
          <cell r="A948" t="str">
            <v>CVD-16_12</v>
          </cell>
          <cell r="B948" t="str">
            <v>CVD-16_12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EF59-9A45-45F9-8970-286C493012EC}">
  <dimension ref="A1:AD26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7" sqref="H7"/>
    </sheetView>
  </sheetViews>
  <sheetFormatPr defaultRowHeight="14.5" x14ac:dyDescent="0.35"/>
  <cols>
    <col min="8" max="10" width="9.08984375" customWidth="1"/>
    <col min="12" max="14" width="9.36328125" bestFit="1" customWidth="1"/>
    <col min="15" max="15" width="10.36328125" bestFit="1" customWidth="1"/>
    <col min="16" max="16" width="11.36328125" bestFit="1" customWidth="1"/>
    <col min="17" max="17" width="10.36328125" bestFit="1" customWidth="1"/>
    <col min="18" max="20" width="9.36328125" bestFit="1" customWidth="1"/>
    <col min="21" max="22" width="8.90625" bestFit="1" customWidth="1"/>
    <col min="23" max="23" width="9" bestFit="1" customWidth="1"/>
    <col min="24" max="27" width="8.90625" bestFit="1" customWidth="1"/>
    <col min="28" max="29" width="9.36328125" bestFit="1" customWidth="1"/>
  </cols>
  <sheetData>
    <row r="1" spans="1:30" x14ac:dyDescent="0.35">
      <c r="A1" t="s">
        <v>243</v>
      </c>
      <c r="B1" t="s">
        <v>242</v>
      </c>
      <c r="C1" t="s">
        <v>235</v>
      </c>
      <c r="D1" t="s">
        <v>257</v>
      </c>
      <c r="E1" t="s">
        <v>258</v>
      </c>
      <c r="F1" t="s">
        <v>255</v>
      </c>
      <c r="G1" t="s">
        <v>236</v>
      </c>
      <c r="H1" t="s">
        <v>237</v>
      </c>
      <c r="I1" t="s">
        <v>238</v>
      </c>
      <c r="J1" t="s">
        <v>239</v>
      </c>
      <c r="K1" t="s">
        <v>241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:30" x14ac:dyDescent="0.35">
      <c r="A2" t="s">
        <v>244</v>
      </c>
      <c r="B2" t="s">
        <v>246</v>
      </c>
      <c r="C2" t="s">
        <v>272</v>
      </c>
      <c r="D2">
        <v>255880.76387</v>
      </c>
      <c r="E2">
        <v>945034.54475</v>
      </c>
      <c r="F2" t="s">
        <v>250</v>
      </c>
      <c r="G2" t="s">
        <v>19</v>
      </c>
      <c r="H2" s="1">
        <v>-6238.6953999999996</v>
      </c>
      <c r="I2" s="1">
        <v>-6253.7369200000003</v>
      </c>
      <c r="J2" s="1" t="s">
        <v>20</v>
      </c>
      <c r="K2" t="s">
        <v>20</v>
      </c>
      <c r="L2" s="2">
        <v>8.3258669999996986</v>
      </c>
      <c r="M2" s="2">
        <v>29.840647058823528</v>
      </c>
      <c r="N2" s="2">
        <v>61.750976470588228</v>
      </c>
      <c r="O2" s="2">
        <v>153.42683914187427</v>
      </c>
      <c r="P2" s="2">
        <v>2820.18</v>
      </c>
      <c r="Q2" s="2">
        <v>114.35</v>
      </c>
      <c r="R2" s="2">
        <v>86.497384776622582</v>
      </c>
      <c r="S2" s="2">
        <v>5.1047907112805957</v>
      </c>
      <c r="T2" s="2">
        <v>1.7866701952789659</v>
      </c>
      <c r="U2" s="2">
        <v>0.25535094794115587</v>
      </c>
      <c r="V2" s="2">
        <v>0.34064269510134676</v>
      </c>
      <c r="W2" s="2">
        <v>8.516067377533669E-2</v>
      </c>
      <c r="X2" s="2">
        <v>0</v>
      </c>
      <c r="Y2" s="2">
        <v>0</v>
      </c>
      <c r="Z2" s="2">
        <v>0</v>
      </c>
      <c r="AA2" s="2">
        <v>0</v>
      </c>
      <c r="AB2" s="2">
        <v>3.4300000000000006</v>
      </c>
      <c r="AC2" s="2">
        <v>2.5</v>
      </c>
      <c r="AD2">
        <v>100</v>
      </c>
    </row>
    <row r="3" spans="1:30" x14ac:dyDescent="0.35">
      <c r="A3" t="s">
        <v>244</v>
      </c>
      <c r="B3" t="s">
        <v>246</v>
      </c>
      <c r="C3" t="s">
        <v>272</v>
      </c>
      <c r="D3">
        <v>255880.76387</v>
      </c>
      <c r="E3">
        <v>945034.54475</v>
      </c>
      <c r="F3" t="s">
        <v>250</v>
      </c>
      <c r="G3" t="s">
        <v>21</v>
      </c>
      <c r="H3" s="1">
        <v>-6416.1403399999999</v>
      </c>
      <c r="I3" s="1">
        <v>-6448.5053200000002</v>
      </c>
      <c r="J3" s="1" t="s">
        <v>20</v>
      </c>
      <c r="K3" t="s">
        <v>20</v>
      </c>
      <c r="L3" s="2">
        <v>12.735475000000292</v>
      </c>
      <c r="M3" s="2">
        <v>22.28830769230769</v>
      </c>
      <c r="N3" s="2">
        <v>41.819057692307688</v>
      </c>
      <c r="O3" s="2">
        <v>158.21110117516091</v>
      </c>
      <c r="P3" s="2">
        <v>2932.982</v>
      </c>
      <c r="Q3" s="2">
        <v>116.11111111111111</v>
      </c>
      <c r="R3" s="2">
        <v>86.463607109594463</v>
      </c>
      <c r="S3" s="2">
        <v>4.5970500508868435</v>
      </c>
      <c r="T3" s="2">
        <v>1.8667064502288322</v>
      </c>
      <c r="U3" s="2">
        <v>0.13424936771265478</v>
      </c>
      <c r="V3" s="2">
        <v>0.61263106590914307</v>
      </c>
      <c r="W3" s="2">
        <v>0.21755705456909355</v>
      </c>
      <c r="X3" s="2">
        <v>0</v>
      </c>
      <c r="Y3" s="2">
        <v>0</v>
      </c>
      <c r="Z3" s="2">
        <v>0</v>
      </c>
      <c r="AA3" s="2">
        <v>0</v>
      </c>
      <c r="AB3" s="2">
        <v>3.5967021978021978</v>
      </c>
      <c r="AC3" s="2">
        <v>2.5114967032967033</v>
      </c>
      <c r="AD3">
        <v>99.999999999999943</v>
      </c>
    </row>
    <row r="4" spans="1:30" x14ac:dyDescent="0.35">
      <c r="A4" t="s">
        <v>244</v>
      </c>
      <c r="B4" t="s">
        <v>246</v>
      </c>
      <c r="C4" t="s">
        <v>272</v>
      </c>
      <c r="D4">
        <v>255880.76387</v>
      </c>
      <c r="E4">
        <v>945034.54475</v>
      </c>
      <c r="F4" t="s">
        <v>250</v>
      </c>
      <c r="G4" t="s">
        <v>22</v>
      </c>
      <c r="H4" s="1">
        <v>-6491.8943200000003</v>
      </c>
      <c r="I4" s="1">
        <v>-6545.6323999999995</v>
      </c>
      <c r="J4" s="1" t="s">
        <v>240</v>
      </c>
      <c r="K4" t="s">
        <v>80</v>
      </c>
      <c r="L4" s="2">
        <v>36.245884999999738</v>
      </c>
      <c r="M4" s="2">
        <v>22.444689189189187</v>
      </c>
      <c r="N4" s="2">
        <v>30.80132027027026</v>
      </c>
      <c r="O4" s="2">
        <v>157.05105769247467</v>
      </c>
      <c r="P4" s="2">
        <v>2961.9070880010609</v>
      </c>
      <c r="Q4" s="2">
        <v>117.155</v>
      </c>
      <c r="R4" s="2">
        <v>91.108772984618454</v>
      </c>
      <c r="S4" s="2">
        <v>3.2115837466806956</v>
      </c>
      <c r="T4" s="2">
        <v>0.4609449371210983</v>
      </c>
      <c r="U4" s="2">
        <v>9.9203366902149398E-2</v>
      </c>
      <c r="V4" s="2">
        <v>8.4172553735157071E-2</v>
      </c>
      <c r="W4" s="2">
        <v>4.5092439500977001E-2</v>
      </c>
      <c r="X4" s="2">
        <v>2.6053409489453377E-2</v>
      </c>
      <c r="Y4" s="2">
        <v>4.4090385289844179E-2</v>
      </c>
      <c r="Z4" s="2">
        <v>4.3088331078711357E-2</v>
      </c>
      <c r="AA4" s="2">
        <v>1.2024650533593868E-2</v>
      </c>
      <c r="AB4" s="2">
        <v>4.2356831504584402</v>
      </c>
      <c r="AC4" s="2">
        <v>0.62929004459141236</v>
      </c>
      <c r="AD4">
        <v>99.999999999999986</v>
      </c>
    </row>
    <row r="5" spans="1:30" x14ac:dyDescent="0.35">
      <c r="A5" t="s">
        <v>244</v>
      </c>
      <c r="B5" t="s">
        <v>246</v>
      </c>
      <c r="C5" t="s">
        <v>272</v>
      </c>
      <c r="D5">
        <v>255880.76387</v>
      </c>
      <c r="E5">
        <v>945034.54475</v>
      </c>
      <c r="F5" t="s">
        <v>251</v>
      </c>
      <c r="G5" t="s">
        <v>23</v>
      </c>
      <c r="H5" s="1">
        <v>-7800.6993999999995</v>
      </c>
      <c r="I5" s="1">
        <v>-7875.9070000000002</v>
      </c>
      <c r="J5" s="1" t="s">
        <v>240</v>
      </c>
      <c r="K5" t="s">
        <v>82</v>
      </c>
      <c r="L5" s="2">
        <v>53.392575000000001</v>
      </c>
      <c r="M5" s="2">
        <v>19.427999999999997</v>
      </c>
      <c r="N5" s="2">
        <v>50.468304587155963</v>
      </c>
      <c r="O5" s="2">
        <v>172.83304343480438</v>
      </c>
      <c r="P5" s="2">
        <v>3464</v>
      </c>
      <c r="Q5" s="2">
        <v>131.65</v>
      </c>
      <c r="R5" s="2">
        <v>87.150955490565295</v>
      </c>
      <c r="S5" s="2">
        <v>2.9035295060294066</v>
      </c>
      <c r="T5" s="2">
        <v>0.33552341652978657</v>
      </c>
      <c r="U5" s="2">
        <v>8.5132807179199577E-2</v>
      </c>
      <c r="V5" s="2">
        <v>6.2096871118945567E-2</v>
      </c>
      <c r="W5" s="2">
        <v>4.5070309683105651E-2</v>
      </c>
      <c r="X5" s="2">
        <v>2.3035936060254E-2</v>
      </c>
      <c r="Y5" s="2">
        <v>4.4068747245703303E-2</v>
      </c>
      <c r="Z5" s="2">
        <v>8.5132807179199577E-2</v>
      </c>
      <c r="AA5" s="2">
        <v>1.5023436561035218E-2</v>
      </c>
      <c r="AB5" s="2">
        <v>8.7175994551500366</v>
      </c>
      <c r="AC5" s="2">
        <v>0.53283121669804911</v>
      </c>
      <c r="AD5">
        <v>99.999999999999986</v>
      </c>
    </row>
    <row r="6" spans="1:30" x14ac:dyDescent="0.35">
      <c r="A6" t="s">
        <v>244</v>
      </c>
      <c r="B6" t="s">
        <v>246</v>
      </c>
      <c r="C6" t="s">
        <v>273</v>
      </c>
      <c r="D6">
        <v>255779.39955999999</v>
      </c>
      <c r="E6">
        <v>949948.84745999996</v>
      </c>
      <c r="F6" t="s">
        <v>250</v>
      </c>
      <c r="G6" t="s">
        <v>24</v>
      </c>
      <c r="H6" s="1">
        <v>-5344.9039459550368</v>
      </c>
      <c r="I6" s="1">
        <v>-5416.8793660449637</v>
      </c>
      <c r="J6" s="1" t="s">
        <v>25</v>
      </c>
      <c r="K6" t="s">
        <v>25</v>
      </c>
      <c r="L6" s="2">
        <v>40.150895000000205</v>
      </c>
      <c r="M6" s="2">
        <v>23.505304878048783</v>
      </c>
      <c r="N6" s="2">
        <v>50.030024390243895</v>
      </c>
      <c r="O6" s="2">
        <v>130.50325884963237</v>
      </c>
      <c r="P6" s="2">
        <v>2390.784293889928</v>
      </c>
      <c r="Q6" s="2">
        <v>110.8</v>
      </c>
      <c r="R6" s="2">
        <v>94.829820889846772</v>
      </c>
      <c r="S6" s="2">
        <v>1.2031330274464798</v>
      </c>
      <c r="T6" s="2">
        <v>9.7339752661768308E-2</v>
      </c>
      <c r="U6" s="2">
        <v>1.2671000148717529E-3</v>
      </c>
      <c r="V6" s="2">
        <v>3.3344737233467178E-4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3.6666666666666667E-2</v>
      </c>
      <c r="AC6" s="2">
        <v>3.8314391159911074</v>
      </c>
      <c r="AD6">
        <v>100</v>
      </c>
    </row>
    <row r="7" spans="1:30" x14ac:dyDescent="0.35">
      <c r="A7" t="s">
        <v>244</v>
      </c>
      <c r="B7" t="s">
        <v>246</v>
      </c>
      <c r="C7" t="s">
        <v>273</v>
      </c>
      <c r="D7">
        <v>255779.39955999999</v>
      </c>
      <c r="E7">
        <v>949948.84745999996</v>
      </c>
      <c r="F7" t="s">
        <v>250</v>
      </c>
      <c r="G7" t="s">
        <v>26</v>
      </c>
      <c r="H7" s="1">
        <v>-5470.2499623333333</v>
      </c>
      <c r="I7" s="1">
        <v>-5490.8142056666666</v>
      </c>
      <c r="J7" s="1" t="s">
        <v>20</v>
      </c>
      <c r="K7" t="s">
        <v>20</v>
      </c>
      <c r="L7" s="2">
        <v>5.3850569999998159</v>
      </c>
      <c r="M7" s="2">
        <v>23.205363636363636</v>
      </c>
      <c r="N7" s="2">
        <v>65.38636363636364</v>
      </c>
      <c r="O7" s="2">
        <v>131.82264216426947</v>
      </c>
      <c r="P7" s="2">
        <v>2430.4670000000001</v>
      </c>
      <c r="Q7" s="2">
        <v>112.15</v>
      </c>
      <c r="R7" s="2">
        <v>92.325731760208498</v>
      </c>
      <c r="S7" s="2">
        <v>1.8379695433015719</v>
      </c>
      <c r="T7" s="2">
        <v>0.32717105926086321</v>
      </c>
      <c r="U7" s="2">
        <v>0.11845026744991662</v>
      </c>
      <c r="V7" s="2">
        <v>0.1138773138480383</v>
      </c>
      <c r="W7" s="2">
        <v>0.178115798582829</v>
      </c>
      <c r="X7" s="2">
        <v>5.4921846925564573E-3</v>
      </c>
      <c r="Y7" s="2">
        <v>0</v>
      </c>
      <c r="Z7" s="2">
        <v>0</v>
      </c>
      <c r="AA7" s="2">
        <v>0</v>
      </c>
      <c r="AB7" s="2">
        <v>1.6908445036218536</v>
      </c>
      <c r="AC7" s="2">
        <v>3.402347569033874</v>
      </c>
      <c r="AD7">
        <v>99.999999999999986</v>
      </c>
    </row>
    <row r="8" spans="1:30" x14ac:dyDescent="0.35">
      <c r="A8" t="s">
        <v>244</v>
      </c>
      <c r="B8" t="s">
        <v>246</v>
      </c>
      <c r="C8" t="s">
        <v>273</v>
      </c>
      <c r="D8">
        <v>255779.39955999999</v>
      </c>
      <c r="E8">
        <v>949948.84745999996</v>
      </c>
      <c r="F8" t="s">
        <v>251</v>
      </c>
      <c r="G8" t="s">
        <v>27</v>
      </c>
      <c r="H8" s="1">
        <v>-5997.2079404085107</v>
      </c>
      <c r="I8" s="1">
        <v>-6018.73280959149</v>
      </c>
      <c r="J8" s="1" t="s">
        <v>25</v>
      </c>
      <c r="K8" t="s">
        <v>25</v>
      </c>
      <c r="L8" s="2">
        <v>19.078304000000479</v>
      </c>
      <c r="M8" s="2">
        <v>22.294205128205121</v>
      </c>
      <c r="N8" s="2">
        <v>31.313717948717951</v>
      </c>
      <c r="O8" s="2">
        <v>143.43582954113501</v>
      </c>
      <c r="P8" s="2">
        <v>2670.5435139571723</v>
      </c>
      <c r="Q8" s="2">
        <v>117.8</v>
      </c>
      <c r="R8" s="2">
        <v>87.504474081891587</v>
      </c>
      <c r="S8" s="2">
        <v>1.106428816274948</v>
      </c>
      <c r="T8" s="2">
        <v>0.11233678452399411</v>
      </c>
      <c r="U8" s="2">
        <v>2.9003106071594695E-3</v>
      </c>
      <c r="V8" s="2">
        <v>1.0001150396886926E-3</v>
      </c>
      <c r="W8" s="2">
        <v>0</v>
      </c>
      <c r="X8" s="2">
        <v>0</v>
      </c>
      <c r="Y8" s="2">
        <v>6.0020707143964647E-4</v>
      </c>
      <c r="Z8" s="2">
        <v>0</v>
      </c>
      <c r="AA8" s="2">
        <v>0</v>
      </c>
      <c r="AB8" s="2">
        <v>8.4175294643318619</v>
      </c>
      <c r="AC8" s="2">
        <v>2.8547302202593223</v>
      </c>
      <c r="AD8">
        <v>100</v>
      </c>
    </row>
    <row r="9" spans="1:30" x14ac:dyDescent="0.35">
      <c r="A9" t="s">
        <v>244</v>
      </c>
      <c r="B9" t="s">
        <v>246</v>
      </c>
      <c r="C9" t="s">
        <v>273</v>
      </c>
      <c r="D9">
        <v>255779.39955999999</v>
      </c>
      <c r="E9">
        <v>949948.84745999996</v>
      </c>
      <c r="F9" t="s">
        <v>251</v>
      </c>
      <c r="G9" t="s">
        <v>28</v>
      </c>
      <c r="H9" s="1">
        <v>-6668.5934543037383</v>
      </c>
      <c r="I9" s="1">
        <v>-6704.2788116962629</v>
      </c>
      <c r="J9" s="1" t="s">
        <v>25</v>
      </c>
      <c r="K9" t="s">
        <v>25</v>
      </c>
      <c r="L9" s="2">
        <v>28.840829000000188</v>
      </c>
      <c r="M9" s="2">
        <v>19.852677966101695</v>
      </c>
      <c r="N9" s="2">
        <v>30.207694915254244</v>
      </c>
      <c r="O9" s="2">
        <v>154.72439116536168</v>
      </c>
      <c r="P9" s="2">
        <v>2963.4606724012342</v>
      </c>
      <c r="Q9" s="2">
        <v>123.49</v>
      </c>
      <c r="R9" s="2">
        <v>84.377217053554133</v>
      </c>
      <c r="S9" s="2">
        <v>0.55438801969372997</v>
      </c>
      <c r="T9" s="2">
        <v>0.29699876325733671</v>
      </c>
      <c r="U9" s="2">
        <v>1.4334737522953443E-3</v>
      </c>
      <c r="V9" s="2">
        <v>6.6666000006666587E-4</v>
      </c>
      <c r="W9" s="2">
        <v>3.3333000003333294E-4</v>
      </c>
      <c r="X9" s="2">
        <v>0</v>
      </c>
      <c r="Y9" s="2">
        <v>0</v>
      </c>
      <c r="Z9" s="2">
        <v>0</v>
      </c>
      <c r="AA9" s="2">
        <v>0</v>
      </c>
      <c r="AB9" s="2">
        <v>11.368268460341859</v>
      </c>
      <c r="AC9" s="2">
        <v>3.4006942394005537</v>
      </c>
      <c r="AD9">
        <v>100.00000000000001</v>
      </c>
    </row>
    <row r="10" spans="1:30" x14ac:dyDescent="0.35">
      <c r="A10" t="s">
        <v>244</v>
      </c>
      <c r="B10" t="s">
        <v>246</v>
      </c>
      <c r="C10" t="s">
        <v>273</v>
      </c>
      <c r="D10">
        <v>255779.39955999999</v>
      </c>
      <c r="E10">
        <v>949948.84745999996</v>
      </c>
      <c r="F10" t="s">
        <v>252</v>
      </c>
      <c r="G10" t="s">
        <v>29</v>
      </c>
      <c r="H10" s="1">
        <v>-6763.917637999999</v>
      </c>
      <c r="I10" s="1">
        <v>-6803.4876025000003</v>
      </c>
      <c r="J10" s="1" t="s">
        <v>25</v>
      </c>
      <c r="K10" t="s">
        <v>25</v>
      </c>
      <c r="L10" s="2">
        <v>29.308465999998994</v>
      </c>
      <c r="M10" s="2">
        <v>21.198266666666665</v>
      </c>
      <c r="N10" s="2">
        <v>31.722716666666667</v>
      </c>
      <c r="O10" s="2">
        <v>155.11922222700352</v>
      </c>
      <c r="P10" s="2">
        <v>3003.257778851952</v>
      </c>
      <c r="Q10" s="2">
        <v>126</v>
      </c>
      <c r="R10" s="2">
        <v>78.309282693770825</v>
      </c>
      <c r="S10" s="2">
        <v>1.1974074149644895</v>
      </c>
      <c r="T10" s="2">
        <v>6.8671448299223115E-2</v>
      </c>
      <c r="U10" s="2">
        <v>9.6674074829782297E-3</v>
      </c>
      <c r="V10" s="2">
        <v>4.4003502040745567E-3</v>
      </c>
      <c r="W10" s="2">
        <v>4.0008081632489763E-4</v>
      </c>
      <c r="X10" s="2">
        <v>0</v>
      </c>
      <c r="Y10" s="2">
        <v>4.6676095237904724E-4</v>
      </c>
      <c r="Z10" s="2">
        <v>0</v>
      </c>
      <c r="AA10" s="2">
        <v>0</v>
      </c>
      <c r="AB10" s="2">
        <v>17.644528068003073</v>
      </c>
      <c r="AC10" s="2">
        <v>2.7651757755066524</v>
      </c>
      <c r="AD10">
        <v>100.00000000000001</v>
      </c>
    </row>
    <row r="11" spans="1:30" x14ac:dyDescent="0.35">
      <c r="A11" t="s">
        <v>244</v>
      </c>
      <c r="B11" t="s">
        <v>246</v>
      </c>
      <c r="C11" t="s">
        <v>273</v>
      </c>
      <c r="D11">
        <v>255779.39955999999</v>
      </c>
      <c r="E11">
        <v>949948.84745999996</v>
      </c>
      <c r="F11" t="s">
        <v>252</v>
      </c>
      <c r="G11" t="s">
        <v>30</v>
      </c>
      <c r="H11" s="1">
        <v>-6824.4760212429901</v>
      </c>
      <c r="I11" s="1">
        <v>-6835.7021327570083</v>
      </c>
      <c r="J11" s="1" t="s">
        <v>25</v>
      </c>
      <c r="K11" t="s">
        <v>25</v>
      </c>
      <c r="L11" s="2">
        <v>3.905009999999737</v>
      </c>
      <c r="M11" s="2">
        <v>22.952624999999998</v>
      </c>
      <c r="N11" s="2">
        <v>36.466999999999999</v>
      </c>
      <c r="O11" s="2">
        <v>156.71763641779262</v>
      </c>
      <c r="P11" s="2">
        <v>3005.6909999999998</v>
      </c>
      <c r="Q11" s="2">
        <v>126.63</v>
      </c>
      <c r="R11" s="2">
        <v>76.503118193558677</v>
      </c>
      <c r="S11" s="2">
        <v>1.3914486995528204</v>
      </c>
      <c r="T11" s="2">
        <v>0.1076756133473864</v>
      </c>
      <c r="U11" s="2">
        <v>2.0668303033052074E-2</v>
      </c>
      <c r="V11" s="2">
        <v>7.2675504660009412E-3</v>
      </c>
      <c r="W11" s="2">
        <v>2.1002906669839879E-3</v>
      </c>
      <c r="X11" s="2">
        <v>9.0014610110084059E-4</v>
      </c>
      <c r="Y11" s="2">
        <v>1.5336352727704048E-3</v>
      </c>
      <c r="Z11" s="2">
        <v>0</v>
      </c>
      <c r="AA11" s="2">
        <v>0</v>
      </c>
      <c r="AB11" s="2">
        <v>19.580415607742548</v>
      </c>
      <c r="AC11" s="2">
        <v>2.3848719602586588</v>
      </c>
      <c r="AD11">
        <v>100</v>
      </c>
    </row>
    <row r="12" spans="1:30" x14ac:dyDescent="0.35">
      <c r="A12" t="s">
        <v>244</v>
      </c>
      <c r="B12" t="s">
        <v>246</v>
      </c>
      <c r="C12" t="s">
        <v>274</v>
      </c>
      <c r="D12">
        <v>259207.70908999999</v>
      </c>
      <c r="E12">
        <v>940177.42021000001</v>
      </c>
      <c r="F12" t="s">
        <v>253</v>
      </c>
      <c r="G12" t="s">
        <v>31</v>
      </c>
      <c r="H12" s="1">
        <v>-4547.8602557062313</v>
      </c>
      <c r="I12" s="1">
        <v>-4556.6721662937689</v>
      </c>
      <c r="J12" s="1" t="s">
        <v>25</v>
      </c>
      <c r="K12" t="s">
        <v>25</v>
      </c>
      <c r="L12" s="2">
        <v>4.007857999999497</v>
      </c>
      <c r="M12" s="2">
        <v>25.0261</v>
      </c>
      <c r="N12" s="2">
        <v>58.373000000000005</v>
      </c>
      <c r="O12" s="2">
        <v>116.14985638427521</v>
      </c>
      <c r="P12" s="2">
        <v>2011.2883272997033</v>
      </c>
      <c r="Q12" s="2">
        <v>99.5</v>
      </c>
      <c r="R12" s="2">
        <v>93.007502698458282</v>
      </c>
      <c r="S12" s="2">
        <v>2.3022721198276366</v>
      </c>
      <c r="T12" s="2">
        <v>0.80908394325952493</v>
      </c>
      <c r="U12" s="2">
        <v>0.30803820160447215</v>
      </c>
      <c r="V12" s="2">
        <v>8.9344411003580093E-2</v>
      </c>
      <c r="W12" s="2">
        <v>5.100641917225146E-2</v>
      </c>
      <c r="X12" s="2">
        <v>2.0668867534196018E-2</v>
      </c>
      <c r="Y12" s="2">
        <v>2.6670628208452184E-2</v>
      </c>
      <c r="Z12" s="2">
        <v>1.3333200001333317E-3</v>
      </c>
      <c r="AA12" s="2">
        <v>0</v>
      </c>
      <c r="AB12" s="2">
        <v>1.4068345321975511</v>
      </c>
      <c r="AC12" s="2">
        <v>1.9772448587339284</v>
      </c>
      <c r="AD12">
        <v>100</v>
      </c>
    </row>
    <row r="13" spans="1:30" x14ac:dyDescent="0.35">
      <c r="A13" t="s">
        <v>244</v>
      </c>
      <c r="B13" t="s">
        <v>246</v>
      </c>
      <c r="C13" t="s">
        <v>274</v>
      </c>
      <c r="D13">
        <v>259207.70908999999</v>
      </c>
      <c r="E13">
        <v>940177.42021000001</v>
      </c>
      <c r="F13" t="s">
        <v>253</v>
      </c>
      <c r="G13" t="s">
        <v>32</v>
      </c>
      <c r="H13" s="1">
        <v>-4938.2467200000001</v>
      </c>
      <c r="I13" s="1">
        <v>-4941.4928600000003</v>
      </c>
      <c r="J13" s="1" t="s">
        <v>20</v>
      </c>
      <c r="K13" t="s">
        <v>20</v>
      </c>
      <c r="L13" s="2">
        <v>2.4137139999999238</v>
      </c>
      <c r="M13" s="2">
        <v>27.212999999999997</v>
      </c>
      <c r="N13" s="2">
        <v>48.070500000000003</v>
      </c>
      <c r="O13" s="2">
        <v>122.64175022015274</v>
      </c>
      <c r="P13" s="2">
        <v>2196</v>
      </c>
      <c r="Q13" s="2">
        <v>107.54</v>
      </c>
      <c r="R13" s="2">
        <v>91.181779512764422</v>
      </c>
      <c r="S13" s="2">
        <v>3.40333016118581</v>
      </c>
      <c r="T13" s="2">
        <v>1.1990553043638628</v>
      </c>
      <c r="U13" s="2">
        <v>0.34383832289274879</v>
      </c>
      <c r="V13" s="2">
        <v>0.15451973616933112</v>
      </c>
      <c r="W13" s="2">
        <v>8.907639662194719E-2</v>
      </c>
      <c r="X13" s="2">
        <v>7.6807457257500961E-2</v>
      </c>
      <c r="Y13" s="2">
        <v>0</v>
      </c>
      <c r="Z13" s="2">
        <v>0</v>
      </c>
      <c r="AA13" s="2">
        <v>0</v>
      </c>
      <c r="AB13" s="2">
        <v>1.8715031304582681</v>
      </c>
      <c r="AC13" s="2">
        <v>1.6800899782861125</v>
      </c>
      <c r="AD13">
        <v>100.00000000000001</v>
      </c>
    </row>
    <row r="14" spans="1:30" x14ac:dyDescent="0.35">
      <c r="A14" t="s">
        <v>244</v>
      </c>
      <c r="B14" t="s">
        <v>246</v>
      </c>
      <c r="C14" t="s">
        <v>274</v>
      </c>
      <c r="D14">
        <v>259207.70908999999</v>
      </c>
      <c r="E14">
        <v>940177.42021000001</v>
      </c>
      <c r="F14" t="s">
        <v>253</v>
      </c>
      <c r="G14" t="s">
        <v>33</v>
      </c>
      <c r="H14" s="1">
        <v>-5399.2628800000002</v>
      </c>
      <c r="I14" s="1">
        <v>-5401.2234200000003</v>
      </c>
      <c r="J14" s="1" t="s">
        <v>20</v>
      </c>
      <c r="K14" t="s">
        <v>20</v>
      </c>
      <c r="L14" s="2">
        <v>1.1859660000000907</v>
      </c>
      <c r="M14" s="2">
        <v>17.632999999999999</v>
      </c>
      <c r="N14" s="2">
        <v>58.279666666666664</v>
      </c>
      <c r="O14" s="2">
        <v>135.41083439560148</v>
      </c>
      <c r="P14" s="2">
        <v>2405.6999999999998</v>
      </c>
      <c r="Q14" s="2">
        <v>112.97</v>
      </c>
      <c r="R14" s="2">
        <v>85.897162938483319</v>
      </c>
      <c r="S14" s="2">
        <v>3.1276640126378021</v>
      </c>
      <c r="T14" s="2">
        <v>1.9524617836432958</v>
      </c>
      <c r="U14" s="2">
        <v>1.2332618315892336</v>
      </c>
      <c r="V14" s="2">
        <v>0.51472522066490223</v>
      </c>
      <c r="W14" s="2">
        <v>0.76801567260096049</v>
      </c>
      <c r="X14" s="2">
        <v>2.4764560452009454</v>
      </c>
      <c r="Y14" s="2">
        <v>0</v>
      </c>
      <c r="Z14" s="2">
        <v>0</v>
      </c>
      <c r="AA14" s="2">
        <v>0</v>
      </c>
      <c r="AB14" s="2">
        <v>2.5063407797066879</v>
      </c>
      <c r="AC14" s="2">
        <v>1.5239117154728641</v>
      </c>
      <c r="AD14">
        <v>100.00000000000003</v>
      </c>
    </row>
    <row r="15" spans="1:30" x14ac:dyDescent="0.35">
      <c r="A15" t="s">
        <v>244</v>
      </c>
      <c r="B15" t="s">
        <v>246</v>
      </c>
      <c r="C15" t="s">
        <v>274</v>
      </c>
      <c r="D15">
        <v>259207.70908999999</v>
      </c>
      <c r="E15">
        <v>940177.42021000001</v>
      </c>
      <c r="F15" t="s">
        <v>250</v>
      </c>
      <c r="G15" t="s">
        <v>34</v>
      </c>
      <c r="H15" s="1">
        <v>-5662.3609200000001</v>
      </c>
      <c r="I15" s="1">
        <v>-5671.9707799999996</v>
      </c>
      <c r="J15" s="1" t="s">
        <v>25</v>
      </c>
      <c r="K15" t="s">
        <v>25</v>
      </c>
      <c r="L15" s="2">
        <v>9.2048960000001046</v>
      </c>
      <c r="M15" s="2">
        <v>27.503826086956515</v>
      </c>
      <c r="N15" s="2">
        <v>20.648086956521738</v>
      </c>
      <c r="O15" s="2">
        <v>137.79958405047222</v>
      </c>
      <c r="P15" s="2">
        <v>2547.5</v>
      </c>
      <c r="Q15" s="2">
        <v>115.44666666666667</v>
      </c>
      <c r="R15" s="2">
        <v>90.573804330097829</v>
      </c>
      <c r="S15" s="2">
        <v>3.372040055177735</v>
      </c>
      <c r="T15" s="2">
        <v>0.83922407684440459</v>
      </c>
      <c r="U15" s="2">
        <v>0.29491651642939609</v>
      </c>
      <c r="V15" s="2">
        <v>0.15834151162855797</v>
      </c>
      <c r="W15" s="2">
        <v>6.9544104683751093E-2</v>
      </c>
      <c r="X15" s="2">
        <v>4.1525821294600099E-2</v>
      </c>
      <c r="Y15" s="2">
        <v>5.5779826564541682E-2</v>
      </c>
      <c r="Z15" s="2">
        <v>1.2263452613147836E-2</v>
      </c>
      <c r="AA15" s="2">
        <v>7.5047102461460132E-4</v>
      </c>
      <c r="AB15" s="2">
        <v>2.9029629925063114</v>
      </c>
      <c r="AC15" s="2">
        <v>1.6788468411351094</v>
      </c>
      <c r="AD15">
        <v>100.00000000000003</v>
      </c>
    </row>
    <row r="16" spans="1:30" x14ac:dyDescent="0.35">
      <c r="A16" t="s">
        <v>244</v>
      </c>
      <c r="B16" t="s">
        <v>246</v>
      </c>
      <c r="C16" t="s">
        <v>274</v>
      </c>
      <c r="D16">
        <v>259207.70908999999</v>
      </c>
      <c r="E16">
        <v>940177.42021000001</v>
      </c>
      <c r="F16" t="s">
        <v>250</v>
      </c>
      <c r="G16" t="s">
        <v>35</v>
      </c>
      <c r="H16" s="1">
        <v>-5691.22264</v>
      </c>
      <c r="I16" s="1">
        <v>-5703.2751399999997</v>
      </c>
      <c r="J16" s="1" t="s">
        <v>20</v>
      </c>
      <c r="K16" t="s">
        <v>20</v>
      </c>
      <c r="L16" s="2">
        <v>9.2402499999999996</v>
      </c>
      <c r="M16" s="2">
        <v>19.933608695652172</v>
      </c>
      <c r="N16" s="2">
        <v>55.918913043478277</v>
      </c>
      <c r="O16" s="2">
        <v>136.93448597273141</v>
      </c>
      <c r="P16" s="2">
        <v>2542.1999999999998</v>
      </c>
      <c r="Q16" s="2">
        <v>116.4</v>
      </c>
      <c r="R16" s="2">
        <v>90.921686838253677</v>
      </c>
      <c r="S16" s="2">
        <v>3.1303810583099771</v>
      </c>
      <c r="T16" s="2">
        <v>1.02253139518935</v>
      </c>
      <c r="U16" s="2">
        <v>0.35927794648147593</v>
      </c>
      <c r="V16" s="2">
        <v>0.15775061707041199</v>
      </c>
      <c r="W16" s="2">
        <v>2.8921919023862961E-2</v>
      </c>
      <c r="X16" s="2">
        <v>2.0302014184216878E-2</v>
      </c>
      <c r="Y16" s="2">
        <v>0</v>
      </c>
      <c r="Z16" s="2">
        <v>0</v>
      </c>
      <c r="AA16" s="2">
        <v>0</v>
      </c>
      <c r="AB16" s="2">
        <v>2.9160078127686906</v>
      </c>
      <c r="AC16" s="2">
        <v>1.4431403987183293</v>
      </c>
      <c r="AD16">
        <v>99.999999999999972</v>
      </c>
    </row>
    <row r="17" spans="1:30" x14ac:dyDescent="0.35">
      <c r="A17" t="s">
        <v>244</v>
      </c>
      <c r="B17" t="s">
        <v>246</v>
      </c>
      <c r="C17" t="s">
        <v>274</v>
      </c>
      <c r="D17">
        <v>259207.70908999999</v>
      </c>
      <c r="E17">
        <v>940177.42021000001</v>
      </c>
      <c r="F17" t="s">
        <v>250</v>
      </c>
      <c r="G17" t="s">
        <v>36</v>
      </c>
      <c r="H17" s="1">
        <v>-5748.2711399999998</v>
      </c>
      <c r="I17" s="1">
        <v>-5753.34926</v>
      </c>
      <c r="J17" s="1" t="s">
        <v>20</v>
      </c>
      <c r="K17" t="s">
        <v>20</v>
      </c>
      <c r="L17" s="2">
        <v>4.0528539999998952</v>
      </c>
      <c r="M17" s="2">
        <v>20.142499999999998</v>
      </c>
      <c r="N17" s="2">
        <v>45.629800000000003</v>
      </c>
      <c r="O17" s="2">
        <v>137.83232018151983</v>
      </c>
      <c r="P17" s="2">
        <v>2574.0538000000001</v>
      </c>
      <c r="Q17" s="2">
        <v>117</v>
      </c>
      <c r="R17" s="2">
        <v>91.929854462665887</v>
      </c>
      <c r="S17" s="2">
        <v>2.500077155904838</v>
      </c>
      <c r="T17" s="2">
        <v>0.70555680580776725</v>
      </c>
      <c r="U17" s="2">
        <v>0.16735063662515337</v>
      </c>
      <c r="V17" s="2">
        <v>9.1311043951251211E-2</v>
      </c>
      <c r="W17" s="2">
        <v>7.4083334707545676E-2</v>
      </c>
      <c r="X17" s="2">
        <v>5.9846532053774666E-2</v>
      </c>
      <c r="Y17" s="2">
        <v>0</v>
      </c>
      <c r="Z17" s="2">
        <v>0</v>
      </c>
      <c r="AA17" s="2">
        <v>0</v>
      </c>
      <c r="AB17" s="2">
        <v>3.0104159584346863</v>
      </c>
      <c r="AC17" s="2">
        <v>1.4615040698491004</v>
      </c>
      <c r="AD17">
        <v>100.00000000000001</v>
      </c>
    </row>
    <row r="18" spans="1:30" x14ac:dyDescent="0.35">
      <c r="A18" t="s">
        <v>244</v>
      </c>
      <c r="B18" t="s">
        <v>246</v>
      </c>
      <c r="C18" t="s">
        <v>274</v>
      </c>
      <c r="D18">
        <v>259207.70908999999</v>
      </c>
      <c r="E18">
        <v>940177.42021000001</v>
      </c>
      <c r="F18" t="s">
        <v>250</v>
      </c>
      <c r="G18" t="s">
        <v>37</v>
      </c>
      <c r="H18" s="1">
        <v>-6447.1554400000005</v>
      </c>
      <c r="I18" s="1">
        <v>-6476.1778599999998</v>
      </c>
      <c r="J18" s="1" t="s">
        <v>20</v>
      </c>
      <c r="K18" t="s">
        <v>20</v>
      </c>
      <c r="L18" s="2">
        <v>11.523796999999714</v>
      </c>
      <c r="M18" s="2">
        <v>24.042310344827591</v>
      </c>
      <c r="N18" s="2">
        <v>68.087379310344843</v>
      </c>
      <c r="O18" s="2">
        <v>150.4703598663813</v>
      </c>
      <c r="P18" s="2">
        <v>2901.1106</v>
      </c>
      <c r="Q18" s="2">
        <v>125.09</v>
      </c>
      <c r="R18" s="2">
        <v>89.535444173443906</v>
      </c>
      <c r="S18" s="2">
        <v>3.5043551792880483</v>
      </c>
      <c r="T18" s="2">
        <v>0.76551339301697685</v>
      </c>
      <c r="U18" s="2">
        <v>0.12404981284606896</v>
      </c>
      <c r="V18" s="2">
        <v>0.13092328532566644</v>
      </c>
      <c r="W18" s="2">
        <v>2.0394553790309935E-2</v>
      </c>
      <c r="X18" s="2">
        <v>6.5865401472446308E-2</v>
      </c>
      <c r="Y18" s="2">
        <v>0</v>
      </c>
      <c r="Z18" s="2">
        <v>0</v>
      </c>
      <c r="AA18" s="2">
        <v>0</v>
      </c>
      <c r="AB18" s="2">
        <v>4.166982227452757</v>
      </c>
      <c r="AC18" s="2">
        <v>1.6864719733638149</v>
      </c>
      <c r="AD18">
        <v>100</v>
      </c>
    </row>
    <row r="19" spans="1:30" x14ac:dyDescent="0.35">
      <c r="A19" t="s">
        <v>244</v>
      </c>
      <c r="B19" t="s">
        <v>246</v>
      </c>
      <c r="C19" t="s">
        <v>274</v>
      </c>
      <c r="D19">
        <v>259207.70908999999</v>
      </c>
      <c r="E19">
        <v>940177.42021000001</v>
      </c>
      <c r="F19" t="s">
        <v>251</v>
      </c>
      <c r="G19" t="s">
        <v>38</v>
      </c>
      <c r="H19" s="1">
        <v>-6742.2006400000009</v>
      </c>
      <c r="I19" s="1">
        <v>-6752.4532999999992</v>
      </c>
      <c r="J19" s="1" t="s">
        <v>20</v>
      </c>
      <c r="K19" t="s">
        <v>20</v>
      </c>
      <c r="L19" s="2">
        <v>1.5796810000002806</v>
      </c>
      <c r="M19" s="2">
        <v>24.7715</v>
      </c>
      <c r="N19" s="2">
        <v>62.218249999999998</v>
      </c>
      <c r="O19" s="2">
        <v>154.04880574500945</v>
      </c>
      <c r="P19" s="2">
        <v>3019.6</v>
      </c>
      <c r="Q19" s="2">
        <v>128.9</v>
      </c>
      <c r="R19" s="2">
        <v>90.20485393446333</v>
      </c>
      <c r="S19" s="2">
        <v>1.871491770189839</v>
      </c>
      <c r="T19" s="2">
        <v>0.17379208789944373</v>
      </c>
      <c r="U19" s="2">
        <v>0</v>
      </c>
      <c r="V19" s="2">
        <v>0.41372486918037504</v>
      </c>
      <c r="W19" s="2">
        <v>0.40491681196442242</v>
      </c>
      <c r="X19" s="2">
        <v>0.49452954903851587</v>
      </c>
      <c r="Y19" s="2">
        <v>0</v>
      </c>
      <c r="Z19" s="2">
        <v>0</v>
      </c>
      <c r="AA19" s="2">
        <v>0</v>
      </c>
      <c r="AB19" s="2">
        <v>4.6552452005309775</v>
      </c>
      <c r="AC19" s="2">
        <v>1.7814457767330993</v>
      </c>
      <c r="AD19">
        <v>99.999999999999986</v>
      </c>
    </row>
    <row r="20" spans="1:30" x14ac:dyDescent="0.35">
      <c r="A20" t="s">
        <v>244</v>
      </c>
      <c r="B20" t="s">
        <v>246</v>
      </c>
      <c r="C20" t="s">
        <v>274</v>
      </c>
      <c r="D20">
        <v>259207.70908999999</v>
      </c>
      <c r="E20">
        <v>940177.42021000001</v>
      </c>
      <c r="F20" t="s">
        <v>251</v>
      </c>
      <c r="G20" t="s">
        <v>39</v>
      </c>
      <c r="H20" s="1">
        <v>-7098.678731616822</v>
      </c>
      <c r="I20" s="1">
        <v>-7126.1510123831767</v>
      </c>
      <c r="J20" s="1" t="s">
        <v>20</v>
      </c>
      <c r="K20" t="s">
        <v>20</v>
      </c>
      <c r="L20" s="2">
        <v>3.2766730000010758</v>
      </c>
      <c r="M20" s="2">
        <v>13.399500000000002</v>
      </c>
      <c r="N20" s="2">
        <v>61.204374999999999</v>
      </c>
      <c r="O20" s="2">
        <v>159.43900764060956</v>
      </c>
      <c r="P20" s="2">
        <v>3235.4233893502274</v>
      </c>
      <c r="Q20" s="2">
        <v>137.73500000000001</v>
      </c>
      <c r="R20" s="2">
        <v>89.472225879335141</v>
      </c>
      <c r="S20" s="2">
        <v>1.5352926943798866</v>
      </c>
      <c r="T20" s="2">
        <v>0.52221023999351845</v>
      </c>
      <c r="U20" s="2">
        <v>1.5123127039378865E-16</v>
      </c>
      <c r="V20" s="2">
        <v>0.2370453839284058</v>
      </c>
      <c r="W20" s="2">
        <v>0.53329947381355458</v>
      </c>
      <c r="X20" s="2">
        <v>0.55855982011678851</v>
      </c>
      <c r="Y20" s="2">
        <v>0</v>
      </c>
      <c r="Z20" s="2">
        <v>0</v>
      </c>
      <c r="AA20" s="2">
        <v>0</v>
      </c>
      <c r="AB20" s="2">
        <v>5.2451719400613248</v>
      </c>
      <c r="AC20" s="2">
        <v>1.8961945683713757</v>
      </c>
      <c r="AD20">
        <v>99.999999999999986</v>
      </c>
    </row>
    <row r="21" spans="1:30" x14ac:dyDescent="0.35">
      <c r="A21" t="s">
        <v>244</v>
      </c>
      <c r="B21" t="s">
        <v>246</v>
      </c>
      <c r="C21" t="s">
        <v>274</v>
      </c>
      <c r="D21">
        <v>259207.70908999999</v>
      </c>
      <c r="E21">
        <v>940177.42021000001</v>
      </c>
      <c r="F21" t="s">
        <v>251</v>
      </c>
      <c r="G21" t="s">
        <v>27</v>
      </c>
      <c r="H21" s="1">
        <v>-7217.4869599999993</v>
      </c>
      <c r="I21" s="1">
        <v>-7224.13994</v>
      </c>
      <c r="J21" s="1" t="s">
        <v>20</v>
      </c>
      <c r="K21" t="s">
        <v>20</v>
      </c>
      <c r="L21" s="2">
        <v>1.2502460000003974</v>
      </c>
      <c r="M21" s="2">
        <v>12.175666666666666</v>
      </c>
      <c r="N21" s="2">
        <v>60.955666666666673</v>
      </c>
      <c r="O21" s="2">
        <v>162.63032287550215</v>
      </c>
      <c r="P21" s="2">
        <v>3234</v>
      </c>
      <c r="Q21" s="2">
        <v>134.5</v>
      </c>
      <c r="R21" s="2">
        <v>86.406884794928544</v>
      </c>
      <c r="S21" s="2">
        <v>2.8216115337056786</v>
      </c>
      <c r="T21" s="2">
        <v>0.71704300111269159</v>
      </c>
      <c r="U21" s="2">
        <v>0.36103910919777243</v>
      </c>
      <c r="V21" s="2">
        <v>0.44591135989364256</v>
      </c>
      <c r="W21" s="2">
        <v>1.331951074472953</v>
      </c>
      <c r="X21" s="2">
        <v>0.53933596531727745</v>
      </c>
      <c r="Y21" s="2">
        <v>0</v>
      </c>
      <c r="Z21" s="2">
        <v>0</v>
      </c>
      <c r="AA21" s="2">
        <v>0</v>
      </c>
      <c r="AB21" s="2">
        <v>5.4417847262260421</v>
      </c>
      <c r="AC21" s="2">
        <v>1.9344384351454051</v>
      </c>
      <c r="AD21">
        <v>100.00000000000001</v>
      </c>
    </row>
    <row r="22" spans="1:30" x14ac:dyDescent="0.35">
      <c r="A22" t="s">
        <v>244</v>
      </c>
      <c r="B22" t="s">
        <v>246</v>
      </c>
      <c r="C22" t="s">
        <v>274</v>
      </c>
      <c r="D22">
        <v>259207.70908999999</v>
      </c>
      <c r="E22">
        <v>940177.42021000001</v>
      </c>
      <c r="F22" t="s">
        <v>251</v>
      </c>
      <c r="G22" t="s">
        <v>40</v>
      </c>
      <c r="H22" s="1">
        <v>-7479.8280832215387</v>
      </c>
      <c r="I22" s="1">
        <v>-7490.9453487784622</v>
      </c>
      <c r="J22" s="1" t="s">
        <v>20</v>
      </c>
      <c r="K22" t="s">
        <v>20</v>
      </c>
      <c r="L22" s="2">
        <v>5.5602199999993278</v>
      </c>
      <c r="M22" s="2">
        <v>15.787692307692309</v>
      </c>
      <c r="N22" s="2">
        <v>67.522846153846146</v>
      </c>
      <c r="O22" s="2">
        <v>164.29922276199196</v>
      </c>
      <c r="P22" s="2">
        <v>3355.3</v>
      </c>
      <c r="Q22" s="2">
        <v>137.6</v>
      </c>
      <c r="R22" s="2">
        <v>90.219297896857654</v>
      </c>
      <c r="S22" s="2">
        <v>0.31972535044691197</v>
      </c>
      <c r="T22" s="2">
        <v>5.5483470227960158E-2</v>
      </c>
      <c r="U22" s="2">
        <v>0.31512714053052021</v>
      </c>
      <c r="V22" s="2">
        <v>0.53658752073473515</v>
      </c>
      <c r="W22" s="2">
        <v>0.29235532680625964</v>
      </c>
      <c r="X22" s="2">
        <v>0.36661182507255724</v>
      </c>
      <c r="Y22" s="2">
        <v>0</v>
      </c>
      <c r="Z22" s="2">
        <v>0</v>
      </c>
      <c r="AA22" s="2">
        <v>0</v>
      </c>
      <c r="AB22" s="2">
        <v>5.8759265349551058</v>
      </c>
      <c r="AC22" s="2">
        <v>2.0188849343683022</v>
      </c>
      <c r="AD22">
        <v>100.00000000000001</v>
      </c>
    </row>
    <row r="23" spans="1:30" x14ac:dyDescent="0.35">
      <c r="A23" t="s">
        <v>244</v>
      </c>
      <c r="B23" t="s">
        <v>246</v>
      </c>
      <c r="C23" t="s">
        <v>274</v>
      </c>
      <c r="D23">
        <v>259207.70908999999</v>
      </c>
      <c r="E23">
        <v>940177.42021000001</v>
      </c>
      <c r="F23" t="s">
        <v>251</v>
      </c>
      <c r="G23" t="s">
        <v>41</v>
      </c>
      <c r="H23" s="1">
        <v>-7573.8231400000004</v>
      </c>
      <c r="I23" s="1">
        <v>-7591.5322799999994</v>
      </c>
      <c r="J23" s="1" t="s">
        <v>25</v>
      </c>
      <c r="K23" t="s">
        <v>25</v>
      </c>
      <c r="L23" s="2">
        <v>4.3147949999991813</v>
      </c>
      <c r="M23" s="2">
        <v>16.8537</v>
      </c>
      <c r="N23" s="2">
        <v>55.648300000000006</v>
      </c>
      <c r="O23" s="2">
        <v>168.38816518797856</v>
      </c>
      <c r="P23" s="2">
        <v>3435.9555999999998</v>
      </c>
      <c r="Q23" s="2">
        <v>137.53</v>
      </c>
      <c r="R23" s="2">
        <v>87.892035241375652</v>
      </c>
      <c r="S23" s="2">
        <v>2.9062145579325573</v>
      </c>
      <c r="T23" s="2">
        <v>0.58010376977807654</v>
      </c>
      <c r="U23" s="2">
        <v>6.8680498852837779E-2</v>
      </c>
      <c r="V23" s="2">
        <v>8.1348852649413328E-2</v>
      </c>
      <c r="W23" s="2">
        <v>1.166902757586368E-2</v>
      </c>
      <c r="X23" s="2">
        <v>1.3669494402864239E-2</v>
      </c>
      <c r="Y23" s="2">
        <v>1.5003101154498428E-2</v>
      </c>
      <c r="Z23" s="2">
        <v>5.3335733621367896E-3</v>
      </c>
      <c r="AA23" s="2">
        <v>0</v>
      </c>
      <c r="AB23" s="2">
        <v>6.1908494216550061</v>
      </c>
      <c r="AC23" s="2">
        <v>2.2350924612610945</v>
      </c>
      <c r="AD23">
        <v>100</v>
      </c>
    </row>
    <row r="24" spans="1:30" x14ac:dyDescent="0.35">
      <c r="A24" t="s">
        <v>244</v>
      </c>
      <c r="B24" t="s">
        <v>246</v>
      </c>
      <c r="C24" t="s">
        <v>274</v>
      </c>
      <c r="D24">
        <v>259207.70908999999</v>
      </c>
      <c r="E24">
        <v>940177.42021000001</v>
      </c>
      <c r="F24" t="s">
        <v>251</v>
      </c>
      <c r="G24" t="s">
        <v>42</v>
      </c>
      <c r="H24" s="1">
        <v>-7730.4735000000001</v>
      </c>
      <c r="I24" s="1">
        <v>-7761.5528800000002</v>
      </c>
      <c r="J24" s="1" t="s">
        <v>20</v>
      </c>
      <c r="K24" t="s">
        <v>20</v>
      </c>
      <c r="L24" s="2">
        <v>11.38398799999973</v>
      </c>
      <c r="M24" s="2">
        <v>17.60323076923077</v>
      </c>
      <c r="N24" s="2">
        <v>64.012576923076921</v>
      </c>
      <c r="O24" s="2">
        <v>170.49924920845336</v>
      </c>
      <c r="P24" s="2">
        <v>3495.8</v>
      </c>
      <c r="Q24" s="2">
        <v>140.56</v>
      </c>
      <c r="R24" s="2">
        <v>82.21676619114929</v>
      </c>
      <c r="S24" s="2">
        <v>2.559527514884695</v>
      </c>
      <c r="T24" s="2">
        <v>0.39998420947780072</v>
      </c>
      <c r="U24" s="2">
        <v>5.6344941276168903E-2</v>
      </c>
      <c r="V24" s="2">
        <v>6.5116000357711035E-2</v>
      </c>
      <c r="W24" s="2">
        <v>4.9374031778828646E-2</v>
      </c>
      <c r="X24" s="2">
        <v>3.2930808889435503E-2</v>
      </c>
      <c r="Y24" s="2">
        <v>0</v>
      </c>
      <c r="Z24" s="2">
        <v>0</v>
      </c>
      <c r="AA24" s="2">
        <v>0</v>
      </c>
      <c r="AB24" s="2">
        <v>12.649291900185379</v>
      </c>
      <c r="AC24" s="2">
        <v>1.9706644020006905</v>
      </c>
      <c r="AD24">
        <v>99.999999999999986</v>
      </c>
    </row>
    <row r="25" spans="1:30" x14ac:dyDescent="0.35">
      <c r="A25" t="s">
        <v>244</v>
      </c>
      <c r="B25" t="s">
        <v>246</v>
      </c>
      <c r="C25" t="s">
        <v>274</v>
      </c>
      <c r="D25">
        <v>259207.70908999999</v>
      </c>
      <c r="E25">
        <v>940177.42021000001</v>
      </c>
      <c r="F25" t="s">
        <v>251</v>
      </c>
      <c r="G25" t="s">
        <v>43</v>
      </c>
      <c r="H25" s="1">
        <v>-7776.6586799999995</v>
      </c>
      <c r="I25" s="1">
        <v>-7796.2319399999997</v>
      </c>
      <c r="J25" s="1" t="s">
        <v>20</v>
      </c>
      <c r="K25" t="s">
        <v>20</v>
      </c>
      <c r="L25" s="2">
        <v>9.6677120000001224</v>
      </c>
      <c r="M25" s="2">
        <v>14.629727272727273</v>
      </c>
      <c r="N25" s="2">
        <v>48.821590909090908</v>
      </c>
      <c r="O25" s="2">
        <v>170.79530271837828</v>
      </c>
      <c r="P25" s="2">
        <v>3494</v>
      </c>
      <c r="Q25" s="2">
        <v>141.1</v>
      </c>
      <c r="R25" s="2">
        <v>79.938231988054667</v>
      </c>
      <c r="S25" s="2">
        <v>2.723211139584822</v>
      </c>
      <c r="T25" s="2">
        <v>0.40708346466595557</v>
      </c>
      <c r="U25" s="2">
        <v>5.8814226138752992E-2</v>
      </c>
      <c r="V25" s="2">
        <v>6.3342741241926223E-2</v>
      </c>
      <c r="W25" s="2">
        <v>3.4822237691869498E-2</v>
      </c>
      <c r="X25" s="2">
        <v>8.5110403841951177E-3</v>
      </c>
      <c r="Y25" s="2">
        <v>0</v>
      </c>
      <c r="Z25" s="2">
        <v>0</v>
      </c>
      <c r="AA25" s="2">
        <v>0</v>
      </c>
      <c r="AB25" s="2">
        <v>14.822967670524708</v>
      </c>
      <c r="AC25" s="2">
        <v>1.9430154917131057</v>
      </c>
      <c r="AD25">
        <v>100</v>
      </c>
    </row>
    <row r="26" spans="1:30" x14ac:dyDescent="0.35">
      <c r="A26" t="s">
        <v>244</v>
      </c>
      <c r="B26" t="s">
        <v>246</v>
      </c>
      <c r="C26" t="s">
        <v>274</v>
      </c>
      <c r="D26">
        <v>259207.70908999999</v>
      </c>
      <c r="E26">
        <v>940177.42021000001</v>
      </c>
      <c r="F26" t="s">
        <v>251</v>
      </c>
      <c r="G26" t="s">
        <v>44</v>
      </c>
      <c r="H26" s="1">
        <v>-8035.5463799999998</v>
      </c>
      <c r="I26" s="1">
        <v>-8042.7457399999994</v>
      </c>
      <c r="J26" s="1" t="s">
        <v>20</v>
      </c>
      <c r="K26" t="s">
        <v>20</v>
      </c>
      <c r="L26" s="2">
        <v>6.3074750000002924</v>
      </c>
      <c r="M26" s="2">
        <v>16.077285714285711</v>
      </c>
      <c r="N26" s="2">
        <v>42.732928571428566</v>
      </c>
      <c r="O26" s="2">
        <v>176.95945999155094</v>
      </c>
      <c r="P26" s="2">
        <v>3550.5273999999999</v>
      </c>
      <c r="Q26" s="2">
        <v>141.11000000000001</v>
      </c>
      <c r="R26" s="2">
        <v>69.520772463786628</v>
      </c>
      <c r="S26" s="2">
        <v>1.4331166805829771</v>
      </c>
      <c r="T26" s="2">
        <v>0.16086340408493272</v>
      </c>
      <c r="U26" s="2">
        <v>3.2492022199895693E-2</v>
      </c>
      <c r="V26" s="2">
        <v>1.756974418624721E-2</v>
      </c>
      <c r="W26" s="2">
        <v>2.9031842888877647E-2</v>
      </c>
      <c r="X26" s="2">
        <v>1.0771683709053903E-2</v>
      </c>
      <c r="Y26" s="2">
        <v>0</v>
      </c>
      <c r="Z26" s="2">
        <v>0</v>
      </c>
      <c r="AA26" s="2">
        <v>0</v>
      </c>
      <c r="AB26" s="2">
        <v>27.007350642051136</v>
      </c>
      <c r="AC26" s="2">
        <v>1.7880315165102547</v>
      </c>
      <c r="AD26">
        <v>100.00000000000001</v>
      </c>
    </row>
    <row r="27" spans="1:30" x14ac:dyDescent="0.35">
      <c r="A27" t="s">
        <v>244</v>
      </c>
      <c r="B27" t="s">
        <v>246</v>
      </c>
      <c r="C27" t="s">
        <v>274</v>
      </c>
      <c r="D27">
        <v>259207.70908999999</v>
      </c>
      <c r="E27">
        <v>940177.42021000001</v>
      </c>
      <c r="F27" t="s">
        <v>252</v>
      </c>
      <c r="G27" t="s">
        <v>45</v>
      </c>
      <c r="H27" s="1">
        <v>-8110.6575599999996</v>
      </c>
      <c r="I27" s="1">
        <v>-8154.3679599999996</v>
      </c>
      <c r="J27" s="1" t="s">
        <v>25</v>
      </c>
      <c r="K27" t="s">
        <v>25</v>
      </c>
      <c r="L27" s="2">
        <v>21.426130999999405</v>
      </c>
      <c r="M27" s="2">
        <v>18.319021276595738</v>
      </c>
      <c r="N27" s="2">
        <v>43.899170212765966</v>
      </c>
      <c r="O27" s="2">
        <v>179.13211687044515</v>
      </c>
      <c r="P27" s="2">
        <v>3580.1259528266464</v>
      </c>
      <c r="Q27" s="2">
        <v>143.12</v>
      </c>
      <c r="R27" s="2">
        <v>64.906141524825188</v>
      </c>
      <c r="S27" s="2">
        <v>1.361922086056073</v>
      </c>
      <c r="T27" s="2">
        <v>0.35846259669487723</v>
      </c>
      <c r="U27" s="2">
        <v>4.3746942269875445E-2</v>
      </c>
      <c r="V27" s="2">
        <v>2.8748033488038525E-2</v>
      </c>
      <c r="W27" s="2">
        <v>1.874860108690473E-2</v>
      </c>
      <c r="X27" s="2">
        <v>1.0974009705917718E-2</v>
      </c>
      <c r="Y27" s="2">
        <v>3.2247541422103988E-2</v>
      </c>
      <c r="Z27" s="2">
        <v>9.2487627436252957E-3</v>
      </c>
      <c r="AA27" s="2">
        <v>0</v>
      </c>
      <c r="AB27" s="2">
        <v>31.49959882579072</v>
      </c>
      <c r="AC27" s="2">
        <v>1.7301610759166777</v>
      </c>
      <c r="AD27">
        <v>100.00000000000001</v>
      </c>
    </row>
    <row r="28" spans="1:30" x14ac:dyDescent="0.35">
      <c r="A28" t="s">
        <v>244</v>
      </c>
      <c r="B28" t="s">
        <v>246</v>
      </c>
      <c r="C28" t="s">
        <v>274</v>
      </c>
      <c r="D28">
        <v>259207.70908999999</v>
      </c>
      <c r="E28">
        <v>940177.42021000001</v>
      </c>
      <c r="F28" t="s">
        <v>252</v>
      </c>
      <c r="G28" t="s">
        <v>46</v>
      </c>
      <c r="H28" s="1">
        <v>-8272.5146000000004</v>
      </c>
      <c r="I28" s="1">
        <v>-8302.8547600000002</v>
      </c>
      <c r="J28" s="1" t="s">
        <v>25</v>
      </c>
      <c r="K28" t="s">
        <v>25</v>
      </c>
      <c r="L28" s="2">
        <v>15.631288999999777</v>
      </c>
      <c r="M28" s="2">
        <v>16.248088235294116</v>
      </c>
      <c r="N28" s="2">
        <v>36.478774509803927</v>
      </c>
      <c r="O28" s="2">
        <v>180.63015475544751</v>
      </c>
      <c r="P28" s="2">
        <v>3641.8422</v>
      </c>
      <c r="Q28" s="2">
        <v>144.46</v>
      </c>
      <c r="R28" s="2">
        <v>65.590152889516418</v>
      </c>
      <c r="S28" s="2">
        <v>1.3337892282436863</v>
      </c>
      <c r="T28" s="2">
        <v>0.21033592540371529</v>
      </c>
      <c r="U28" s="2">
        <v>3.4003047404032587E-2</v>
      </c>
      <c r="V28" s="2">
        <v>2.0668503559786347E-2</v>
      </c>
      <c r="W28" s="2">
        <v>1.433426731577663E-2</v>
      </c>
      <c r="X28" s="2">
        <v>1.2233734084470753E-2</v>
      </c>
      <c r="Y28" s="2">
        <v>2.7001862374019719E-2</v>
      </c>
      <c r="Z28" s="2">
        <v>7.3328933817280104E-3</v>
      </c>
      <c r="AA28" s="2">
        <v>0</v>
      </c>
      <c r="AB28" s="2">
        <v>30.857614950050955</v>
      </c>
      <c r="AC28" s="2">
        <v>1.8925326986653952</v>
      </c>
      <c r="AD28">
        <v>99.999999999999986</v>
      </c>
    </row>
    <row r="29" spans="1:30" x14ac:dyDescent="0.35">
      <c r="A29" t="s">
        <v>244</v>
      </c>
      <c r="B29" t="s">
        <v>246</v>
      </c>
      <c r="C29" t="s">
        <v>274</v>
      </c>
      <c r="D29">
        <v>259207.70908999999</v>
      </c>
      <c r="E29">
        <v>940177.42021000001</v>
      </c>
      <c r="F29" t="s">
        <v>252</v>
      </c>
      <c r="G29" t="s">
        <v>47</v>
      </c>
      <c r="H29" s="1">
        <v>-8317.092779999999</v>
      </c>
      <c r="I29" s="1">
        <v>-8336.9231600000003</v>
      </c>
      <c r="J29" s="1" t="s">
        <v>20</v>
      </c>
      <c r="K29" t="s">
        <v>20</v>
      </c>
      <c r="L29" s="2">
        <v>4.146060000001345</v>
      </c>
      <c r="M29" s="2">
        <v>14.474777777777781</v>
      </c>
      <c r="N29" s="2">
        <v>31.130592592592588</v>
      </c>
      <c r="O29" s="2">
        <v>176.78621156567064</v>
      </c>
      <c r="P29" s="2">
        <v>3622.75</v>
      </c>
      <c r="Q29" s="2">
        <v>147.5</v>
      </c>
      <c r="R29" s="2">
        <v>68.301332661592056</v>
      </c>
      <c r="S29" s="2">
        <v>1.1911190097056694</v>
      </c>
      <c r="T29" s="2">
        <v>0.13781661099587042</v>
      </c>
      <c r="U29" s="2">
        <v>3.5936601891487917E-2</v>
      </c>
      <c r="V29" s="2">
        <v>2.3271089643437534E-2</v>
      </c>
      <c r="W29" s="2">
        <v>1.9948431852637429E-2</v>
      </c>
      <c r="X29" s="2">
        <v>1.062826287230683E-2</v>
      </c>
      <c r="Y29" s="2">
        <v>0</v>
      </c>
      <c r="Z29" s="2">
        <v>0</v>
      </c>
      <c r="AA29" s="2">
        <v>0</v>
      </c>
      <c r="AB29" s="2">
        <v>28.41588646679379</v>
      </c>
      <c r="AC29" s="2">
        <v>1.8640608646527339</v>
      </c>
      <c r="AD29">
        <v>100</v>
      </c>
    </row>
    <row r="30" spans="1:30" x14ac:dyDescent="0.35">
      <c r="A30" t="s">
        <v>244</v>
      </c>
      <c r="B30" t="s">
        <v>246</v>
      </c>
      <c r="C30" t="s">
        <v>274</v>
      </c>
      <c r="D30">
        <v>259207.70908999999</v>
      </c>
      <c r="E30">
        <v>940177.42021000001</v>
      </c>
      <c r="F30" t="s">
        <v>252</v>
      </c>
      <c r="G30" t="s">
        <v>48</v>
      </c>
      <c r="H30" s="1">
        <v>-8343.3511600000002</v>
      </c>
      <c r="I30" s="1">
        <v>-8420.9049800000012</v>
      </c>
      <c r="J30" s="1" t="s">
        <v>25</v>
      </c>
      <c r="K30" t="s">
        <v>25</v>
      </c>
      <c r="L30" s="2">
        <v>59.071713000000024</v>
      </c>
      <c r="M30" s="2">
        <v>19.737867187499997</v>
      </c>
      <c r="N30" s="2">
        <v>26.692018229166663</v>
      </c>
      <c r="O30" s="2">
        <v>179.27356989636908</v>
      </c>
      <c r="P30" s="2">
        <v>3650.8597661984022</v>
      </c>
      <c r="Q30" s="2">
        <v>147.41999999999999</v>
      </c>
      <c r="R30" s="2">
        <v>70.718126036637685</v>
      </c>
      <c r="S30" s="2">
        <v>1.45911609426876</v>
      </c>
      <c r="T30" s="2">
        <v>0.24263229603664979</v>
      </c>
      <c r="U30" s="2">
        <v>4.8705674125542865E-2</v>
      </c>
      <c r="V30" s="2">
        <v>2.9351146186611946E-2</v>
      </c>
      <c r="W30" s="2">
        <v>1.7013277205937455E-2</v>
      </c>
      <c r="X30" s="2">
        <v>1.1906658809091183E-2</v>
      </c>
      <c r="Y30" s="2">
        <v>1.2673440901515849E-2</v>
      </c>
      <c r="Z30" s="2">
        <v>4.6693252906617501E-3</v>
      </c>
      <c r="AA30" s="2">
        <v>0</v>
      </c>
      <c r="AB30" s="2">
        <v>25.441292676315911</v>
      </c>
      <c r="AC30" s="2">
        <v>2.0145133742216275</v>
      </c>
      <c r="AD30">
        <v>100</v>
      </c>
    </row>
    <row r="31" spans="1:30" x14ac:dyDescent="0.35">
      <c r="A31" t="s">
        <v>244</v>
      </c>
      <c r="B31" t="s">
        <v>246</v>
      </c>
      <c r="C31" t="s">
        <v>275</v>
      </c>
      <c r="D31">
        <v>255329.36272</v>
      </c>
      <c r="E31">
        <v>948472.37964000006</v>
      </c>
      <c r="F31" t="s">
        <v>254</v>
      </c>
      <c r="G31" t="s">
        <v>49</v>
      </c>
      <c r="H31" s="1">
        <v>-3908.6418200000003</v>
      </c>
      <c r="I31" s="1">
        <v>-3912.1450800000002</v>
      </c>
      <c r="J31" s="1" t="s">
        <v>20</v>
      </c>
      <c r="K31" t="s">
        <v>20</v>
      </c>
      <c r="L31" s="2">
        <v>1.5491479999999065</v>
      </c>
      <c r="M31" s="2">
        <v>25.08</v>
      </c>
      <c r="N31" s="2">
        <v>19.049250000000001</v>
      </c>
      <c r="O31" s="2">
        <v>102.57167882847406</v>
      </c>
      <c r="P31" s="2">
        <v>1735.3466000000001</v>
      </c>
      <c r="Q31" s="2">
        <v>90.47</v>
      </c>
      <c r="R31" s="2">
        <v>91.836335327801493</v>
      </c>
      <c r="S31" s="2">
        <v>3.1905236166389814</v>
      </c>
      <c r="T31" s="2">
        <v>0.77776804862537163</v>
      </c>
      <c r="U31" s="2">
        <v>0.27583543648481407</v>
      </c>
      <c r="V31" s="2">
        <v>0.12821339844355054</v>
      </c>
      <c r="W31" s="2">
        <v>3.2472958452218585E-2</v>
      </c>
      <c r="X31" s="2">
        <v>1.8851213553570067E-2</v>
      </c>
      <c r="Y31" s="2">
        <v>0</v>
      </c>
      <c r="Z31" s="2">
        <v>0</v>
      </c>
      <c r="AA31" s="2">
        <v>0</v>
      </c>
      <c r="AB31" s="2">
        <v>1.4</v>
      </c>
      <c r="AC31" s="2">
        <v>2.34</v>
      </c>
      <c r="AD31">
        <v>100.00000000000001</v>
      </c>
    </row>
    <row r="32" spans="1:30" x14ac:dyDescent="0.35">
      <c r="A32" t="s">
        <v>244</v>
      </c>
      <c r="B32" t="s">
        <v>246</v>
      </c>
      <c r="C32" t="s">
        <v>275</v>
      </c>
      <c r="D32">
        <v>255329.36272</v>
      </c>
      <c r="E32">
        <v>948472.37964000006</v>
      </c>
      <c r="F32" t="s">
        <v>253</v>
      </c>
      <c r="G32" t="s">
        <v>50</v>
      </c>
      <c r="H32" s="1">
        <v>-4105.8850000000002</v>
      </c>
      <c r="I32" s="1">
        <v>-4108.1990800000003</v>
      </c>
      <c r="J32" s="1" t="s">
        <v>20</v>
      </c>
      <c r="K32" t="s">
        <v>20</v>
      </c>
      <c r="L32" s="2">
        <v>2.3092589999998361</v>
      </c>
      <c r="M32" s="2">
        <v>28.006999999999994</v>
      </c>
      <c r="N32" s="2">
        <v>37.658833333333334</v>
      </c>
      <c r="O32" s="2">
        <v>105.94716546704868</v>
      </c>
      <c r="P32" s="2">
        <v>1813.2393999999999</v>
      </c>
      <c r="Q32" s="2">
        <v>95.72</v>
      </c>
      <c r="R32" s="2">
        <v>91.289384360945633</v>
      </c>
      <c r="S32" s="2">
        <v>2.7152398611330275</v>
      </c>
      <c r="T32" s="2">
        <v>0</v>
      </c>
      <c r="U32" s="2">
        <v>0</v>
      </c>
      <c r="V32" s="2">
        <v>0</v>
      </c>
      <c r="W32" s="2">
        <v>0</v>
      </c>
      <c r="X32" s="2">
        <v>2.2553757779213353</v>
      </c>
      <c r="Y32" s="2">
        <v>0</v>
      </c>
      <c r="Z32" s="2">
        <v>0</v>
      </c>
      <c r="AA32" s="2">
        <v>0</v>
      </c>
      <c r="AB32" s="2">
        <v>1.4</v>
      </c>
      <c r="AC32" s="2">
        <v>2.34</v>
      </c>
      <c r="AD32">
        <v>100</v>
      </c>
    </row>
    <row r="33" spans="1:30" x14ac:dyDescent="0.35">
      <c r="A33" t="s">
        <v>244</v>
      </c>
      <c r="B33" t="s">
        <v>246</v>
      </c>
      <c r="C33" t="s">
        <v>275</v>
      </c>
      <c r="D33">
        <v>255329.36272</v>
      </c>
      <c r="E33">
        <v>948472.37964000006</v>
      </c>
      <c r="F33" t="s">
        <v>253</v>
      </c>
      <c r="G33" t="s">
        <v>51</v>
      </c>
      <c r="H33" s="1">
        <v>-4168.7797659999997</v>
      </c>
      <c r="I33" s="1">
        <v>-4233.2236800000001</v>
      </c>
      <c r="J33" s="1" t="s">
        <v>20</v>
      </c>
      <c r="K33" t="s">
        <v>20</v>
      </c>
      <c r="L33" s="2">
        <v>8.8449280000002126</v>
      </c>
      <c r="M33" s="2">
        <v>22.612565217391307</v>
      </c>
      <c r="N33" s="2">
        <v>67.489391304347834</v>
      </c>
      <c r="O33" s="2">
        <v>107.07927357742606</v>
      </c>
      <c r="P33" s="2">
        <v>1839.7327869932087</v>
      </c>
      <c r="Q33" s="2">
        <v>94.3</v>
      </c>
      <c r="R33" s="2">
        <v>92.865805632201486</v>
      </c>
      <c r="S33" s="2">
        <v>2.1360632350270201</v>
      </c>
      <c r="T33" s="2">
        <v>0.7901049708992528</v>
      </c>
      <c r="U33" s="2">
        <v>0.16777235858346765</v>
      </c>
      <c r="V33" s="2">
        <v>0.12916156434450937</v>
      </c>
      <c r="W33" s="2">
        <v>3.6016656633681546E-2</v>
      </c>
      <c r="X33" s="2">
        <v>0.13507558231057989</v>
      </c>
      <c r="Y33" s="2">
        <v>0</v>
      </c>
      <c r="Z33" s="2">
        <v>0</v>
      </c>
      <c r="AA33" s="2">
        <v>0</v>
      </c>
      <c r="AB33" s="2">
        <v>1.4</v>
      </c>
      <c r="AC33" s="2">
        <v>2.34</v>
      </c>
      <c r="AD33">
        <v>100</v>
      </c>
    </row>
    <row r="34" spans="1:30" x14ac:dyDescent="0.35">
      <c r="A34" t="s">
        <v>244</v>
      </c>
      <c r="B34" t="s">
        <v>246</v>
      </c>
      <c r="C34" t="s">
        <v>275</v>
      </c>
      <c r="D34">
        <v>255329.36272</v>
      </c>
      <c r="E34">
        <v>948472.37964000006</v>
      </c>
      <c r="F34" t="s">
        <v>253</v>
      </c>
      <c r="G34" t="s">
        <v>52</v>
      </c>
      <c r="H34" s="1">
        <v>-4245.17976</v>
      </c>
      <c r="I34" s="1">
        <v>-4251.5434799999994</v>
      </c>
      <c r="J34" s="1" t="s">
        <v>20</v>
      </c>
      <c r="K34" t="s">
        <v>20</v>
      </c>
      <c r="L34" s="2">
        <v>0.77136000000002924</v>
      </c>
      <c r="M34" s="2">
        <v>13.356499999999999</v>
      </c>
      <c r="N34" s="2">
        <v>11.048</v>
      </c>
      <c r="O34" s="2">
        <v>109.79961274612945</v>
      </c>
      <c r="P34" s="2">
        <v>1878.17</v>
      </c>
      <c r="Q34" s="2">
        <v>95.52</v>
      </c>
      <c r="R34" s="2">
        <v>89.979969633183075</v>
      </c>
      <c r="S34" s="2">
        <v>4.2587486445486977</v>
      </c>
      <c r="T34" s="2">
        <v>1.272928259935344</v>
      </c>
      <c r="U34" s="2">
        <v>0.41744940854716955</v>
      </c>
      <c r="V34" s="2">
        <v>0.26032365605350571</v>
      </c>
      <c r="W34" s="2">
        <v>1.0028115516300055E-2</v>
      </c>
      <c r="X34" s="2">
        <v>6.0552282215910205E-2</v>
      </c>
      <c r="Y34" s="2">
        <v>0</v>
      </c>
      <c r="Z34" s="2">
        <v>0</v>
      </c>
      <c r="AA34" s="2">
        <v>0</v>
      </c>
      <c r="AB34" s="2">
        <v>1.4</v>
      </c>
      <c r="AC34" s="2">
        <v>2.34</v>
      </c>
      <c r="AD34">
        <v>100.00000000000001</v>
      </c>
    </row>
    <row r="35" spans="1:30" x14ac:dyDescent="0.35">
      <c r="A35" t="s">
        <v>244</v>
      </c>
      <c r="B35" t="s">
        <v>246</v>
      </c>
      <c r="C35" t="s">
        <v>275</v>
      </c>
      <c r="D35">
        <v>255329.36272</v>
      </c>
      <c r="E35">
        <v>948472.37964000006</v>
      </c>
      <c r="F35" t="s">
        <v>253</v>
      </c>
      <c r="G35" t="s">
        <v>53</v>
      </c>
      <c r="H35" s="1">
        <v>-4373.4504999999999</v>
      </c>
      <c r="I35" s="1">
        <v>-4378.17508</v>
      </c>
      <c r="J35" s="1" t="s">
        <v>20</v>
      </c>
      <c r="K35" t="s">
        <v>20</v>
      </c>
      <c r="L35" s="2">
        <v>3.0195530000002133</v>
      </c>
      <c r="M35" s="2">
        <v>29.907625000000003</v>
      </c>
      <c r="N35" s="2">
        <v>36.667749999999998</v>
      </c>
      <c r="O35" s="2">
        <v>112.9478190169053</v>
      </c>
      <c r="P35" s="2">
        <v>1963.6281988304095</v>
      </c>
      <c r="Q35" s="2">
        <v>97.43</v>
      </c>
      <c r="R35" s="2">
        <v>93.029661915992207</v>
      </c>
      <c r="S35" s="2">
        <v>2.2761481784151529</v>
      </c>
      <c r="T35" s="2">
        <v>0.64809647870969767</v>
      </c>
      <c r="U35" s="2">
        <v>0.19582879002474052</v>
      </c>
      <c r="V35" s="2">
        <v>8.7189323246439174E-2</v>
      </c>
      <c r="W35" s="2">
        <v>1.1744087459440875E-2</v>
      </c>
      <c r="X35" s="2">
        <v>1.434318878243189E-2</v>
      </c>
      <c r="Y35" s="2">
        <v>0</v>
      </c>
      <c r="Z35" s="2">
        <v>0</v>
      </c>
      <c r="AA35" s="2">
        <v>0</v>
      </c>
      <c r="AB35" s="2">
        <v>1.3951800139518</v>
      </c>
      <c r="AC35" s="2">
        <v>2.3418080234180798</v>
      </c>
      <c r="AD35">
        <v>100</v>
      </c>
    </row>
    <row r="36" spans="1:30" x14ac:dyDescent="0.35">
      <c r="A36" t="s">
        <v>244</v>
      </c>
      <c r="B36" t="s">
        <v>246</v>
      </c>
      <c r="C36" t="s">
        <v>275</v>
      </c>
      <c r="D36">
        <v>255329.36272</v>
      </c>
      <c r="E36">
        <v>948472.37964000006</v>
      </c>
      <c r="F36" t="s">
        <v>253</v>
      </c>
      <c r="G36" t="s">
        <v>54</v>
      </c>
      <c r="H36" s="1">
        <v>-4415.1682199999996</v>
      </c>
      <c r="I36" s="1">
        <v>-4436.8627200000001</v>
      </c>
      <c r="J36" s="1" t="s">
        <v>25</v>
      </c>
      <c r="K36" t="s">
        <v>55</v>
      </c>
      <c r="L36" s="2">
        <v>19.825558999999981</v>
      </c>
      <c r="M36" s="2">
        <v>21.778226415094341</v>
      </c>
      <c r="N36" s="2">
        <v>35.390207547169823</v>
      </c>
      <c r="O36" s="2">
        <v>112.1658950858797</v>
      </c>
      <c r="P36" s="2">
        <v>1963.0658027679581</v>
      </c>
      <c r="Q36" s="2">
        <v>99.053333333333342</v>
      </c>
      <c r="R36" s="2">
        <v>90.314393006433832</v>
      </c>
      <c r="S36" s="2">
        <v>2.6103898159941652</v>
      </c>
      <c r="T36" s="2">
        <v>0.43213353715052122</v>
      </c>
      <c r="U36" s="2">
        <v>0.12251364842723546</v>
      </c>
      <c r="V36" s="2">
        <v>0.10431855212616088</v>
      </c>
      <c r="W36" s="2">
        <v>4.569999539028629E-2</v>
      </c>
      <c r="X36" s="2">
        <v>4.0433547335721277E-2</v>
      </c>
      <c r="Y36" s="2">
        <v>1.3949573830823842E-2</v>
      </c>
      <c r="Z36" s="2">
        <v>0</v>
      </c>
      <c r="AA36" s="2">
        <v>0</v>
      </c>
      <c r="AB36" s="2">
        <v>2.1504391725815766</v>
      </c>
      <c r="AC36" s="2">
        <v>4.1657291507296881</v>
      </c>
      <c r="AD36">
        <v>100</v>
      </c>
    </row>
    <row r="37" spans="1:30" x14ac:dyDescent="0.35">
      <c r="A37" t="s">
        <v>244</v>
      </c>
      <c r="B37" t="s">
        <v>246</v>
      </c>
      <c r="C37" t="s">
        <v>275</v>
      </c>
      <c r="D37">
        <v>255329.36272</v>
      </c>
      <c r="E37">
        <v>948472.37964000006</v>
      </c>
      <c r="F37" t="s">
        <v>253</v>
      </c>
      <c r="G37" t="s">
        <v>56</v>
      </c>
      <c r="H37" s="1">
        <v>-4662.0998399999999</v>
      </c>
      <c r="I37" s="1">
        <v>-4680.3874999999998</v>
      </c>
      <c r="J37" s="1" t="s">
        <v>20</v>
      </c>
      <c r="K37" t="s">
        <v>20</v>
      </c>
      <c r="L37" s="2">
        <v>6.2351600000001755</v>
      </c>
      <c r="M37" s="2">
        <v>23.974647058823528</v>
      </c>
      <c r="N37" s="2">
        <v>49.827647058823537</v>
      </c>
      <c r="O37" s="2">
        <v>118.17620986901105</v>
      </c>
      <c r="P37" s="2">
        <v>2074.8640541757695</v>
      </c>
      <c r="Q37" s="2">
        <v>100.58</v>
      </c>
      <c r="R37" s="2">
        <v>90.281261037428621</v>
      </c>
      <c r="S37" s="2">
        <v>2.9205756094163449</v>
      </c>
      <c r="T37" s="2">
        <v>0.77794639704687596</v>
      </c>
      <c r="U37" s="2">
        <v>0.31950885247835081</v>
      </c>
      <c r="V37" s="2">
        <v>0.10123176921967662</v>
      </c>
      <c r="W37" s="2">
        <v>4.4526489060204046E-2</v>
      </c>
      <c r="X37" s="2">
        <v>2.0125738291153532E-2</v>
      </c>
      <c r="Y37" s="2">
        <v>0</v>
      </c>
      <c r="Z37" s="2">
        <v>0</v>
      </c>
      <c r="AA37" s="2">
        <v>0</v>
      </c>
      <c r="AB37" s="2">
        <v>1.89494849091649</v>
      </c>
      <c r="AC37" s="2">
        <v>3.6398756161422878</v>
      </c>
      <c r="AD37">
        <v>100.00000000000001</v>
      </c>
    </row>
    <row r="38" spans="1:30" x14ac:dyDescent="0.35">
      <c r="A38" t="s">
        <v>244</v>
      </c>
      <c r="B38" t="s">
        <v>246</v>
      </c>
      <c r="C38" t="s">
        <v>275</v>
      </c>
      <c r="D38">
        <v>255329.36272</v>
      </c>
      <c r="E38">
        <v>948472.37964000006</v>
      </c>
      <c r="F38" t="s">
        <v>253</v>
      </c>
      <c r="G38" t="s">
        <v>57</v>
      </c>
      <c r="H38" s="1">
        <v>-4783.2522476994945</v>
      </c>
      <c r="I38" s="1">
        <v>-4790.0645723005046</v>
      </c>
      <c r="J38" s="1" t="s">
        <v>20</v>
      </c>
      <c r="K38" t="s">
        <v>20</v>
      </c>
      <c r="L38" s="2">
        <v>5.7369899999998974</v>
      </c>
      <c r="M38" s="2">
        <v>17.699187500000001</v>
      </c>
      <c r="N38" s="2">
        <v>40.795187500000004</v>
      </c>
      <c r="O38" s="2">
        <v>121.23876235129606</v>
      </c>
      <c r="P38" s="2">
        <v>2159.8972421717172</v>
      </c>
      <c r="Q38" s="2">
        <v>104.66</v>
      </c>
      <c r="R38" s="2">
        <v>90.410600721810539</v>
      </c>
      <c r="S38" s="2">
        <v>3.2594538802518747</v>
      </c>
      <c r="T38" s="2">
        <v>0.77813958262531158</v>
      </c>
      <c r="U38" s="2">
        <v>0.26853022106973551</v>
      </c>
      <c r="V38" s="2">
        <v>0.12481580593142053</v>
      </c>
      <c r="W38" s="2">
        <v>1.343465584841172E-2</v>
      </c>
      <c r="X38" s="2">
        <v>8.3592588216285062E-3</v>
      </c>
      <c r="Y38" s="2">
        <v>0</v>
      </c>
      <c r="Z38" s="2">
        <v>0</v>
      </c>
      <c r="AA38" s="2">
        <v>0</v>
      </c>
      <c r="AB38" s="2">
        <v>1.7647552677899592</v>
      </c>
      <c r="AC38" s="2">
        <v>3.3719106058511148</v>
      </c>
      <c r="AD38">
        <v>100</v>
      </c>
    </row>
    <row r="39" spans="1:30" x14ac:dyDescent="0.35">
      <c r="A39" t="s">
        <v>244</v>
      </c>
      <c r="B39" t="s">
        <v>246</v>
      </c>
      <c r="C39" t="s">
        <v>275</v>
      </c>
      <c r="D39">
        <v>255329.36272</v>
      </c>
      <c r="E39">
        <v>948472.37964000006</v>
      </c>
      <c r="F39" t="s">
        <v>253</v>
      </c>
      <c r="G39" t="s">
        <v>58</v>
      </c>
      <c r="H39" s="1">
        <v>-4798.3091599999998</v>
      </c>
      <c r="I39" s="1">
        <v>-4813.7042199999996</v>
      </c>
      <c r="J39" s="1" t="s">
        <v>20</v>
      </c>
      <c r="K39" t="s">
        <v>20</v>
      </c>
      <c r="L39" s="2">
        <v>10.030893999999938</v>
      </c>
      <c r="M39" s="2">
        <v>20.943500000000004</v>
      </c>
      <c r="N39" s="2">
        <v>59.761857142857139</v>
      </c>
      <c r="O39" s="2">
        <v>120.78499984900338</v>
      </c>
      <c r="P39" s="2">
        <v>2160.2216000000003</v>
      </c>
      <c r="Q39" s="2">
        <v>105.64</v>
      </c>
      <c r="R39" s="2">
        <v>90.534789987697437</v>
      </c>
      <c r="S39" s="2">
        <v>3.2271705934925525</v>
      </c>
      <c r="T39" s="2">
        <v>0.75687070720569427</v>
      </c>
      <c r="U39" s="2">
        <v>0.26250259745760723</v>
      </c>
      <c r="V39" s="2">
        <v>0.11932377238204608</v>
      </c>
      <c r="W39" s="2">
        <v>3.2884088118328826E-3</v>
      </c>
      <c r="X39" s="2">
        <v>8.8714638608805175E-3</v>
      </c>
      <c r="Y39" s="2">
        <v>0</v>
      </c>
      <c r="Z39" s="2">
        <v>0</v>
      </c>
      <c r="AA39" s="2">
        <v>0</v>
      </c>
      <c r="AB39" s="2">
        <v>1.7485747561521003</v>
      </c>
      <c r="AC39" s="2">
        <v>3.338607712939849</v>
      </c>
      <c r="AD39">
        <v>100</v>
      </c>
    </row>
    <row r="40" spans="1:30" x14ac:dyDescent="0.35">
      <c r="A40" t="s">
        <v>244</v>
      </c>
      <c r="B40" t="s">
        <v>246</v>
      </c>
      <c r="C40" t="s">
        <v>275</v>
      </c>
      <c r="D40">
        <v>255329.36272</v>
      </c>
      <c r="E40">
        <v>948472.37964000006</v>
      </c>
      <c r="F40" t="s">
        <v>253</v>
      </c>
      <c r="G40" t="s">
        <v>32</v>
      </c>
      <c r="H40" s="1">
        <v>-4925.1014599999999</v>
      </c>
      <c r="I40" s="1">
        <v>-4930.0510199999999</v>
      </c>
      <c r="J40" s="1" t="s">
        <v>20</v>
      </c>
      <c r="K40" t="s">
        <v>20</v>
      </c>
      <c r="L40" s="2">
        <v>3.1947160000000907</v>
      </c>
      <c r="M40" s="2">
        <v>14.450111111111113</v>
      </c>
      <c r="N40" s="2">
        <v>34.038111111111114</v>
      </c>
      <c r="O40" s="2">
        <v>124.46193221813077</v>
      </c>
      <c r="P40" s="2">
        <v>2240.5314000000003</v>
      </c>
      <c r="Q40" s="2">
        <v>107.55</v>
      </c>
      <c r="R40" s="2">
        <v>90.860793646835631</v>
      </c>
      <c r="S40" s="2">
        <v>3.2418327415597448</v>
      </c>
      <c r="T40" s="2">
        <v>0.74233021686961109</v>
      </c>
      <c r="U40" s="2">
        <v>0.24626829794221389</v>
      </c>
      <c r="V40" s="2">
        <v>0.13017886765481979</v>
      </c>
      <c r="W40" s="2">
        <v>6.9678206625537448E-2</v>
      </c>
      <c r="X40" s="2">
        <v>3.8428866723728833E-2</v>
      </c>
      <c r="Y40" s="2">
        <v>0</v>
      </c>
      <c r="Z40" s="2">
        <v>0</v>
      </c>
      <c r="AA40" s="2">
        <v>0</v>
      </c>
      <c r="AB40" s="2">
        <v>1.6123207722810486</v>
      </c>
      <c r="AC40" s="2">
        <v>3.0581683835076605</v>
      </c>
      <c r="AD40">
        <v>100.00000000000001</v>
      </c>
    </row>
    <row r="41" spans="1:30" x14ac:dyDescent="0.35">
      <c r="A41" t="s">
        <v>244</v>
      </c>
      <c r="B41" t="s">
        <v>246</v>
      </c>
      <c r="C41" t="s">
        <v>275</v>
      </c>
      <c r="D41">
        <v>255329.36272</v>
      </c>
      <c r="E41">
        <v>948472.37964000006</v>
      </c>
      <c r="F41" t="s">
        <v>253</v>
      </c>
      <c r="G41" t="s">
        <v>59</v>
      </c>
      <c r="H41" s="1">
        <v>-5008.1190800000004</v>
      </c>
      <c r="I41" s="1">
        <v>-5064.4926399999995</v>
      </c>
      <c r="J41" s="1" t="s">
        <v>25</v>
      </c>
      <c r="K41" t="s">
        <v>55</v>
      </c>
      <c r="L41" s="2">
        <v>43.503096999999492</v>
      </c>
      <c r="M41" s="2">
        <v>20.080256000000016</v>
      </c>
      <c r="N41" s="2">
        <v>37.429447999999987</v>
      </c>
      <c r="O41" s="2">
        <v>126.17469539454849</v>
      </c>
      <c r="P41" s="2">
        <v>2272.8085208726861</v>
      </c>
      <c r="Q41" s="2">
        <v>107.655</v>
      </c>
      <c r="R41" s="2">
        <v>92.727793453579977</v>
      </c>
      <c r="S41" s="2">
        <v>2.4988781419427992</v>
      </c>
      <c r="T41" s="2">
        <v>0.35047528170750075</v>
      </c>
      <c r="U41" s="2">
        <v>6.9546965205034977E-2</v>
      </c>
      <c r="V41" s="2">
        <v>2.4186453061551625E-2</v>
      </c>
      <c r="W41" s="2">
        <v>1.719999626342629E-2</v>
      </c>
      <c r="X41" s="2">
        <v>5.0293533064140038E-3</v>
      </c>
      <c r="Y41" s="2">
        <v>1.7415089112692544E-2</v>
      </c>
      <c r="Z41" s="2">
        <v>0</v>
      </c>
      <c r="AA41" s="2">
        <v>0</v>
      </c>
      <c r="AB41" s="2">
        <v>1.4877335363771891</v>
      </c>
      <c r="AC41" s="2">
        <v>2.8017417294434259</v>
      </c>
      <c r="AD41">
        <v>100</v>
      </c>
    </row>
    <row r="42" spans="1:30" x14ac:dyDescent="0.35">
      <c r="A42" t="s">
        <v>244</v>
      </c>
      <c r="B42" t="s">
        <v>246</v>
      </c>
      <c r="C42" t="s">
        <v>275</v>
      </c>
      <c r="D42">
        <v>255329.36272</v>
      </c>
      <c r="E42">
        <v>948472.37964000006</v>
      </c>
      <c r="F42" t="s">
        <v>253</v>
      </c>
      <c r="G42" t="s">
        <v>60</v>
      </c>
      <c r="H42" s="1">
        <v>-5088.7262000000001</v>
      </c>
      <c r="I42" s="1">
        <v>-5094.2864199999995</v>
      </c>
      <c r="J42" s="1" t="s">
        <v>20</v>
      </c>
      <c r="K42" t="s">
        <v>20</v>
      </c>
      <c r="L42" s="2">
        <v>5.1906100000000288</v>
      </c>
      <c r="M42" s="2">
        <v>16.824533333333331</v>
      </c>
      <c r="N42" s="2">
        <v>44.402200000000008</v>
      </c>
      <c r="O42" s="2">
        <v>126.9556568751655</v>
      </c>
      <c r="P42" s="2">
        <v>2276.5032000000001</v>
      </c>
      <c r="Q42" s="2">
        <v>107</v>
      </c>
      <c r="R42" s="2">
        <v>90.511354181174909</v>
      </c>
      <c r="S42" s="2">
        <v>3.7465686228525952</v>
      </c>
      <c r="T42" s="2">
        <v>0.87451670948845794</v>
      </c>
      <c r="U42" s="2">
        <v>0.18858965547563497</v>
      </c>
      <c r="V42" s="2">
        <v>0.14901686547881227</v>
      </c>
      <c r="W42" s="2">
        <v>8.405415463246442E-2</v>
      </c>
      <c r="X42" s="2">
        <v>1.9206611991457963E-2</v>
      </c>
      <c r="Y42" s="2">
        <v>0</v>
      </c>
      <c r="Z42" s="2">
        <v>0</v>
      </c>
      <c r="AA42" s="2">
        <v>0</v>
      </c>
      <c r="AB42" s="2">
        <v>1.6738752022463994</v>
      </c>
      <c r="AC42" s="2">
        <v>2.7528179966592718</v>
      </c>
      <c r="AD42">
        <v>100.00000000000001</v>
      </c>
    </row>
    <row r="43" spans="1:30" x14ac:dyDescent="0.35">
      <c r="A43" t="s">
        <v>244</v>
      </c>
      <c r="B43" t="s">
        <v>246</v>
      </c>
      <c r="C43" t="s">
        <v>275</v>
      </c>
      <c r="D43">
        <v>255329.36272</v>
      </c>
      <c r="E43">
        <v>948472.37964000006</v>
      </c>
      <c r="F43" t="s">
        <v>253</v>
      </c>
      <c r="G43" t="s">
        <v>61</v>
      </c>
      <c r="H43" s="1">
        <v>-5159.4984799999993</v>
      </c>
      <c r="I43" s="1">
        <v>-5162.58392</v>
      </c>
      <c r="J43" s="1" t="s">
        <v>20</v>
      </c>
      <c r="K43" t="s">
        <v>20</v>
      </c>
      <c r="L43" s="2">
        <v>2.4104999999999999</v>
      </c>
      <c r="M43" s="2">
        <v>18.063142857142857</v>
      </c>
      <c r="N43" s="2">
        <v>50.466857142857144</v>
      </c>
      <c r="O43" s="2">
        <v>126.39110051725054</v>
      </c>
      <c r="P43" s="2">
        <v>2284.1</v>
      </c>
      <c r="Q43" s="2">
        <v>109.28</v>
      </c>
      <c r="R43" s="2">
        <v>90.293744898763222</v>
      </c>
      <c r="S43" s="2">
        <v>3.4389147945360632</v>
      </c>
      <c r="T43" s="2">
        <v>1.0465612859946929</v>
      </c>
      <c r="U43" s="2">
        <v>0.3966760665232465</v>
      </c>
      <c r="V43" s="2">
        <v>0.24027962199732322</v>
      </c>
      <c r="W43" s="2">
        <v>2.0420749390580605E-2</v>
      </c>
      <c r="X43" s="2">
        <v>0</v>
      </c>
      <c r="Y43" s="2">
        <v>0</v>
      </c>
      <c r="Z43" s="2">
        <v>0</v>
      </c>
      <c r="AA43" s="2">
        <v>0</v>
      </c>
      <c r="AB43" s="2">
        <v>1.9501140730910127</v>
      </c>
      <c r="AC43" s="2">
        <v>2.6802129286881731</v>
      </c>
      <c r="AD43">
        <v>100.06692441898431</v>
      </c>
    </row>
    <row r="44" spans="1:30" x14ac:dyDescent="0.35">
      <c r="A44" t="s">
        <v>244</v>
      </c>
      <c r="B44" t="s">
        <v>246</v>
      </c>
      <c r="C44" t="s">
        <v>275</v>
      </c>
      <c r="D44">
        <v>255329.36272</v>
      </c>
      <c r="E44">
        <v>948472.37964000006</v>
      </c>
      <c r="F44" t="s">
        <v>253</v>
      </c>
      <c r="G44" t="s">
        <v>62</v>
      </c>
      <c r="H44" s="1">
        <v>-5183.2499399999997</v>
      </c>
      <c r="I44" s="1">
        <v>-5189.4529600000005</v>
      </c>
      <c r="J44" s="1" t="s">
        <v>20</v>
      </c>
      <c r="K44" t="s">
        <v>20</v>
      </c>
      <c r="L44" s="2">
        <v>4.1332040000001866</v>
      </c>
      <c r="M44" s="2">
        <v>16.333416666666668</v>
      </c>
      <c r="N44" s="2">
        <v>52.599500000000006</v>
      </c>
      <c r="O44" s="2">
        <v>126.6570806462264</v>
      </c>
      <c r="P44" s="2">
        <v>2295.5300000000002</v>
      </c>
      <c r="Q44" s="2">
        <v>109.87</v>
      </c>
      <c r="R44" s="2">
        <v>90.611036975016049</v>
      </c>
      <c r="S44" s="2">
        <v>3.0284075329240552</v>
      </c>
      <c r="T44" s="2">
        <v>1.1049999120353955</v>
      </c>
      <c r="U44" s="2">
        <v>0.28041176849505606</v>
      </c>
      <c r="V44" s="2">
        <v>0.14170147986323217</v>
      </c>
      <c r="W44" s="2">
        <v>6.0255241894804273E-2</v>
      </c>
      <c r="X44" s="2">
        <v>7.4519769952472295E-2</v>
      </c>
      <c r="Y44" s="2">
        <v>0</v>
      </c>
      <c r="Z44" s="2">
        <v>0</v>
      </c>
      <c r="AA44" s="2">
        <v>0</v>
      </c>
      <c r="AB44" s="2">
        <v>2.042820942098357</v>
      </c>
      <c r="AC44" s="2">
        <v>2.6558463777205787</v>
      </c>
      <c r="AD44">
        <v>100</v>
      </c>
    </row>
    <row r="45" spans="1:30" x14ac:dyDescent="0.35">
      <c r="A45" t="s">
        <v>244</v>
      </c>
      <c r="B45" t="s">
        <v>246</v>
      </c>
      <c r="C45" t="s">
        <v>275</v>
      </c>
      <c r="D45">
        <v>255329.36272</v>
      </c>
      <c r="E45">
        <v>948472.37964000006</v>
      </c>
      <c r="F45" t="s">
        <v>253</v>
      </c>
      <c r="G45" t="s">
        <v>63</v>
      </c>
      <c r="H45" s="1">
        <v>-5198.4147451712961</v>
      </c>
      <c r="I45" s="1">
        <v>-5209.7803568287036</v>
      </c>
      <c r="J45" s="1" t="s">
        <v>20</v>
      </c>
      <c r="K45" t="s">
        <v>20</v>
      </c>
      <c r="L45" s="2">
        <v>1.7227039999998217</v>
      </c>
      <c r="M45" s="2">
        <v>10.892199999999999</v>
      </c>
      <c r="N45" s="2">
        <v>58.904200000000003</v>
      </c>
      <c r="O45" s="2">
        <v>129.45612696827752</v>
      </c>
      <c r="P45" s="2">
        <v>2344.0252045587549</v>
      </c>
      <c r="Q45" s="2">
        <v>109.6</v>
      </c>
      <c r="R45" s="2">
        <v>89.947706960060486</v>
      </c>
      <c r="S45" s="2">
        <v>4.4327074643088364</v>
      </c>
      <c r="T45" s="2">
        <v>0.48847935154293964</v>
      </c>
      <c r="U45" s="2">
        <v>0.2121954883162617</v>
      </c>
      <c r="V45" s="2">
        <v>0.13244355270476652</v>
      </c>
      <c r="W45" s="2">
        <v>2.4553827875822873E-2</v>
      </c>
      <c r="X45" s="2">
        <v>1.9612186824650164E-2</v>
      </c>
      <c r="Y45" s="2">
        <v>0</v>
      </c>
      <c r="Z45" s="2">
        <v>0</v>
      </c>
      <c r="AA45" s="2">
        <v>0</v>
      </c>
      <c r="AB45" s="2">
        <v>2.1020123183984776</v>
      </c>
      <c r="AC45" s="2">
        <v>2.6402888499677575</v>
      </c>
      <c r="AD45">
        <v>100</v>
      </c>
    </row>
    <row r="46" spans="1:30" x14ac:dyDescent="0.35">
      <c r="A46" t="s">
        <v>244</v>
      </c>
      <c r="B46" t="s">
        <v>246</v>
      </c>
      <c r="C46" t="s">
        <v>275</v>
      </c>
      <c r="D46">
        <v>255329.36272</v>
      </c>
      <c r="E46">
        <v>948472.37964000006</v>
      </c>
      <c r="F46" t="s">
        <v>253</v>
      </c>
      <c r="G46" t="s">
        <v>64</v>
      </c>
      <c r="H46" s="1">
        <v>-5270.38148</v>
      </c>
      <c r="I46" s="1">
        <v>-5363.3946399999995</v>
      </c>
      <c r="J46" s="1" t="s">
        <v>25</v>
      </c>
      <c r="K46" t="s">
        <v>65</v>
      </c>
      <c r="L46" s="2">
        <v>67.89896400000066</v>
      </c>
      <c r="M46" s="2">
        <v>21.348771573604065</v>
      </c>
      <c r="N46" s="2">
        <v>30.024218274111689</v>
      </c>
      <c r="O46" s="2">
        <v>132.09981131854497</v>
      </c>
      <c r="P46" s="2">
        <v>2402.9167596096509</v>
      </c>
      <c r="Q46" s="2">
        <v>111.36750000000001</v>
      </c>
      <c r="R46" s="2">
        <v>90.757971755985366</v>
      </c>
      <c r="S46" s="2">
        <v>3.2236873874993965</v>
      </c>
      <c r="T46" s="2">
        <v>0.60471988510322183</v>
      </c>
      <c r="U46" s="2">
        <v>0.16581196849572596</v>
      </c>
      <c r="V46" s="2">
        <v>8.3949984049503032E-2</v>
      </c>
      <c r="W46" s="2">
        <v>3.9499992495001433E-2</v>
      </c>
      <c r="X46" s="2">
        <v>2.0774996052750749E-2</v>
      </c>
      <c r="Y46" s="2">
        <v>1.683899680059061E-2</v>
      </c>
      <c r="Z46" s="2">
        <v>0</v>
      </c>
      <c r="AA46" s="2">
        <v>0</v>
      </c>
      <c r="AB46" s="2">
        <v>2.5692675118391728</v>
      </c>
      <c r="AC46" s="2">
        <v>2.5174775216792713</v>
      </c>
      <c r="AD46">
        <v>99.999999999999986</v>
      </c>
    </row>
    <row r="47" spans="1:30" x14ac:dyDescent="0.35">
      <c r="A47" t="s">
        <v>244</v>
      </c>
      <c r="B47" t="s">
        <v>246</v>
      </c>
      <c r="C47" t="s">
        <v>275</v>
      </c>
      <c r="D47">
        <v>255329.36272</v>
      </c>
      <c r="E47">
        <v>948472.37964000006</v>
      </c>
      <c r="F47" t="s">
        <v>253</v>
      </c>
      <c r="G47" t="s">
        <v>66</v>
      </c>
      <c r="H47" s="1">
        <v>-5374.2901000000002</v>
      </c>
      <c r="I47" s="1">
        <v>-5382.7750599999999</v>
      </c>
      <c r="J47" s="1" t="s">
        <v>20</v>
      </c>
      <c r="K47" t="s">
        <v>20</v>
      </c>
      <c r="L47" s="2">
        <v>3.737882000000035</v>
      </c>
      <c r="M47" s="2">
        <v>17.174636363636363</v>
      </c>
      <c r="N47" s="2">
        <v>66.222454545454539</v>
      </c>
      <c r="O47" s="2">
        <v>129.8943376540804</v>
      </c>
      <c r="P47" s="2">
        <v>2382</v>
      </c>
      <c r="Q47" s="2">
        <v>112.5</v>
      </c>
      <c r="R47" s="2">
        <v>90.693743787494597</v>
      </c>
      <c r="S47" s="2">
        <v>3.017003983696156</v>
      </c>
      <c r="T47" s="2">
        <v>0.8140998104837488</v>
      </c>
      <c r="U47" s="2">
        <v>0.22452461411522698</v>
      </c>
      <c r="V47" s="2">
        <v>0.13582909281196759</v>
      </c>
      <c r="W47" s="2">
        <v>3.4659685346617375E-3</v>
      </c>
      <c r="X47" s="2">
        <v>1.8800789942397093E-2</v>
      </c>
      <c r="Y47" s="2">
        <v>0</v>
      </c>
      <c r="Z47" s="2">
        <v>0</v>
      </c>
      <c r="AA47" s="2">
        <v>0</v>
      </c>
      <c r="AB47" s="2">
        <v>2.5689005715520286</v>
      </c>
      <c r="AC47" s="2">
        <v>2.5236313813692188</v>
      </c>
      <c r="AD47">
        <v>100.00000000000001</v>
      </c>
    </row>
    <row r="48" spans="1:30" x14ac:dyDescent="0.35">
      <c r="A48" t="s">
        <v>244</v>
      </c>
      <c r="B48" t="s">
        <v>246</v>
      </c>
      <c r="C48" t="s">
        <v>275</v>
      </c>
      <c r="D48">
        <v>255329.36272</v>
      </c>
      <c r="E48">
        <v>948472.37964000006</v>
      </c>
      <c r="F48" t="s">
        <v>253</v>
      </c>
      <c r="G48" t="s">
        <v>33</v>
      </c>
      <c r="H48" s="1">
        <v>-5450.5583200000001</v>
      </c>
      <c r="I48" s="1">
        <v>-5545.4355999999998</v>
      </c>
      <c r="J48" s="1" t="s">
        <v>20</v>
      </c>
      <c r="K48" t="s">
        <v>20</v>
      </c>
      <c r="L48" s="2">
        <v>91.542755</v>
      </c>
      <c r="M48" s="2">
        <v>25.279197841726617</v>
      </c>
      <c r="N48" s="2">
        <v>17.507039568345316</v>
      </c>
      <c r="O48" s="2">
        <v>134.96969508611772</v>
      </c>
      <c r="P48" s="2">
        <v>2468.1333959885619</v>
      </c>
      <c r="Q48" s="2">
        <v>113.66</v>
      </c>
      <c r="R48" s="2">
        <v>87.989850793660452</v>
      </c>
      <c r="S48" s="2">
        <v>4.7357525152285636</v>
      </c>
      <c r="T48" s="2">
        <v>1.2759310563036192</v>
      </c>
      <c r="U48" s="2">
        <v>0.45992693305343457</v>
      </c>
      <c r="V48" s="2">
        <v>0.23745382125483017</v>
      </c>
      <c r="W48" s="2">
        <v>7.4320188991867528E-2</v>
      </c>
      <c r="X48" s="2">
        <v>2.6124017621121185E-2</v>
      </c>
      <c r="Y48" s="2">
        <v>0</v>
      </c>
      <c r="Z48" s="2">
        <v>0</v>
      </c>
      <c r="AA48" s="2">
        <v>0</v>
      </c>
      <c r="AB48" s="2">
        <v>2.6227629486518005</v>
      </c>
      <c r="AC48" s="2">
        <v>2.5778777252343126</v>
      </c>
      <c r="AD48">
        <v>100</v>
      </c>
    </row>
    <row r="49" spans="1:30" x14ac:dyDescent="0.35">
      <c r="A49" t="s">
        <v>244</v>
      </c>
      <c r="B49" t="s">
        <v>246</v>
      </c>
      <c r="C49" t="s">
        <v>275</v>
      </c>
      <c r="D49">
        <v>255329.36272</v>
      </c>
      <c r="E49">
        <v>948472.37964000006</v>
      </c>
      <c r="F49" t="s">
        <v>250</v>
      </c>
      <c r="G49" t="s">
        <v>67</v>
      </c>
      <c r="H49" s="1">
        <v>-5620.9299284991539</v>
      </c>
      <c r="I49" s="1">
        <v>-5685.7485155008462</v>
      </c>
      <c r="J49" s="1" t="s">
        <v>25</v>
      </c>
      <c r="K49" t="s">
        <v>65</v>
      </c>
      <c r="L49" s="2">
        <v>46.453548999999882</v>
      </c>
      <c r="M49" s="2">
        <v>19.116802816901409</v>
      </c>
      <c r="N49" s="2">
        <v>37.830373239436632</v>
      </c>
      <c r="O49" s="2">
        <v>135.53658342177553</v>
      </c>
      <c r="P49" s="2">
        <v>2515.7060143148738</v>
      </c>
      <c r="Q49" s="2">
        <v>116.23</v>
      </c>
      <c r="R49" s="2">
        <v>91.369259191076395</v>
      </c>
      <c r="S49" s="2">
        <v>2.7474659609680216</v>
      </c>
      <c r="T49" s="2">
        <v>0.37410678389581864</v>
      </c>
      <c r="U49" s="2">
        <v>7.052225121999306E-2</v>
      </c>
      <c r="V49" s="2">
        <v>4.0410549931484685E-2</v>
      </c>
      <c r="W49" s="2">
        <v>1.1850695333365583E-2</v>
      </c>
      <c r="X49" s="2">
        <v>8.1314921466300368E-3</v>
      </c>
      <c r="Y49" s="2">
        <v>4.170817658302144E-3</v>
      </c>
      <c r="Z49" s="2">
        <v>0</v>
      </c>
      <c r="AA49" s="2">
        <v>0</v>
      </c>
      <c r="AB49" s="2">
        <v>2.4878905830574425</v>
      </c>
      <c r="AC49" s="2">
        <v>2.8861916747125247</v>
      </c>
      <c r="AD49">
        <v>99.999999999999957</v>
      </c>
    </row>
    <row r="50" spans="1:30" x14ac:dyDescent="0.35">
      <c r="A50" t="s">
        <v>244</v>
      </c>
      <c r="B50" t="s">
        <v>246</v>
      </c>
      <c r="C50" t="s">
        <v>275</v>
      </c>
      <c r="D50">
        <v>255329.36272</v>
      </c>
      <c r="E50">
        <v>948472.37964000006</v>
      </c>
      <c r="F50" t="s">
        <v>250</v>
      </c>
      <c r="G50" t="s">
        <v>68</v>
      </c>
      <c r="H50" s="1">
        <v>-5851.9336475727696</v>
      </c>
      <c r="I50" s="1">
        <v>-5857.1375964272302</v>
      </c>
      <c r="J50" s="1" t="s">
        <v>20</v>
      </c>
      <c r="K50" t="s">
        <v>20</v>
      </c>
      <c r="L50" s="2">
        <v>4.5542380000000966</v>
      </c>
      <c r="M50" s="2">
        <v>17.573714285714285</v>
      </c>
      <c r="N50" s="2">
        <v>46.00714285714286</v>
      </c>
      <c r="O50" s="2">
        <v>137.68804906829891</v>
      </c>
      <c r="P50" s="2">
        <v>2592.88</v>
      </c>
      <c r="Q50" s="2">
        <v>119.7</v>
      </c>
      <c r="R50" s="2">
        <v>89.087518819338598</v>
      </c>
      <c r="S50" s="2">
        <v>3.6671939338028197</v>
      </c>
      <c r="T50" s="2">
        <v>0.94692949086132872</v>
      </c>
      <c r="U50" s="2">
        <v>0.31329813010452112</v>
      </c>
      <c r="V50" s="2">
        <v>0.19370352782300854</v>
      </c>
      <c r="W50" s="2">
        <v>0.1095132817148278</v>
      </c>
      <c r="X50" s="2">
        <v>1.8428163549018377E-3</v>
      </c>
      <c r="Y50" s="2">
        <v>0</v>
      </c>
      <c r="Z50" s="2">
        <v>0</v>
      </c>
      <c r="AA50" s="2">
        <v>0</v>
      </c>
      <c r="AB50" s="2">
        <v>2.4500000000000002</v>
      </c>
      <c r="AC50" s="2">
        <v>3.2300000000000004</v>
      </c>
      <c r="AD50">
        <v>100.00000000000001</v>
      </c>
    </row>
    <row r="51" spans="1:30" x14ac:dyDescent="0.35">
      <c r="A51" t="s">
        <v>244</v>
      </c>
      <c r="B51" t="s">
        <v>246</v>
      </c>
      <c r="C51" t="s">
        <v>275</v>
      </c>
      <c r="D51">
        <v>255329.36272</v>
      </c>
      <c r="E51">
        <v>948472.37964000006</v>
      </c>
      <c r="F51" t="s">
        <v>250</v>
      </c>
      <c r="G51" t="s">
        <v>36</v>
      </c>
      <c r="H51" s="1">
        <v>-5870.160067707865</v>
      </c>
      <c r="I51" s="1">
        <v>-5886.8029902921344</v>
      </c>
      <c r="J51" s="1" t="s">
        <v>20</v>
      </c>
      <c r="K51" t="s">
        <v>20</v>
      </c>
      <c r="L51" s="2">
        <v>13.376668000000111</v>
      </c>
      <c r="M51" s="2">
        <v>17.058390243902441</v>
      </c>
      <c r="N51" s="2">
        <v>50.374780487804891</v>
      </c>
      <c r="O51" s="2">
        <v>138.16239903377601</v>
      </c>
      <c r="P51" s="2">
        <v>2605.37</v>
      </c>
      <c r="Q51" s="2">
        <v>119.98</v>
      </c>
      <c r="R51" s="2">
        <v>89.03511506686938</v>
      </c>
      <c r="S51" s="2">
        <v>3.838056185873262</v>
      </c>
      <c r="T51" s="2">
        <v>0.93308617026827823</v>
      </c>
      <c r="U51" s="2">
        <v>0.29380930492426627</v>
      </c>
      <c r="V51" s="2">
        <v>0.16637091742171664</v>
      </c>
      <c r="W51" s="2">
        <v>3.8500954381344141E-2</v>
      </c>
      <c r="X51" s="2">
        <v>1.5061400261766609E-2</v>
      </c>
      <c r="Y51" s="2">
        <v>0</v>
      </c>
      <c r="Z51" s="2">
        <v>0</v>
      </c>
      <c r="AA51" s="2">
        <v>0</v>
      </c>
      <c r="AB51" s="2">
        <v>2.4500000000000002</v>
      </c>
      <c r="AC51" s="2">
        <v>3.2300000000000004</v>
      </c>
      <c r="AD51">
        <v>100.00000000000003</v>
      </c>
    </row>
    <row r="52" spans="1:30" x14ac:dyDescent="0.35">
      <c r="A52" t="s">
        <v>244</v>
      </c>
      <c r="B52" t="s">
        <v>246</v>
      </c>
      <c r="C52" t="s">
        <v>275</v>
      </c>
      <c r="D52">
        <v>255329.36272</v>
      </c>
      <c r="E52">
        <v>948472.37964000006</v>
      </c>
      <c r="F52" t="s">
        <v>253</v>
      </c>
      <c r="G52" t="s">
        <v>64</v>
      </c>
      <c r="H52" s="1">
        <v>-5907.0947955883721</v>
      </c>
      <c r="I52" s="1">
        <v>-5913.3126224116277</v>
      </c>
      <c r="J52" s="1" t="s">
        <v>25</v>
      </c>
      <c r="K52" t="s">
        <v>69</v>
      </c>
      <c r="L52" s="2">
        <v>1.6359260000000468</v>
      </c>
      <c r="M52" s="2">
        <v>14.292600000000002</v>
      </c>
      <c r="N52" s="2">
        <v>43.2</v>
      </c>
      <c r="O52" s="2">
        <v>138.3663224072574</v>
      </c>
      <c r="P52" s="2">
        <v>2617.8200000000002</v>
      </c>
      <c r="Q52" s="2">
        <v>120.53</v>
      </c>
      <c r="R52" s="2">
        <v>90.941826038249189</v>
      </c>
      <c r="S52" s="2">
        <v>3.1307513803312794</v>
      </c>
      <c r="T52" s="2">
        <v>0.60014403456829635</v>
      </c>
      <c r="U52" s="2">
        <v>0.1800432103704889</v>
      </c>
      <c r="V52" s="2">
        <v>9.8023525646155088E-2</v>
      </c>
      <c r="W52" s="2">
        <v>4.3010322477394572E-2</v>
      </c>
      <c r="X52" s="2">
        <v>2.1005041209890375E-2</v>
      </c>
      <c r="Y52" s="2">
        <v>3.4008161958870131E-2</v>
      </c>
      <c r="Z52" s="2">
        <v>0</v>
      </c>
      <c r="AA52" s="2">
        <v>0</v>
      </c>
      <c r="AB52" s="2">
        <v>2.600624149795951</v>
      </c>
      <c r="AC52" s="2">
        <v>2.3505641353924944</v>
      </c>
      <c r="AD52">
        <v>100</v>
      </c>
    </row>
    <row r="53" spans="1:30" x14ac:dyDescent="0.35">
      <c r="A53" t="s">
        <v>244</v>
      </c>
      <c r="B53" t="s">
        <v>246</v>
      </c>
      <c r="C53" t="s">
        <v>276</v>
      </c>
      <c r="D53">
        <v>248961.29</v>
      </c>
      <c r="E53">
        <v>969725.98</v>
      </c>
      <c r="F53" t="s">
        <v>253</v>
      </c>
      <c r="G53" t="s">
        <v>70</v>
      </c>
      <c r="H53" s="1">
        <v>-3832.6950000000002</v>
      </c>
      <c r="I53" s="1">
        <v>-3849.7291999999998</v>
      </c>
      <c r="J53" s="1" t="s">
        <v>25</v>
      </c>
      <c r="K53" t="s">
        <v>309</v>
      </c>
      <c r="L53" s="2">
        <v>11.82752</v>
      </c>
      <c r="M53" s="2">
        <v>26.8</v>
      </c>
      <c r="N53" s="2">
        <v>22.04</v>
      </c>
      <c r="O53" s="2">
        <v>103.03</v>
      </c>
      <c r="P53" s="2">
        <v>1740</v>
      </c>
      <c r="Q53" s="2">
        <v>88</v>
      </c>
      <c r="R53" s="2">
        <v>93.408416318579427</v>
      </c>
      <c r="S53" s="2">
        <v>2.3846513647054639</v>
      </c>
      <c r="T53" s="2">
        <v>0.29708297125817806</v>
      </c>
      <c r="U53" s="2">
        <v>7.017033302082204E-2</v>
      </c>
      <c r="V53" s="2">
        <v>4.326247432022045E-2</v>
      </c>
      <c r="W53" s="2">
        <v>2.0006409529511739E-2</v>
      </c>
      <c r="X53" s="2">
        <v>9.9034212927708361E-3</v>
      </c>
      <c r="Y53" s="2">
        <v>1.8907425537332823E-2</v>
      </c>
      <c r="Z53" s="2">
        <v>1.9000380007600161E-2</v>
      </c>
      <c r="AA53" s="2">
        <v>0</v>
      </c>
      <c r="AB53" s="2">
        <v>1.0167880272739422</v>
      </c>
      <c r="AC53" s="2">
        <v>2.7118108744747436</v>
      </c>
      <c r="AD53">
        <v>100.00000000000003</v>
      </c>
    </row>
    <row r="54" spans="1:30" x14ac:dyDescent="0.35">
      <c r="A54" t="s">
        <v>244</v>
      </c>
      <c r="B54" t="s">
        <v>246</v>
      </c>
      <c r="C54" t="s">
        <v>276</v>
      </c>
      <c r="D54">
        <v>248961.29</v>
      </c>
      <c r="E54">
        <v>969725.98</v>
      </c>
      <c r="F54" t="s">
        <v>253</v>
      </c>
      <c r="G54" t="s">
        <v>71</v>
      </c>
      <c r="H54" s="1">
        <v>-3884.7618000000002</v>
      </c>
      <c r="I54" s="1">
        <v>-3899.5461999999998</v>
      </c>
      <c r="J54" s="1" t="s">
        <v>20</v>
      </c>
      <c r="K54" t="s">
        <v>20</v>
      </c>
      <c r="L54" s="2">
        <v>3.7925199999999997</v>
      </c>
      <c r="M54" s="2">
        <v>14.6</v>
      </c>
      <c r="N54" s="2">
        <v>54</v>
      </c>
      <c r="O54" s="2">
        <v>104.07</v>
      </c>
      <c r="P54" s="2">
        <v>2077</v>
      </c>
      <c r="Q54" s="2">
        <v>193</v>
      </c>
      <c r="R54" s="2">
        <v>93.24</v>
      </c>
      <c r="S54" s="2">
        <v>2.56</v>
      </c>
      <c r="T54" s="2">
        <v>0.31</v>
      </c>
      <c r="U54" s="2">
        <v>7.0000000000000007E-2</v>
      </c>
      <c r="V54" s="2">
        <v>0.04</v>
      </c>
      <c r="W54" s="2">
        <v>0.02</v>
      </c>
      <c r="X54" s="2">
        <v>0.01</v>
      </c>
      <c r="Y54" s="2">
        <v>0.01</v>
      </c>
      <c r="Z54" s="2">
        <v>0.05</v>
      </c>
      <c r="AA54" s="2">
        <v>0</v>
      </c>
      <c r="AB54" s="2">
        <v>1.03</v>
      </c>
      <c r="AC54" s="2">
        <v>2.66</v>
      </c>
      <c r="AD54">
        <v>100</v>
      </c>
    </row>
    <row r="55" spans="1:30" x14ac:dyDescent="0.35">
      <c r="A55" t="s">
        <v>244</v>
      </c>
      <c r="B55" t="s">
        <v>246</v>
      </c>
      <c r="C55" t="s">
        <v>276</v>
      </c>
      <c r="D55">
        <v>248961.29</v>
      </c>
      <c r="E55">
        <v>969725.98</v>
      </c>
      <c r="F55" t="s">
        <v>253</v>
      </c>
      <c r="G55" t="s">
        <v>54</v>
      </c>
      <c r="H55" s="1">
        <v>-3939.0783999999999</v>
      </c>
      <c r="I55" s="1">
        <v>-3951.9343999999996</v>
      </c>
      <c r="J55" s="1" t="s">
        <v>25</v>
      </c>
      <c r="K55" t="s">
        <v>310</v>
      </c>
      <c r="L55" s="2">
        <v>6.1387399999999994</v>
      </c>
      <c r="M55" s="2">
        <v>24.05</v>
      </c>
      <c r="N55" s="2">
        <v>35.08</v>
      </c>
      <c r="O55" s="2">
        <v>103.9</v>
      </c>
      <c r="P55" s="2">
        <v>1739</v>
      </c>
      <c r="Q55" s="2">
        <v>194</v>
      </c>
      <c r="R55" s="2">
        <v>93.488593488593494</v>
      </c>
      <c r="S55" s="2">
        <v>2.6998026998026998</v>
      </c>
      <c r="T55" s="2">
        <v>0.252000252000252</v>
      </c>
      <c r="U55" s="2">
        <v>5.7300057300057307E-2</v>
      </c>
      <c r="V55" s="2">
        <v>3.2000032000032E-2</v>
      </c>
      <c r="W55" s="2">
        <v>1.6900016900016898E-2</v>
      </c>
      <c r="X55" s="2">
        <v>7.1000071000071009E-3</v>
      </c>
      <c r="Y55" s="2">
        <v>4.1700041700041698E-2</v>
      </c>
      <c r="Z55" s="2">
        <v>4.4000044000044002E-3</v>
      </c>
      <c r="AA55" s="2">
        <v>4.1000041000041005E-3</v>
      </c>
      <c r="AB55" s="2">
        <v>0.92160092160092166</v>
      </c>
      <c r="AC55" s="2">
        <v>2.4745024745024744</v>
      </c>
      <c r="AD55">
        <v>100.00000000000001</v>
      </c>
    </row>
    <row r="56" spans="1:30" x14ac:dyDescent="0.35">
      <c r="A56" t="s">
        <v>244</v>
      </c>
      <c r="B56" t="s">
        <v>246</v>
      </c>
      <c r="C56" t="s">
        <v>276</v>
      </c>
      <c r="D56">
        <v>248961.29</v>
      </c>
      <c r="E56">
        <v>969725.98</v>
      </c>
      <c r="F56" t="s">
        <v>253</v>
      </c>
      <c r="G56" t="s">
        <v>72</v>
      </c>
      <c r="H56" s="1">
        <v>-3983.7530000000002</v>
      </c>
      <c r="I56" s="1">
        <v>-4140.9176000000007</v>
      </c>
      <c r="J56" s="1" t="s">
        <v>25</v>
      </c>
      <c r="K56" t="s">
        <v>311</v>
      </c>
      <c r="L56" s="2">
        <v>27.76896</v>
      </c>
      <c r="M56" s="2">
        <v>29.2</v>
      </c>
      <c r="N56" s="2">
        <v>23.79</v>
      </c>
      <c r="O56" s="2">
        <v>104.65</v>
      </c>
      <c r="P56" s="2">
        <v>1789</v>
      </c>
      <c r="Q56" s="2">
        <v>92</v>
      </c>
      <c r="R56" s="2">
        <v>93.580913664229058</v>
      </c>
      <c r="S56" s="2">
        <v>2.3052613460732214</v>
      </c>
      <c r="T56" s="2">
        <v>0.27203005334358099</v>
      </c>
      <c r="U56" s="2">
        <v>6.1556645936271845E-2</v>
      </c>
      <c r="V56" s="2">
        <v>3.9354039823630699E-2</v>
      </c>
      <c r="W56" s="2">
        <v>1.7351862410022598E-2</v>
      </c>
      <c r="X56" s="2">
        <v>8.50084566082537E-3</v>
      </c>
      <c r="Y56" s="2">
        <v>1.2601333056920582E-2</v>
      </c>
      <c r="Z56" s="2">
        <v>1.5000300006000122E-2</v>
      </c>
      <c r="AA56" s="2">
        <v>0</v>
      </c>
      <c r="AB56" s="2">
        <v>1.0121177281190303</v>
      </c>
      <c r="AC56" s="2">
        <v>2.6753121813414227</v>
      </c>
      <c r="AD56">
        <v>100</v>
      </c>
    </row>
    <row r="57" spans="1:30" x14ac:dyDescent="0.35">
      <c r="A57" t="s">
        <v>244</v>
      </c>
      <c r="B57" t="s">
        <v>246</v>
      </c>
      <c r="C57" t="s">
        <v>276</v>
      </c>
      <c r="D57">
        <v>248961.29</v>
      </c>
      <c r="E57">
        <v>969725.98</v>
      </c>
      <c r="F57" t="s">
        <v>253</v>
      </c>
      <c r="G57" t="s">
        <v>73</v>
      </c>
      <c r="H57" s="1">
        <v>-4238.9445999999998</v>
      </c>
      <c r="I57" s="1">
        <v>-4322.1871999999994</v>
      </c>
      <c r="J57" s="1" t="s">
        <v>25</v>
      </c>
      <c r="K57" t="s">
        <v>313</v>
      </c>
      <c r="L57" s="2">
        <v>72.057880000000011</v>
      </c>
      <c r="M57" s="2">
        <v>30.94</v>
      </c>
      <c r="N57" s="2">
        <v>19.38</v>
      </c>
      <c r="O57" s="2">
        <v>111.73</v>
      </c>
      <c r="P57" s="2">
        <v>1912</v>
      </c>
      <c r="Q57" s="2">
        <v>95</v>
      </c>
      <c r="R57" s="2">
        <v>93.402623168589614</v>
      </c>
      <c r="S57" s="2">
        <v>2.3042320546670307</v>
      </c>
      <c r="T57" s="2">
        <v>0.29669750731671529</v>
      </c>
      <c r="U57" s="2">
        <v>7.5041318203905305E-2</v>
      </c>
      <c r="V57" s="2">
        <v>4.2271231491815248E-2</v>
      </c>
      <c r="W57" s="2">
        <v>2.110227344349494E-2</v>
      </c>
      <c r="X57" s="2">
        <v>1.0201084058411051E-2</v>
      </c>
      <c r="Y57" s="2">
        <v>1.4435058320860783E-2</v>
      </c>
      <c r="Z57" s="2">
        <v>1.933372000773349E-2</v>
      </c>
      <c r="AA57" s="2">
        <v>0</v>
      </c>
      <c r="AB57" s="2">
        <v>1.1554544087744578</v>
      </c>
      <c r="AC57" s="2">
        <v>2.6586081751259663</v>
      </c>
      <c r="AD57">
        <v>99.999999999999986</v>
      </c>
    </row>
    <row r="58" spans="1:30" x14ac:dyDescent="0.35">
      <c r="A58" t="s">
        <v>244</v>
      </c>
      <c r="B58" t="s">
        <v>246</v>
      </c>
      <c r="C58" t="s">
        <v>276</v>
      </c>
      <c r="D58">
        <v>248961.29</v>
      </c>
      <c r="E58">
        <v>969725.98</v>
      </c>
      <c r="F58" t="s">
        <v>253</v>
      </c>
      <c r="G58" t="s">
        <v>74</v>
      </c>
      <c r="H58" s="1">
        <v>-4366.5403999999999</v>
      </c>
      <c r="I58" s="1">
        <v>-4377.1466</v>
      </c>
      <c r="J58" s="1" t="s">
        <v>25</v>
      </c>
      <c r="K58" t="s">
        <v>312</v>
      </c>
      <c r="L58" s="2">
        <v>1.8641199999999998</v>
      </c>
      <c r="M58" s="2">
        <v>27.5</v>
      </c>
      <c r="N58" s="2">
        <v>48</v>
      </c>
      <c r="O58" s="2">
        <v>113.68</v>
      </c>
      <c r="P58" s="2">
        <v>1951</v>
      </c>
      <c r="Q58" s="2">
        <v>98</v>
      </c>
      <c r="R58" s="2">
        <v>93.256700000000009</v>
      </c>
      <c r="S58" s="2">
        <v>2.6504000000000003</v>
      </c>
      <c r="T58" s="2">
        <v>0.22650000000000006</v>
      </c>
      <c r="U58" s="2">
        <v>5.7200000000000015E-2</v>
      </c>
      <c r="V58" s="2">
        <v>2.9800000000000004E-2</v>
      </c>
      <c r="W58" s="2">
        <v>1.7800000000000003E-2</v>
      </c>
      <c r="X58" s="2">
        <v>8.4000000000000012E-3</v>
      </c>
      <c r="Y58" s="2">
        <v>6.7300000000000013E-2</v>
      </c>
      <c r="Z58" s="2">
        <v>4.9000000000000007E-3</v>
      </c>
      <c r="AA58" s="2">
        <v>7.1999999999999998E-3</v>
      </c>
      <c r="AB58" s="2">
        <v>0.97570000000000023</v>
      </c>
      <c r="AC58" s="2">
        <v>2.6981000000000006</v>
      </c>
      <c r="AD58">
        <v>100</v>
      </c>
    </row>
    <row r="59" spans="1:30" x14ac:dyDescent="0.35">
      <c r="A59" t="s">
        <v>244</v>
      </c>
      <c r="B59" t="s">
        <v>247</v>
      </c>
      <c r="C59" t="s">
        <v>271</v>
      </c>
      <c r="D59">
        <v>256260.30103</v>
      </c>
      <c r="E59">
        <v>926934.48320999998</v>
      </c>
      <c r="F59" t="s">
        <v>250</v>
      </c>
      <c r="G59" t="s">
        <v>75</v>
      </c>
      <c r="H59" s="1">
        <v>-6424.3240386318184</v>
      </c>
      <c r="I59" s="1">
        <v>-6430.3742913681817</v>
      </c>
      <c r="J59" s="1" t="s">
        <v>20</v>
      </c>
      <c r="K59" t="s">
        <v>20</v>
      </c>
      <c r="L59" s="2">
        <v>3.6286059999996958</v>
      </c>
      <c r="M59" s="2">
        <v>17.185111111111112</v>
      </c>
      <c r="N59" s="2">
        <v>42.190888888888885</v>
      </c>
      <c r="O59" s="2">
        <v>153.6431284257192</v>
      </c>
      <c r="P59" s="2">
        <v>3009.56</v>
      </c>
      <c r="Q59" s="2">
        <v>131.03</v>
      </c>
      <c r="R59" s="2">
        <v>84.494302079366634</v>
      </c>
      <c r="S59" s="2">
        <v>3.3249035502889686</v>
      </c>
      <c r="T59" s="2">
        <v>2.4411846217824076</v>
      </c>
      <c r="U59" s="2">
        <v>0.82857413768272148</v>
      </c>
      <c r="V59" s="2">
        <v>0.44847194119903566</v>
      </c>
      <c r="W59" s="2">
        <v>1.581699651894811E-2</v>
      </c>
      <c r="X59" s="2">
        <v>6.2746673161281144E-2</v>
      </c>
      <c r="Y59" s="2">
        <v>0</v>
      </c>
      <c r="Z59" s="2">
        <v>0</v>
      </c>
      <c r="AA59" s="2">
        <v>0</v>
      </c>
      <c r="AB59" s="2">
        <v>4.7610000000000001</v>
      </c>
      <c r="AC59" s="2">
        <v>3.6230000000000007</v>
      </c>
      <c r="AD59">
        <v>100</v>
      </c>
    </row>
    <row r="60" spans="1:30" x14ac:dyDescent="0.35">
      <c r="A60" t="s">
        <v>244</v>
      </c>
      <c r="B60" t="s">
        <v>247</v>
      </c>
      <c r="C60" t="s">
        <v>271</v>
      </c>
      <c r="D60">
        <v>256260.30103</v>
      </c>
      <c r="E60">
        <v>926934.48320999998</v>
      </c>
      <c r="F60" t="s">
        <v>250</v>
      </c>
      <c r="G60" t="s">
        <v>36</v>
      </c>
      <c r="H60" s="1">
        <v>-6444.8734999999997</v>
      </c>
      <c r="I60" s="1">
        <v>-6453.3263200000001</v>
      </c>
      <c r="J60" s="1" t="s">
        <v>20</v>
      </c>
      <c r="K60" t="s">
        <v>20</v>
      </c>
      <c r="L60" s="2">
        <v>5.2259639999999239</v>
      </c>
      <c r="M60" s="2">
        <v>19.236923076923077</v>
      </c>
      <c r="N60" s="2">
        <v>42.448999999999998</v>
      </c>
      <c r="O60" s="2">
        <v>155.64906105909975</v>
      </c>
      <c r="P60" s="2">
        <v>3013.9571999999998</v>
      </c>
      <c r="Q60" s="2">
        <v>131.19999999999999</v>
      </c>
      <c r="R60" s="2">
        <v>81.307398141431236</v>
      </c>
      <c r="S60" s="2">
        <v>3.7884325207298981</v>
      </c>
      <c r="T60" s="2">
        <v>3.7183330218454187</v>
      </c>
      <c r="U60" s="2">
        <v>1.5803826110377843</v>
      </c>
      <c r="V60" s="2">
        <v>0.90493817131124277</v>
      </c>
      <c r="W60" s="2">
        <v>0.1203029026694321</v>
      </c>
      <c r="X60" s="2">
        <v>0.19821263097498376</v>
      </c>
      <c r="Y60" s="2">
        <v>0</v>
      </c>
      <c r="Z60" s="2">
        <v>0</v>
      </c>
      <c r="AA60" s="2">
        <v>0</v>
      </c>
      <c r="AB60" s="2">
        <v>4.7779999999999996</v>
      </c>
      <c r="AC60" s="2">
        <v>3.6040000000000001</v>
      </c>
      <c r="AD60">
        <v>100.00000000000001</v>
      </c>
    </row>
    <row r="61" spans="1:30" x14ac:dyDescent="0.35">
      <c r="A61" t="s">
        <v>244</v>
      </c>
      <c r="B61" t="s">
        <v>247</v>
      </c>
      <c r="C61" t="s">
        <v>271</v>
      </c>
      <c r="D61">
        <v>256260.30103</v>
      </c>
      <c r="E61">
        <v>926934.48320999998</v>
      </c>
      <c r="F61" t="s">
        <v>250</v>
      </c>
      <c r="G61" t="s">
        <v>76</v>
      </c>
      <c r="H61" s="1">
        <v>-6567.5938321529411</v>
      </c>
      <c r="I61" s="1">
        <v>-6573.0733618470585</v>
      </c>
      <c r="J61" s="1" t="s">
        <v>20</v>
      </c>
      <c r="K61" t="s">
        <v>20</v>
      </c>
      <c r="L61" s="2">
        <v>4.6988679999999645</v>
      </c>
      <c r="M61" s="2">
        <v>24.078083333333336</v>
      </c>
      <c r="N61" s="2">
        <v>61.773583333333335</v>
      </c>
      <c r="O61" s="2">
        <v>155.90334083231798</v>
      </c>
      <c r="P61" s="2">
        <v>3086.04</v>
      </c>
      <c r="Q61" s="2">
        <v>132.4</v>
      </c>
      <c r="R61" s="2">
        <v>85.903915618568277</v>
      </c>
      <c r="S61" s="2">
        <v>2.7345418150077978</v>
      </c>
      <c r="T61" s="2">
        <v>1.9287218543057563</v>
      </c>
      <c r="U61" s="2">
        <v>0.55034245401084192</v>
      </c>
      <c r="V61" s="2">
        <v>3.7305820631892389E-2</v>
      </c>
      <c r="W61" s="2">
        <v>0.39676052340993118</v>
      </c>
      <c r="X61" s="2">
        <v>7.2411914065497116E-2</v>
      </c>
      <c r="Y61" s="2">
        <v>0</v>
      </c>
      <c r="Z61" s="2">
        <v>0</v>
      </c>
      <c r="AA61" s="2">
        <v>0</v>
      </c>
      <c r="AB61" s="2">
        <v>4.883</v>
      </c>
      <c r="AC61" s="2">
        <v>3.4929999999999994</v>
      </c>
      <c r="AD61">
        <v>99.999999999999986</v>
      </c>
    </row>
    <row r="62" spans="1:30" x14ac:dyDescent="0.35">
      <c r="A62" t="s">
        <v>244</v>
      </c>
      <c r="B62" t="s">
        <v>247</v>
      </c>
      <c r="C62" t="s">
        <v>271</v>
      </c>
      <c r="D62">
        <v>256260.30103</v>
      </c>
      <c r="E62">
        <v>926934.48320999998</v>
      </c>
      <c r="F62" t="s">
        <v>250</v>
      </c>
      <c r="G62" t="s">
        <v>19</v>
      </c>
      <c r="H62" s="1">
        <v>-6884.5963096320229</v>
      </c>
      <c r="I62" s="1">
        <v>-6896.8139243679771</v>
      </c>
      <c r="J62" s="1" t="s">
        <v>20</v>
      </c>
      <c r="K62" t="s">
        <v>20</v>
      </c>
      <c r="L62" s="2">
        <v>9.0666939999997194</v>
      </c>
      <c r="M62" s="2">
        <v>24.041826086956526</v>
      </c>
      <c r="N62" s="2">
        <v>56.135347826086949</v>
      </c>
      <c r="O62" s="2">
        <v>161.12928233195004</v>
      </c>
      <c r="P62" s="2">
        <v>3259.05</v>
      </c>
      <c r="Q62" s="2">
        <v>135.57</v>
      </c>
      <c r="R62" s="2">
        <v>88.304924663405188</v>
      </c>
      <c r="S62" s="2">
        <v>1.8398210288731651</v>
      </c>
      <c r="T62" s="2">
        <v>0.46639414707493454</v>
      </c>
      <c r="U62" s="2">
        <v>0.28462544737051504</v>
      </c>
      <c r="V62" s="2">
        <v>0.1887883709856617</v>
      </c>
      <c r="W62" s="2">
        <v>0.42095330251297164</v>
      </c>
      <c r="X62" s="2">
        <v>0.13549303977755639</v>
      </c>
      <c r="Y62" s="2">
        <v>0</v>
      </c>
      <c r="Z62" s="2">
        <v>0</v>
      </c>
      <c r="AA62" s="2">
        <v>0</v>
      </c>
      <c r="AB62" s="2">
        <v>5.1539999999999999</v>
      </c>
      <c r="AC62" s="2">
        <v>3.2050000000000001</v>
      </c>
      <c r="AD62">
        <v>99.999999999999986</v>
      </c>
    </row>
    <row r="63" spans="1:30" x14ac:dyDescent="0.35">
      <c r="A63" t="s">
        <v>244</v>
      </c>
      <c r="B63" t="s">
        <v>247</v>
      </c>
      <c r="C63" t="s">
        <v>271</v>
      </c>
      <c r="D63">
        <v>256260.30103</v>
      </c>
      <c r="E63">
        <v>926934.48320999998</v>
      </c>
      <c r="F63" t="s">
        <v>250</v>
      </c>
      <c r="G63" t="s">
        <v>77</v>
      </c>
      <c r="H63" s="1">
        <v>-6945.3020522604711</v>
      </c>
      <c r="I63" s="1">
        <v>-6968.5153397395288</v>
      </c>
      <c r="J63" s="1" t="s">
        <v>20</v>
      </c>
      <c r="K63" t="s">
        <v>20</v>
      </c>
      <c r="L63" s="2">
        <v>20.854039000000508</v>
      </c>
      <c r="M63" s="2">
        <v>23.946283018867931</v>
      </c>
      <c r="N63" s="2">
        <v>63.526849056603794</v>
      </c>
      <c r="O63" s="2">
        <v>161.72846894672725</v>
      </c>
      <c r="P63" s="2">
        <v>3282.6191446335079</v>
      </c>
      <c r="Q63" s="2">
        <v>136.16999999999999</v>
      </c>
      <c r="R63" s="2">
        <v>88.838628425514059</v>
      </c>
      <c r="S63" s="2">
        <v>1.5069720968350153</v>
      </c>
      <c r="T63" s="2">
        <v>0.25592048418098934</v>
      </c>
      <c r="U63" s="2">
        <v>4.099552364912518E-3</v>
      </c>
      <c r="V63" s="2">
        <v>0</v>
      </c>
      <c r="W63" s="2">
        <v>0.87699921963087457</v>
      </c>
      <c r="X63" s="2">
        <v>0.16238022147414125</v>
      </c>
      <c r="Y63" s="2">
        <v>0</v>
      </c>
      <c r="Z63" s="2">
        <v>0</v>
      </c>
      <c r="AA63" s="2">
        <v>0</v>
      </c>
      <c r="AB63" s="2">
        <v>5.2050000000000001</v>
      </c>
      <c r="AC63" s="2">
        <v>3.15</v>
      </c>
      <c r="AD63">
        <v>99.999999999999986</v>
      </c>
    </row>
    <row r="64" spans="1:30" x14ac:dyDescent="0.35">
      <c r="A64" t="s">
        <v>244</v>
      </c>
      <c r="B64" t="s">
        <v>247</v>
      </c>
      <c r="C64" t="s">
        <v>271</v>
      </c>
      <c r="D64">
        <v>256260.30103</v>
      </c>
      <c r="E64">
        <v>926934.48320999998</v>
      </c>
      <c r="F64" t="s">
        <v>250</v>
      </c>
      <c r="G64" t="s">
        <v>24</v>
      </c>
      <c r="H64" s="1">
        <v>-7204.1553778029402</v>
      </c>
      <c r="I64" s="1">
        <v>-7209.2558161970592</v>
      </c>
      <c r="J64" s="1" t="s">
        <v>20</v>
      </c>
      <c r="K64" t="s">
        <v>20</v>
      </c>
      <c r="L64" s="2">
        <v>4.3147950000006432</v>
      </c>
      <c r="M64" s="2">
        <v>21.421818181818182</v>
      </c>
      <c r="N64" s="2">
        <v>36.187090909090905</v>
      </c>
      <c r="O64" s="2">
        <v>168.01700391184139</v>
      </c>
      <c r="P64" s="2">
        <v>3468.78</v>
      </c>
      <c r="Q64" s="2">
        <v>138.72</v>
      </c>
      <c r="R64" s="2">
        <v>89.551455047591915</v>
      </c>
      <c r="S64" s="2">
        <v>1.5947331074559559</v>
      </c>
      <c r="T64" s="2">
        <v>0.19691215302743062</v>
      </c>
      <c r="U64" s="2">
        <v>2.2491821333496424E-2</v>
      </c>
      <c r="V64" s="2">
        <v>0.1530178224205504</v>
      </c>
      <c r="W64" s="2">
        <v>4.6471614754799537E-2</v>
      </c>
      <c r="X64" s="2">
        <v>9.3918433415844868E-2</v>
      </c>
      <c r="Y64" s="2">
        <v>0</v>
      </c>
      <c r="Z64" s="2">
        <v>0</v>
      </c>
      <c r="AA64" s="2">
        <v>0</v>
      </c>
      <c r="AB64" s="2">
        <v>5.4260000000000002</v>
      </c>
      <c r="AC64" s="2">
        <v>2.915</v>
      </c>
      <c r="AD64">
        <v>100</v>
      </c>
    </row>
    <row r="65" spans="1:30" x14ac:dyDescent="0.35">
      <c r="A65" t="s">
        <v>244</v>
      </c>
      <c r="B65" t="s">
        <v>247</v>
      </c>
      <c r="C65" t="s">
        <v>271</v>
      </c>
      <c r="D65">
        <v>256260.30103</v>
      </c>
      <c r="E65">
        <v>926934.48320999998</v>
      </c>
      <c r="F65" t="s">
        <v>250</v>
      </c>
      <c r="G65" t="s">
        <v>78</v>
      </c>
      <c r="H65" s="1">
        <v>-7254.6407999999992</v>
      </c>
      <c r="I65" s="1">
        <v>-7273.9247999999998</v>
      </c>
      <c r="J65" s="1" t="s">
        <v>20</v>
      </c>
      <c r="K65" t="s">
        <v>20</v>
      </c>
      <c r="L65" s="2">
        <v>16.020182999999349</v>
      </c>
      <c r="M65" s="2">
        <v>19.468024390243908</v>
      </c>
      <c r="N65" s="2">
        <v>54.374804878048771</v>
      </c>
      <c r="O65" s="2">
        <v>167.3848454258607</v>
      </c>
      <c r="P65" s="2">
        <v>3486.28</v>
      </c>
      <c r="Q65" s="2">
        <v>141</v>
      </c>
      <c r="R65" s="2">
        <v>89.969675454957155</v>
      </c>
      <c r="S65" s="2">
        <v>1.3647042734752943</v>
      </c>
      <c r="T65" s="2">
        <v>0.13037133928324465</v>
      </c>
      <c r="U65" s="2">
        <v>1.9152468437730882E-2</v>
      </c>
      <c r="V65" s="2">
        <v>0.10343157497307677</v>
      </c>
      <c r="W65" s="2">
        <v>6.4244791472076637E-2</v>
      </c>
      <c r="X65" s="2">
        <v>9.4200974014259191E-3</v>
      </c>
      <c r="Y65" s="2">
        <v>0</v>
      </c>
      <c r="Z65" s="2">
        <v>0</v>
      </c>
      <c r="AA65" s="2">
        <v>0</v>
      </c>
      <c r="AB65" s="2">
        <v>5.47</v>
      </c>
      <c r="AC65" s="2">
        <v>2.8690000000000002</v>
      </c>
      <c r="AD65">
        <v>100</v>
      </c>
    </row>
    <row r="66" spans="1:30" x14ac:dyDescent="0.35">
      <c r="A66" t="s">
        <v>244</v>
      </c>
      <c r="B66" t="s">
        <v>247</v>
      </c>
      <c r="C66" t="s">
        <v>271</v>
      </c>
      <c r="D66">
        <v>256260.30103</v>
      </c>
      <c r="E66">
        <v>926934.48320999998</v>
      </c>
      <c r="F66" t="s">
        <v>250</v>
      </c>
      <c r="G66" t="s">
        <v>79</v>
      </c>
      <c r="H66" s="1">
        <v>-7370.7947600000007</v>
      </c>
      <c r="I66" s="1">
        <v>-7406.0844800000004</v>
      </c>
      <c r="J66" s="1" t="s">
        <v>240</v>
      </c>
      <c r="K66" t="s">
        <v>80</v>
      </c>
      <c r="L66" s="2">
        <v>34.878328000000288</v>
      </c>
      <c r="M66" s="2">
        <v>22.545573033707868</v>
      </c>
      <c r="N66" s="2">
        <v>31.669595505617988</v>
      </c>
      <c r="O66" s="2">
        <v>169.47594296735616</v>
      </c>
      <c r="P66" s="2">
        <v>3518.6768807920707</v>
      </c>
      <c r="Q66" s="2">
        <v>141.42500000000001</v>
      </c>
      <c r="R66" s="2">
        <v>89.215035567767771</v>
      </c>
      <c r="S66" s="2">
        <v>2.2826284977634814</v>
      </c>
      <c r="T66" s="2">
        <v>0.2150030461816724</v>
      </c>
      <c r="U66" s="2">
        <v>3.5400616038082623E-2</v>
      </c>
      <c r="V66" s="2">
        <v>3.8000648040082755E-2</v>
      </c>
      <c r="W66" s="2">
        <v>2.2000286017981242E-2</v>
      </c>
      <c r="X66" s="2">
        <v>2.1000278017061176E-2</v>
      </c>
      <c r="Y66" s="2">
        <v>8.9401748118288243E-2</v>
      </c>
      <c r="Z66" s="2">
        <v>5.2200114001140017E-2</v>
      </c>
      <c r="AA66" s="2">
        <v>3.600004000040001E-3</v>
      </c>
      <c r="AB66" s="2">
        <v>6.4459060226130163</v>
      </c>
      <c r="AC66" s="2">
        <v>1.5798231714413991</v>
      </c>
      <c r="AD66">
        <v>100.00000000000003</v>
      </c>
    </row>
    <row r="67" spans="1:30" x14ac:dyDescent="0.35">
      <c r="A67" t="s">
        <v>244</v>
      </c>
      <c r="B67" t="s">
        <v>247</v>
      </c>
      <c r="C67" t="s">
        <v>271</v>
      </c>
      <c r="D67">
        <v>256260.30103</v>
      </c>
      <c r="E67">
        <v>926934.48320999998</v>
      </c>
      <c r="F67" t="s">
        <v>251</v>
      </c>
      <c r="G67" t="s">
        <v>81</v>
      </c>
      <c r="H67" s="1">
        <v>-7517.4438212103069</v>
      </c>
      <c r="I67" s="1">
        <v>-7530.7548707896931</v>
      </c>
      <c r="J67" s="1" t="s">
        <v>240</v>
      </c>
      <c r="K67" t="s">
        <v>82</v>
      </c>
      <c r="L67" s="2">
        <v>8.221411999999976</v>
      </c>
      <c r="M67" s="2">
        <v>16.533571428571424</v>
      </c>
      <c r="N67" s="2">
        <v>32.93747619047619</v>
      </c>
      <c r="O67" s="2">
        <v>172.43014007899498</v>
      </c>
      <c r="P67" s="2">
        <v>3599.8424416434541</v>
      </c>
      <c r="Q67" s="2">
        <v>141.77000000000001</v>
      </c>
      <c r="R67" s="2">
        <v>88.903722092762393</v>
      </c>
      <c r="S67" s="2">
        <v>1.3975349409085245</v>
      </c>
      <c r="T67" s="2">
        <v>0.21650541014060376</v>
      </c>
      <c r="U67" s="2">
        <v>3.2500815021250573E-2</v>
      </c>
      <c r="V67" s="2">
        <v>2.8500715018650504E-2</v>
      </c>
      <c r="W67" s="2">
        <v>1.5500390010200277E-2</v>
      </c>
      <c r="X67" s="2">
        <v>1.5500390010200277E-2</v>
      </c>
      <c r="Y67" s="2">
        <v>2.5500660017700488E-2</v>
      </c>
      <c r="Z67" s="2">
        <v>4.450116003130087E-2</v>
      </c>
      <c r="AA67" s="2">
        <v>3.0000600012000242E-3</v>
      </c>
      <c r="AB67" s="2">
        <v>7.4501865348566305</v>
      </c>
      <c r="AC67" s="2">
        <v>1.8670468312213329</v>
      </c>
      <c r="AD67">
        <v>99.999999999999986</v>
      </c>
    </row>
    <row r="68" spans="1:30" x14ac:dyDescent="0.35">
      <c r="A68" t="s">
        <v>244</v>
      </c>
      <c r="B68" t="s">
        <v>247</v>
      </c>
      <c r="C68" t="s">
        <v>271</v>
      </c>
      <c r="D68">
        <v>256260.30103</v>
      </c>
      <c r="E68">
        <v>926934.48320999998</v>
      </c>
      <c r="F68" t="s">
        <v>251</v>
      </c>
      <c r="G68" t="s">
        <v>38</v>
      </c>
      <c r="H68" s="1">
        <v>-7567.4604625578504</v>
      </c>
      <c r="I68" s="1">
        <v>-7583.4319574421488</v>
      </c>
      <c r="J68" s="1" t="s">
        <v>25</v>
      </c>
      <c r="K68" t="s">
        <v>25</v>
      </c>
      <c r="L68" s="2">
        <v>11.292388999999339</v>
      </c>
      <c r="M68" s="2">
        <v>21.823931034482762</v>
      </c>
      <c r="N68" s="2">
        <v>30.412793103448276</v>
      </c>
      <c r="O68" s="2">
        <v>172.15925490006052</v>
      </c>
      <c r="P68" s="2">
        <v>3617.5362648760333</v>
      </c>
      <c r="Q68" s="2">
        <v>143.18</v>
      </c>
      <c r="R68" s="2">
        <v>89.018184930936002</v>
      </c>
      <c r="S68" s="2">
        <v>2.4787179054313087</v>
      </c>
      <c r="T68" s="2">
        <v>0.12767126048694497</v>
      </c>
      <c r="U68" s="2">
        <v>1.9667338071168872E-2</v>
      </c>
      <c r="V68" s="2">
        <v>2.1334110749072734E-2</v>
      </c>
      <c r="W68" s="2">
        <v>1.566691402622011E-2</v>
      </c>
      <c r="X68" s="2">
        <v>1.1800226157306005E-2</v>
      </c>
      <c r="Y68" s="2">
        <v>2.0333863389519282E-2</v>
      </c>
      <c r="Z68" s="2">
        <v>8.9999999999999993E-3</v>
      </c>
      <c r="AA68" s="2">
        <v>3.3333333333333332E-4</v>
      </c>
      <c r="AB68" s="2">
        <v>6.4408931773434652</v>
      </c>
      <c r="AC68" s="2">
        <v>1.8363969400756479</v>
      </c>
      <c r="AD68">
        <v>100</v>
      </c>
    </row>
    <row r="69" spans="1:30" x14ac:dyDescent="0.35">
      <c r="A69" t="s">
        <v>244</v>
      </c>
      <c r="B69" t="s">
        <v>247</v>
      </c>
      <c r="C69" t="s">
        <v>271</v>
      </c>
      <c r="D69">
        <v>256260.30103</v>
      </c>
      <c r="E69">
        <v>926934.48320999998</v>
      </c>
      <c r="F69" t="s">
        <v>251</v>
      </c>
      <c r="G69" t="s">
        <v>83</v>
      </c>
      <c r="H69" s="1">
        <v>-7644.1458100396048</v>
      </c>
      <c r="I69" s="1">
        <v>-7676.9279099603955</v>
      </c>
      <c r="J69" s="1" t="s">
        <v>20</v>
      </c>
      <c r="K69" t="s">
        <v>20</v>
      </c>
      <c r="L69" s="2">
        <v>20.693338999999924</v>
      </c>
      <c r="M69" s="2">
        <v>17.763377358490562</v>
      </c>
      <c r="N69" s="2">
        <v>62.187396226415089</v>
      </c>
      <c r="O69" s="2">
        <v>174.41090747232519</v>
      </c>
      <c r="P69" s="2">
        <v>3610.12</v>
      </c>
      <c r="Q69" s="2">
        <v>143.06</v>
      </c>
      <c r="R69" s="2">
        <v>84.862700491223137</v>
      </c>
      <c r="S69" s="2">
        <v>1.0037633696521895</v>
      </c>
      <c r="T69" s="2">
        <v>0.27118221224557443</v>
      </c>
      <c r="U69" s="2">
        <v>0.81306169146939056</v>
      </c>
      <c r="V69" s="2">
        <v>0.40618086196339087</v>
      </c>
      <c r="W69" s="2">
        <v>1.4025446506055912</v>
      </c>
      <c r="X69" s="2">
        <v>0.56056672284072306</v>
      </c>
      <c r="Y69" s="2">
        <v>0</v>
      </c>
      <c r="Z69" s="2">
        <v>0</v>
      </c>
      <c r="AA69" s="2">
        <v>0</v>
      </c>
      <c r="AB69" s="2">
        <v>8.8000000000000007</v>
      </c>
      <c r="AC69" s="2">
        <v>1.8799999999999997</v>
      </c>
      <c r="AD69">
        <v>99.999999999999986</v>
      </c>
    </row>
    <row r="70" spans="1:30" x14ac:dyDescent="0.35">
      <c r="A70" t="s">
        <v>244</v>
      </c>
      <c r="B70" t="s">
        <v>247</v>
      </c>
      <c r="C70" t="s">
        <v>271</v>
      </c>
      <c r="D70">
        <v>256260.30103</v>
      </c>
      <c r="E70">
        <v>926934.48320999998</v>
      </c>
      <c r="F70" t="s">
        <v>251</v>
      </c>
      <c r="G70" t="s">
        <v>84</v>
      </c>
      <c r="H70" s="1">
        <v>-7749.1197039293938</v>
      </c>
      <c r="I70" s="1">
        <v>-7760.1915680706052</v>
      </c>
      <c r="J70" s="1" t="s">
        <v>20</v>
      </c>
      <c r="K70" t="s">
        <v>20</v>
      </c>
      <c r="L70" s="2">
        <v>5.9330440000000113</v>
      </c>
      <c r="M70" s="2">
        <v>12.226400000000002</v>
      </c>
      <c r="N70" s="2">
        <v>60.091200000000008</v>
      </c>
      <c r="O70" s="2">
        <v>181.44950841978996</v>
      </c>
      <c r="P70" s="2">
        <v>3636.9</v>
      </c>
      <c r="Q70" s="2">
        <v>144.1</v>
      </c>
      <c r="R70" s="2">
        <v>76.527025904613595</v>
      </c>
      <c r="S70" s="2">
        <v>0.99504544272416595</v>
      </c>
      <c r="T70" s="2">
        <v>0.26002592266217234</v>
      </c>
      <c r="U70" s="2">
        <v>4.8433947280426402E-2</v>
      </c>
      <c r="V70" s="2">
        <v>1.7624160342276984</v>
      </c>
      <c r="W70" s="2">
        <v>0.97451071240998854</v>
      </c>
      <c r="X70" s="2">
        <v>7.4425420360819547</v>
      </c>
      <c r="Y70" s="2">
        <v>0</v>
      </c>
      <c r="Z70" s="2">
        <v>0</v>
      </c>
      <c r="AA70" s="2">
        <v>0</v>
      </c>
      <c r="AB70" s="2">
        <v>10.1</v>
      </c>
      <c r="AC70" s="2">
        <v>1.8900000000000001</v>
      </c>
      <c r="AD70">
        <v>100</v>
      </c>
    </row>
    <row r="71" spans="1:30" x14ac:dyDescent="0.35">
      <c r="A71" t="s">
        <v>244</v>
      </c>
      <c r="B71" t="s">
        <v>247</v>
      </c>
      <c r="C71" t="s">
        <v>271</v>
      </c>
      <c r="D71">
        <v>256260.30103</v>
      </c>
      <c r="E71">
        <v>926934.48320999998</v>
      </c>
      <c r="F71" t="s">
        <v>251</v>
      </c>
      <c r="G71" t="s">
        <v>85</v>
      </c>
      <c r="H71" s="1">
        <v>-7816.2761420481584</v>
      </c>
      <c r="I71" s="1">
        <v>-7829.6976239518417</v>
      </c>
      <c r="J71" s="1" t="s">
        <v>20</v>
      </c>
      <c r="K71" t="s">
        <v>20</v>
      </c>
      <c r="L71" s="2">
        <v>8.2889059999998427</v>
      </c>
      <c r="M71" s="2">
        <v>16.940857142857144</v>
      </c>
      <c r="N71" s="2">
        <v>42.438904761904766</v>
      </c>
      <c r="O71" s="2">
        <v>174.30051169765321</v>
      </c>
      <c r="P71" s="2">
        <v>3658</v>
      </c>
      <c r="Q71" s="2">
        <v>144.76</v>
      </c>
      <c r="R71" s="2">
        <v>84.9147670617443</v>
      </c>
      <c r="S71" s="2">
        <v>1.6806017086350762</v>
      </c>
      <c r="T71" s="2">
        <v>0.24970293826857359</v>
      </c>
      <c r="U71" s="2">
        <v>9.3477601924128087E-2</v>
      </c>
      <c r="V71" s="2">
        <v>8.1090916541883676E-2</v>
      </c>
      <c r="W71" s="2">
        <v>0.13608117605109429</v>
      </c>
      <c r="X71" s="2">
        <v>5.4278596834938228E-2</v>
      </c>
      <c r="Y71" s="2">
        <v>0</v>
      </c>
      <c r="Z71" s="2">
        <v>0</v>
      </c>
      <c r="AA71" s="2">
        <v>0</v>
      </c>
      <c r="AB71" s="2">
        <v>11.1</v>
      </c>
      <c r="AC71" s="2">
        <v>1.8900000000000001</v>
      </c>
      <c r="AD71">
        <v>100.19999999999997</v>
      </c>
    </row>
    <row r="72" spans="1:30" x14ac:dyDescent="0.35">
      <c r="A72" t="s">
        <v>244</v>
      </c>
      <c r="B72" t="s">
        <v>247</v>
      </c>
      <c r="C72" t="s">
        <v>271</v>
      </c>
      <c r="D72">
        <v>256260.30103</v>
      </c>
      <c r="E72">
        <v>926934.48320999998</v>
      </c>
      <c r="F72" t="s">
        <v>251</v>
      </c>
      <c r="G72" t="s">
        <v>86</v>
      </c>
      <c r="H72" s="1">
        <v>-7836.4069399999998</v>
      </c>
      <c r="I72" s="1">
        <v>-7844.3133800000005</v>
      </c>
      <c r="J72" s="1" t="s">
        <v>20</v>
      </c>
      <c r="K72" t="s">
        <v>20</v>
      </c>
      <c r="L72" s="2">
        <v>5.5361150000002635</v>
      </c>
      <c r="M72" s="2">
        <v>12.8925</v>
      </c>
      <c r="N72" s="2">
        <v>51.559142857142852</v>
      </c>
      <c r="O72" s="2">
        <v>175.17355804929261</v>
      </c>
      <c r="P72" s="2">
        <v>3662.75</v>
      </c>
      <c r="Q72" s="2">
        <v>144.94</v>
      </c>
      <c r="R72" s="2">
        <v>83.625801577800857</v>
      </c>
      <c r="S72" s="2">
        <v>1.7197115207553348</v>
      </c>
      <c r="T72" s="2">
        <v>0.26989978161300421</v>
      </c>
      <c r="U72" s="2">
        <v>0.33956451122809661</v>
      </c>
      <c r="V72" s="2">
        <v>0.22808281894084403</v>
      </c>
      <c r="W72" s="2">
        <v>0.59817602920825508</v>
      </c>
      <c r="X72" s="2">
        <v>0.22876376045361074</v>
      </c>
      <c r="Y72" s="2">
        <v>0</v>
      </c>
      <c r="Z72" s="2">
        <v>0</v>
      </c>
      <c r="AA72" s="2">
        <v>0</v>
      </c>
      <c r="AB72" s="2">
        <v>11.1</v>
      </c>
      <c r="AC72" s="2">
        <v>1.8900000000000001</v>
      </c>
      <c r="AD72">
        <v>100.00000000000001</v>
      </c>
    </row>
    <row r="73" spans="1:30" x14ac:dyDescent="0.35">
      <c r="A73" t="s">
        <v>244</v>
      </c>
      <c r="B73" t="s">
        <v>247</v>
      </c>
      <c r="C73" t="s">
        <v>271</v>
      </c>
      <c r="D73">
        <v>256260.30103</v>
      </c>
      <c r="E73">
        <v>926934.48320999998</v>
      </c>
      <c r="F73" t="s">
        <v>251</v>
      </c>
      <c r="G73" t="s">
        <v>87</v>
      </c>
      <c r="H73" s="1">
        <v>-7876.3456494291177</v>
      </c>
      <c r="I73" s="1">
        <v>-7884.6475345708814</v>
      </c>
      <c r="J73" s="1" t="s">
        <v>20</v>
      </c>
      <c r="K73" t="s">
        <v>20</v>
      </c>
      <c r="L73" s="2">
        <v>7.115795999999813</v>
      </c>
      <c r="M73" s="2">
        <v>14.893999999999998</v>
      </c>
      <c r="N73" s="2">
        <v>50.805722222222215</v>
      </c>
      <c r="O73" s="2">
        <v>175.54917645101634</v>
      </c>
      <c r="P73" s="2">
        <v>3675.19</v>
      </c>
      <c r="Q73" s="2">
        <v>145.35</v>
      </c>
      <c r="R73" s="2">
        <v>83.207658760097502</v>
      </c>
      <c r="S73" s="2">
        <v>1.6441091698225261</v>
      </c>
      <c r="T73" s="2">
        <v>0.28474230141522333</v>
      </c>
      <c r="U73" s="2">
        <v>0.38084511554346012</v>
      </c>
      <c r="V73" s="2">
        <v>0.23343901357236385</v>
      </c>
      <c r="W73" s="2">
        <v>0.58167381271037277</v>
      </c>
      <c r="X73" s="2">
        <v>0.16753182683855375</v>
      </c>
      <c r="Y73" s="2">
        <v>0</v>
      </c>
      <c r="Z73" s="2">
        <v>0</v>
      </c>
      <c r="AA73" s="2">
        <v>0</v>
      </c>
      <c r="AB73" s="2">
        <v>11.6</v>
      </c>
      <c r="AC73" s="2">
        <v>1.9</v>
      </c>
      <c r="AD73">
        <v>100.00000000000001</v>
      </c>
    </row>
    <row r="74" spans="1:30" x14ac:dyDescent="0.35">
      <c r="A74" t="s">
        <v>244</v>
      </c>
      <c r="B74" t="s">
        <v>247</v>
      </c>
      <c r="C74" t="s">
        <v>271</v>
      </c>
      <c r="D74">
        <v>256260.30103</v>
      </c>
      <c r="E74">
        <v>926934.48320999998</v>
      </c>
      <c r="F74" t="s">
        <v>251</v>
      </c>
      <c r="G74" t="s">
        <v>88</v>
      </c>
      <c r="H74" s="1">
        <v>-8004.2367317796279</v>
      </c>
      <c r="I74" s="1">
        <v>-8016.5215742203709</v>
      </c>
      <c r="J74" s="1" t="s">
        <v>25</v>
      </c>
      <c r="K74" t="s">
        <v>25</v>
      </c>
      <c r="L74" s="2">
        <v>11.886978999999895</v>
      </c>
      <c r="M74" s="2">
        <v>19.773566666666667</v>
      </c>
      <c r="N74" s="2">
        <v>29.188599999999994</v>
      </c>
      <c r="O74" s="2">
        <v>177.85468658751483</v>
      </c>
      <c r="P74" s="2">
        <v>3798.2972709259257</v>
      </c>
      <c r="Q74" s="2">
        <v>146.75</v>
      </c>
      <c r="R74" s="2">
        <v>86.538290568399631</v>
      </c>
      <c r="S74" s="2">
        <v>2.084043300747517</v>
      </c>
      <c r="T74" s="2">
        <v>0.25136937605591286</v>
      </c>
      <c r="U74" s="2">
        <v>3.2084325126709543E-2</v>
      </c>
      <c r="V74" s="2">
        <v>4.411805517739336E-2</v>
      </c>
      <c r="W74" s="2">
        <v>2.5092526372190931E-2</v>
      </c>
      <c r="X74" s="2">
        <v>2.1226984040547056E-2</v>
      </c>
      <c r="Y74" s="2">
        <v>3.8369874221574139E-2</v>
      </c>
      <c r="Z74" s="2">
        <v>2.5999999999999999E-2</v>
      </c>
      <c r="AA74" s="2">
        <v>6.6666666666666671E-3</v>
      </c>
      <c r="AB74" s="2">
        <v>7.0212823456409152</v>
      </c>
      <c r="AC74" s="2">
        <v>3.911455977550947</v>
      </c>
      <c r="AD74">
        <v>100</v>
      </c>
    </row>
    <row r="75" spans="1:30" x14ac:dyDescent="0.35">
      <c r="A75" t="s">
        <v>244</v>
      </c>
      <c r="B75" t="s">
        <v>247</v>
      </c>
      <c r="C75" t="s">
        <v>271</v>
      </c>
      <c r="D75">
        <v>256260.30103</v>
      </c>
      <c r="E75">
        <v>926934.48320999998</v>
      </c>
      <c r="F75" t="s">
        <v>251</v>
      </c>
      <c r="G75" t="s">
        <v>89</v>
      </c>
      <c r="H75" s="1">
        <v>-8766.2814200000012</v>
      </c>
      <c r="I75" s="1">
        <v>-8804.2708999999995</v>
      </c>
      <c r="J75" s="1" t="s">
        <v>240</v>
      </c>
      <c r="K75" t="s">
        <v>90</v>
      </c>
      <c r="L75" s="2">
        <v>28.402118000001426</v>
      </c>
      <c r="M75" s="2">
        <v>15.895788732394367</v>
      </c>
      <c r="N75" s="2">
        <v>35.665647887323949</v>
      </c>
      <c r="O75" s="2">
        <v>184.79331165867998</v>
      </c>
      <c r="P75" s="2">
        <v>3969.5920000000001</v>
      </c>
      <c r="Q75" s="2">
        <v>154.88999999999999</v>
      </c>
      <c r="R75" s="2">
        <v>74.476999198583357</v>
      </c>
      <c r="S75" s="2">
        <v>1.2206089489017704</v>
      </c>
      <c r="T75" s="2">
        <v>0.11180100609074513</v>
      </c>
      <c r="U75" s="2">
        <v>4.3400320032921831E-2</v>
      </c>
      <c r="V75" s="2">
        <v>2.9400218022181235E-2</v>
      </c>
      <c r="W75" s="2">
        <v>2.5600176016720939E-2</v>
      </c>
      <c r="X75" s="2">
        <v>1.7800090010020551E-2</v>
      </c>
      <c r="Y75" s="2">
        <v>4.6401026071224163E-2</v>
      </c>
      <c r="Z75" s="2">
        <v>4.6999686003139959E-2</v>
      </c>
      <c r="AA75" s="2">
        <v>3.5999840001599975E-3</v>
      </c>
      <c r="AB75" s="2">
        <v>22.020974818842124</v>
      </c>
      <c r="AC75" s="2">
        <v>1.9564145274256197</v>
      </c>
      <c r="AD75">
        <v>99.999999999999972</v>
      </c>
    </row>
    <row r="76" spans="1:30" x14ac:dyDescent="0.35">
      <c r="A76" t="s">
        <v>244</v>
      </c>
      <c r="B76" t="s">
        <v>247</v>
      </c>
      <c r="C76" t="s">
        <v>271</v>
      </c>
      <c r="D76">
        <v>256260.30103</v>
      </c>
      <c r="E76">
        <v>926934.48320999998</v>
      </c>
      <c r="F76" t="s">
        <v>251</v>
      </c>
      <c r="G76" t="s">
        <v>91</v>
      </c>
      <c r="H76" s="1">
        <v>-8903.4227999999985</v>
      </c>
      <c r="I76" s="1">
        <v>-8912.1327399999991</v>
      </c>
      <c r="J76" s="1" t="s">
        <v>20</v>
      </c>
      <c r="K76" t="s">
        <v>20</v>
      </c>
      <c r="L76" s="2">
        <v>6.3396150000002631</v>
      </c>
      <c r="M76" s="2">
        <v>14.5465625</v>
      </c>
      <c r="N76" s="2">
        <v>38.509500000000003</v>
      </c>
      <c r="O76" s="2">
        <v>187.16920375825634</v>
      </c>
      <c r="P76" s="2">
        <v>3984.65</v>
      </c>
      <c r="Q76" s="2">
        <v>155.4</v>
      </c>
      <c r="R76" s="2">
        <v>68.695390310737565</v>
      </c>
      <c r="S76" s="2">
        <v>0.89431299940452536</v>
      </c>
      <c r="T76" s="2">
        <v>0.15803742987609753</v>
      </c>
      <c r="U76" s="2">
        <v>7.5716244982769729E-2</v>
      </c>
      <c r="V76" s="2">
        <v>7.8897978929177562E-2</v>
      </c>
      <c r="W76" s="2">
        <v>7.443452846246959E-2</v>
      </c>
      <c r="X76" s="2">
        <v>1.9410514201822347E-2</v>
      </c>
      <c r="Y76" s="2">
        <v>0</v>
      </c>
      <c r="Z76" s="2">
        <v>0</v>
      </c>
      <c r="AA76" s="2">
        <v>0</v>
      </c>
      <c r="AB76" s="2">
        <v>28.130265917108972</v>
      </c>
      <c r="AC76" s="2">
        <v>1.8735340762966148</v>
      </c>
      <c r="AD76">
        <v>100.00000000000003</v>
      </c>
    </row>
    <row r="77" spans="1:30" x14ac:dyDescent="0.35">
      <c r="A77" t="s">
        <v>244</v>
      </c>
      <c r="B77" t="s">
        <v>247</v>
      </c>
      <c r="C77" t="s">
        <v>271</v>
      </c>
      <c r="D77">
        <v>256260.30103</v>
      </c>
      <c r="E77">
        <v>926934.48320999998</v>
      </c>
      <c r="F77" t="s">
        <v>251</v>
      </c>
      <c r="G77" t="s">
        <v>92</v>
      </c>
      <c r="H77" s="1">
        <v>-9077.4287600000007</v>
      </c>
      <c r="I77" s="1">
        <v>-9110.6615199999997</v>
      </c>
      <c r="J77" s="1" t="s">
        <v>25</v>
      </c>
      <c r="K77" t="s">
        <v>25</v>
      </c>
      <c r="L77" s="2">
        <v>28.938856000000428</v>
      </c>
      <c r="M77" s="2">
        <v>16.662270270270273</v>
      </c>
      <c r="N77" s="2">
        <v>31.455283783783774</v>
      </c>
      <c r="O77" s="2">
        <v>191.87684118832971</v>
      </c>
      <c r="P77" s="2">
        <v>3994.3366000000001</v>
      </c>
      <c r="Q77" s="2">
        <v>158.69999999999999</v>
      </c>
      <c r="R77" s="2">
        <v>55.268902394939289</v>
      </c>
      <c r="S77" s="2">
        <v>0.704019208318582</v>
      </c>
      <c r="T77" s="2">
        <v>6.9668243468938323E-2</v>
      </c>
      <c r="U77" s="2">
        <v>2.7000458706115393E-2</v>
      </c>
      <c r="V77" s="2">
        <v>2.9966893152811137E-2</v>
      </c>
      <c r="W77" s="2">
        <v>2.7566772742455854E-2</v>
      </c>
      <c r="X77" s="2">
        <v>2.666672400493109E-2</v>
      </c>
      <c r="Y77" s="2">
        <v>4.4933528283432382E-2</v>
      </c>
      <c r="Z77" s="2">
        <v>2.3666666666666666E-2</v>
      </c>
      <c r="AA77" s="2">
        <v>6.6666666666666671E-3</v>
      </c>
      <c r="AB77" s="2">
        <v>42.051227898932638</v>
      </c>
      <c r="AC77" s="2">
        <v>1.7197145441174608</v>
      </c>
      <c r="AD77">
        <v>99.999999999999986</v>
      </c>
    </row>
    <row r="78" spans="1:30" x14ac:dyDescent="0.35">
      <c r="A78" t="s">
        <v>244</v>
      </c>
      <c r="B78" t="s">
        <v>247</v>
      </c>
      <c r="C78" t="s">
        <v>271</v>
      </c>
      <c r="D78">
        <v>256260.30103</v>
      </c>
      <c r="E78">
        <v>926934.48320999998</v>
      </c>
      <c r="F78" t="s">
        <v>251</v>
      </c>
      <c r="G78" t="s">
        <v>93</v>
      </c>
      <c r="H78" s="1">
        <v>-9113.0077399999991</v>
      </c>
      <c r="I78" s="1">
        <v>-9134.509399999999</v>
      </c>
      <c r="J78" s="1" t="s">
        <v>20</v>
      </c>
      <c r="K78" t="s">
        <v>20</v>
      </c>
      <c r="L78" s="2">
        <v>8.9879509999997538</v>
      </c>
      <c r="M78" s="2">
        <v>14.636565217391306</v>
      </c>
      <c r="N78" s="2">
        <v>60.853086956521743</v>
      </c>
      <c r="O78" s="2">
        <v>192.38837877796405</v>
      </c>
      <c r="P78" s="2">
        <v>3975.8</v>
      </c>
      <c r="Q78" s="2">
        <v>157.5</v>
      </c>
      <c r="R78" s="2">
        <v>54.938806433567464</v>
      </c>
      <c r="S78" s="2">
        <v>0.80209193063049189</v>
      </c>
      <c r="T78" s="2">
        <v>0.13830720601386157</v>
      </c>
      <c r="U78" s="2">
        <v>0.10628722170048968</v>
      </c>
      <c r="V78" s="2">
        <v>0.10815469493567055</v>
      </c>
      <c r="W78" s="2">
        <v>0.14251011888485021</v>
      </c>
      <c r="X78" s="2">
        <v>6.3842394267164787E-2</v>
      </c>
      <c r="Y78" s="2">
        <v>0</v>
      </c>
      <c r="Z78" s="2">
        <v>0</v>
      </c>
      <c r="AA78" s="2">
        <v>0</v>
      </c>
      <c r="AB78" s="2">
        <v>42</v>
      </c>
      <c r="AC78" s="2">
        <v>1.7000000000000002</v>
      </c>
      <c r="AD78">
        <v>99.999999999999986</v>
      </c>
    </row>
    <row r="79" spans="1:30" x14ac:dyDescent="0.35">
      <c r="A79" t="s">
        <v>244</v>
      </c>
      <c r="B79" t="s">
        <v>247</v>
      </c>
      <c r="C79" t="s">
        <v>271</v>
      </c>
      <c r="D79">
        <v>256260.30103</v>
      </c>
      <c r="E79">
        <v>926934.48320999998</v>
      </c>
      <c r="F79" t="s">
        <v>251</v>
      </c>
      <c r="G79" t="s">
        <v>94</v>
      </c>
      <c r="H79" s="1">
        <v>-9176.0021400000005</v>
      </c>
      <c r="I79" s="1">
        <v>-9181.8516199999995</v>
      </c>
      <c r="J79" s="1" t="s">
        <v>20</v>
      </c>
      <c r="K79" t="s">
        <v>20</v>
      </c>
      <c r="L79" s="2">
        <v>1.9573260000004853</v>
      </c>
      <c r="M79" s="2">
        <v>17.9434</v>
      </c>
      <c r="N79" s="2">
        <v>23.587800000000001</v>
      </c>
      <c r="O79" s="2">
        <v>196.33821401450598</v>
      </c>
      <c r="P79" s="2">
        <v>3988.2</v>
      </c>
      <c r="Q79" s="2">
        <v>158.1</v>
      </c>
      <c r="R79" s="2">
        <v>48.635257823220222</v>
      </c>
      <c r="S79" s="2">
        <v>0.78187378128408391</v>
      </c>
      <c r="T79" s="2">
        <v>0.31609980149231337</v>
      </c>
      <c r="U79" s="2">
        <v>0.18391380101259744</v>
      </c>
      <c r="V79" s="2">
        <v>9.5722204365560185E-2</v>
      </c>
      <c r="W79" s="2">
        <v>0.13780462772485069</v>
      </c>
      <c r="X79" s="2">
        <v>9.9327960900360099E-2</v>
      </c>
      <c r="Y79" s="2">
        <v>0</v>
      </c>
      <c r="Z79" s="2">
        <v>0</v>
      </c>
      <c r="AA79" s="2">
        <v>0</v>
      </c>
      <c r="AB79" s="2">
        <v>48.14</v>
      </c>
      <c r="AC79" s="2">
        <v>1.6099999999999999</v>
      </c>
      <c r="AD79">
        <v>99.999999999999986</v>
      </c>
    </row>
    <row r="80" spans="1:30" x14ac:dyDescent="0.35">
      <c r="A80">
        <v>52</v>
      </c>
      <c r="B80" t="s">
        <v>247</v>
      </c>
      <c r="C80" t="s">
        <v>259</v>
      </c>
      <c r="D80">
        <v>258459.22417999999</v>
      </c>
      <c r="E80">
        <v>915514.68334999995</v>
      </c>
      <c r="F80" t="s">
        <v>253</v>
      </c>
      <c r="G80" t="s">
        <v>95</v>
      </c>
      <c r="H80" s="1">
        <v>-5393.9919199999995</v>
      </c>
      <c r="I80" s="1">
        <v>-5400.1628000000001</v>
      </c>
      <c r="J80" s="1" t="s">
        <v>20</v>
      </c>
      <c r="K80" t="s">
        <v>20</v>
      </c>
      <c r="L80" s="2">
        <v>4.0689239999998801</v>
      </c>
      <c r="M80" s="2">
        <v>24.515599999999999</v>
      </c>
      <c r="N80" s="2">
        <v>55.916800000000002</v>
      </c>
      <c r="O80" s="2">
        <v>146.97676310689246</v>
      </c>
      <c r="P80" s="2">
        <v>2396.8000000000002</v>
      </c>
      <c r="Q80" s="2">
        <v>118</v>
      </c>
      <c r="R80" s="2">
        <v>74.368728278041061</v>
      </c>
      <c r="S80" s="2">
        <v>8.2848657187993666</v>
      </c>
      <c r="T80" s="2">
        <v>7.1464060031595569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4</v>
      </c>
      <c r="AC80" s="2">
        <v>6.2</v>
      </c>
      <c r="AD80">
        <v>99.999999999999986</v>
      </c>
    </row>
    <row r="81" spans="1:30" x14ac:dyDescent="0.35">
      <c r="A81">
        <v>52</v>
      </c>
      <c r="B81" t="s">
        <v>247</v>
      </c>
      <c r="C81" t="s">
        <v>259</v>
      </c>
      <c r="D81">
        <v>258459.22417999999</v>
      </c>
      <c r="E81">
        <v>915514.68334999995</v>
      </c>
      <c r="F81" t="s">
        <v>250</v>
      </c>
      <c r="G81" t="s">
        <v>96</v>
      </c>
      <c r="H81" s="1">
        <v>-6852.8907999999992</v>
      </c>
      <c r="I81" s="1">
        <v>-6864.4612000000006</v>
      </c>
      <c r="J81" s="1" t="s">
        <v>240</v>
      </c>
      <c r="K81" t="s">
        <v>97</v>
      </c>
      <c r="L81" s="2">
        <v>8.6199480000000523</v>
      </c>
      <c r="M81" s="2">
        <v>23.536095238095236</v>
      </c>
      <c r="N81" s="2">
        <v>60.082333333333338</v>
      </c>
      <c r="O81" s="2">
        <v>191.03521674544467</v>
      </c>
      <c r="P81" s="2">
        <v>3644</v>
      </c>
      <c r="Q81" s="2">
        <v>127</v>
      </c>
      <c r="R81" s="2">
        <v>72.202740215585351</v>
      </c>
      <c r="S81" s="2">
        <v>4.5616477827011792</v>
      </c>
      <c r="T81" s="2">
        <v>5.6124885174588579</v>
      </c>
      <c r="U81" s="2">
        <v>1.4220697366413002</v>
      </c>
      <c r="V81" s="2">
        <v>1.523151010309685</v>
      </c>
      <c r="W81" s="2">
        <v>0.61117738663140242</v>
      </c>
      <c r="X81" s="2">
        <v>0.43378643474281214</v>
      </c>
      <c r="Y81" s="2">
        <v>0.71851586487893659</v>
      </c>
      <c r="Z81" s="2">
        <v>0.16886663460893955</v>
      </c>
      <c r="AA81" s="2">
        <v>2.5403563091660957E-2</v>
      </c>
      <c r="AB81" s="2">
        <v>8.4038947644587125</v>
      </c>
      <c r="AC81" s="2">
        <v>4.316258088891157</v>
      </c>
      <c r="AD81">
        <v>100.00000000000001</v>
      </c>
    </row>
    <row r="82" spans="1:30" x14ac:dyDescent="0.35">
      <c r="A82">
        <v>52</v>
      </c>
      <c r="B82" t="s">
        <v>247</v>
      </c>
      <c r="C82" t="s">
        <v>259</v>
      </c>
      <c r="D82">
        <v>258459.22417999999</v>
      </c>
      <c r="E82">
        <v>915514.68334999995</v>
      </c>
      <c r="F82" t="s">
        <v>251</v>
      </c>
      <c r="G82" t="s">
        <v>98</v>
      </c>
      <c r="H82" s="1">
        <v>-8923.1246200000005</v>
      </c>
      <c r="I82" s="1">
        <v>-8954.1397199999992</v>
      </c>
      <c r="J82" s="1" t="s">
        <v>240</v>
      </c>
      <c r="K82" t="s">
        <v>99</v>
      </c>
      <c r="L82" s="2">
        <v>26.509072000000881</v>
      </c>
      <c r="M82" s="2">
        <v>13.5</v>
      </c>
      <c r="N82" s="2">
        <v>48.1</v>
      </c>
      <c r="O82" s="2">
        <v>191.85273659816428</v>
      </c>
      <c r="P82" s="2">
        <v>4327</v>
      </c>
      <c r="Q82" s="2">
        <v>162</v>
      </c>
      <c r="R82" s="2">
        <v>82.058729971802961</v>
      </c>
      <c r="S82" s="2">
        <v>1.9743395971784874</v>
      </c>
      <c r="T82" s="2">
        <v>0.13698997897364443</v>
      </c>
      <c r="U82" s="2">
        <v>2.2340351646241721E-2</v>
      </c>
      <c r="V82" s="2">
        <v>3.5444976556078645E-2</v>
      </c>
      <c r="W82" s="2">
        <v>1.4597374982750986E-2</v>
      </c>
      <c r="X82" s="2">
        <v>2.4147061618930283E-2</v>
      </c>
      <c r="Y82" s="2">
        <v>7.7289968129395523E-2</v>
      </c>
      <c r="Z82" s="2">
        <v>1.9132773530275204E-2</v>
      </c>
      <c r="AA82" s="2">
        <v>3.7831573345975568E-3</v>
      </c>
      <c r="AB82" s="2">
        <v>14.215360091270741</v>
      </c>
      <c r="AC82" s="2">
        <v>1.4178446969758889</v>
      </c>
      <c r="AD82">
        <v>99.999999999999986</v>
      </c>
    </row>
    <row r="83" spans="1:30" x14ac:dyDescent="0.35">
      <c r="A83">
        <v>52</v>
      </c>
      <c r="B83" t="s">
        <v>247</v>
      </c>
      <c r="C83" t="s">
        <v>259</v>
      </c>
      <c r="D83">
        <v>258459.22417999999</v>
      </c>
      <c r="E83">
        <v>915514.68334999995</v>
      </c>
      <c r="F83" t="s">
        <v>251</v>
      </c>
      <c r="G83" t="s">
        <v>100</v>
      </c>
      <c r="H83" s="1">
        <v>-9472.8021840000001</v>
      </c>
      <c r="I83" s="1">
        <v>-9508.7861279999997</v>
      </c>
      <c r="J83" s="1" t="s">
        <v>240</v>
      </c>
      <c r="K83" t="s">
        <v>80</v>
      </c>
      <c r="L83" s="2">
        <v>35.969480999999696</v>
      </c>
      <c r="M83" s="2">
        <v>17.600000000000001</v>
      </c>
      <c r="N83" s="2">
        <v>32.5</v>
      </c>
      <c r="O83" s="2">
        <v>204.34834255268868</v>
      </c>
      <c r="P83" s="2">
        <v>4470</v>
      </c>
      <c r="Q83" s="2">
        <v>170</v>
      </c>
      <c r="R83" s="2">
        <v>55.129508362231633</v>
      </c>
      <c r="S83" s="2">
        <v>0.57366084939711937</v>
      </c>
      <c r="T83" s="2">
        <v>4.6115174201649414E-2</v>
      </c>
      <c r="U83" s="2">
        <v>1.7226721452451122E-2</v>
      </c>
      <c r="V83" s="2">
        <v>1.2108083334015134E-2</v>
      </c>
      <c r="W83" s="2">
        <v>1.5512315361425458E-2</v>
      </c>
      <c r="X83" s="2">
        <v>9.3678867950402027E-3</v>
      </c>
      <c r="Y83" s="2">
        <v>7.5958338897295807E-2</v>
      </c>
      <c r="Z83" s="2">
        <v>1.2673024576982309E-2</v>
      </c>
      <c r="AA83" s="2">
        <v>2.7893591794754249E-3</v>
      </c>
      <c r="AB83" s="2">
        <v>42.792493814145615</v>
      </c>
      <c r="AC83" s="2">
        <v>1.3125860704272978</v>
      </c>
      <c r="AD83">
        <v>100</v>
      </c>
    </row>
    <row r="84" spans="1:30" x14ac:dyDescent="0.35">
      <c r="A84">
        <v>52</v>
      </c>
      <c r="B84" t="s">
        <v>247</v>
      </c>
      <c r="C84" t="s">
        <v>259</v>
      </c>
      <c r="D84">
        <v>258459.22417999999</v>
      </c>
      <c r="E84">
        <v>915514.68334999995</v>
      </c>
      <c r="F84" t="s">
        <v>251</v>
      </c>
      <c r="G84" t="s">
        <v>101</v>
      </c>
      <c r="H84" s="1">
        <v>-9615.6452000000008</v>
      </c>
      <c r="I84" s="1">
        <v>-9653.8275199999989</v>
      </c>
      <c r="J84" s="1" t="s">
        <v>240</v>
      </c>
      <c r="K84" t="s">
        <v>82</v>
      </c>
      <c r="L84" s="2">
        <v>38.187140999999869</v>
      </c>
      <c r="M84" s="2">
        <v>15.6</v>
      </c>
      <c r="N84" s="2">
        <v>37.1</v>
      </c>
      <c r="O84" s="2">
        <v>208.78495484835514</v>
      </c>
      <c r="P84" s="2">
        <v>4500</v>
      </c>
      <c r="Q84" s="2">
        <v>173</v>
      </c>
      <c r="R84" s="2">
        <v>46.547976343063397</v>
      </c>
      <c r="S84" s="2">
        <v>0.28971867441046251</v>
      </c>
      <c r="T84" s="2">
        <v>1.9814920502694646E-2</v>
      </c>
      <c r="U84" s="2">
        <v>6.5677013550646058E-3</v>
      </c>
      <c r="V84" s="2">
        <v>4.3330283143959434E-3</v>
      </c>
      <c r="W84" s="2">
        <v>7.2392689864388023E-3</v>
      </c>
      <c r="X84" s="2">
        <v>4.6916103733230788E-3</v>
      </c>
      <c r="Y84" s="2">
        <v>3.9669215389823251E-2</v>
      </c>
      <c r="Z84" s="2">
        <v>3.1746969591820132E-3</v>
      </c>
      <c r="AA84" s="2">
        <v>4.3784729635304079E-5</v>
      </c>
      <c r="AB84" s="2">
        <v>52.057487819455048</v>
      </c>
      <c r="AC84" s="2">
        <v>1.0192829364605245</v>
      </c>
      <c r="AD84">
        <v>100</v>
      </c>
    </row>
    <row r="85" spans="1:30" x14ac:dyDescent="0.35">
      <c r="A85">
        <v>52</v>
      </c>
      <c r="B85" t="s">
        <v>247</v>
      </c>
      <c r="C85" t="s">
        <v>259</v>
      </c>
      <c r="D85">
        <v>258459.22417999999</v>
      </c>
      <c r="E85">
        <v>915514.68334999995</v>
      </c>
      <c r="F85" t="s">
        <v>251</v>
      </c>
      <c r="G85" t="s">
        <v>44</v>
      </c>
      <c r="H85" s="1">
        <v>-9717.2718800000002</v>
      </c>
      <c r="I85" s="1">
        <v>-9754.3935799999999</v>
      </c>
      <c r="J85" s="1" t="s">
        <v>240</v>
      </c>
      <c r="K85" t="s">
        <v>90</v>
      </c>
      <c r="L85" s="2">
        <v>36.898327000000386</v>
      </c>
      <c r="M85" s="2">
        <v>13.7</v>
      </c>
      <c r="N85" s="2">
        <v>41.5</v>
      </c>
      <c r="O85" s="2">
        <v>201.91555104241834</v>
      </c>
      <c r="P85" s="2">
        <v>4360</v>
      </c>
      <c r="Q85" s="2">
        <v>175</v>
      </c>
      <c r="R85" s="2">
        <v>46.201448367654137</v>
      </c>
      <c r="S85" s="2">
        <v>0.36985229028440991</v>
      </c>
      <c r="T85" s="2">
        <v>2.6982690174287657E-2</v>
      </c>
      <c r="U85" s="2">
        <v>9.6898636121075139E-3</v>
      </c>
      <c r="V85" s="2">
        <v>6.6170607680050252E-3</v>
      </c>
      <c r="W85" s="2">
        <v>1.0233168241830945E-2</v>
      </c>
      <c r="X85" s="2">
        <v>6.0470991610283575E-3</v>
      </c>
      <c r="Y85" s="2">
        <v>5.4700027847587818E-2</v>
      </c>
      <c r="Z85" s="2">
        <v>2.3671282012832249E-3</v>
      </c>
      <c r="AA85" s="2">
        <v>0</v>
      </c>
      <c r="AB85" s="2">
        <v>51.928139164324705</v>
      </c>
      <c r="AC85" s="2">
        <v>1.3839231397306171</v>
      </c>
      <c r="AD85">
        <v>100.00000000000001</v>
      </c>
    </row>
    <row r="86" spans="1:30" x14ac:dyDescent="0.35">
      <c r="A86">
        <v>52</v>
      </c>
      <c r="B86" t="s">
        <v>247</v>
      </c>
      <c r="C86" t="s">
        <v>260</v>
      </c>
      <c r="D86">
        <v>253490.89345</v>
      </c>
      <c r="E86">
        <v>917318.75635000004</v>
      </c>
      <c r="F86" t="s">
        <v>253</v>
      </c>
      <c r="G86" t="s">
        <v>53</v>
      </c>
      <c r="H86" s="1">
        <v>-5375.5435600000001</v>
      </c>
      <c r="I86" s="1">
        <v>-5419.3182400000005</v>
      </c>
      <c r="J86" s="1" t="s">
        <v>240</v>
      </c>
      <c r="K86" t="s">
        <v>102</v>
      </c>
      <c r="L86" s="2">
        <v>39.941985000000003</v>
      </c>
      <c r="M86" s="2">
        <v>26.149125000000009</v>
      </c>
      <c r="N86" s="2">
        <v>27.864759615384624</v>
      </c>
      <c r="O86" s="2">
        <v>141.18999116034755</v>
      </c>
      <c r="P86" s="2">
        <v>2395.1388469529306</v>
      </c>
      <c r="Q86" s="2">
        <v>117.655</v>
      </c>
      <c r="R86" s="2">
        <v>72.832447578091148</v>
      </c>
      <c r="S86" s="2">
        <v>9.4369816981698182</v>
      </c>
      <c r="T86" s="2">
        <v>6.8135533553355332</v>
      </c>
      <c r="U86" s="2">
        <v>1.5400476714338101</v>
      </c>
      <c r="V86" s="2">
        <v>1.5900500050005002</v>
      </c>
      <c r="W86" s="2">
        <v>0.5600170017001701</v>
      </c>
      <c r="X86" s="2">
        <v>0.39001166783345004</v>
      </c>
      <c r="Y86" s="2">
        <v>0.39334700136680328</v>
      </c>
      <c r="Z86" s="2">
        <v>0.10000000000000002</v>
      </c>
      <c r="AA86" s="2">
        <v>0.02</v>
      </c>
      <c r="AB86" s="2">
        <v>3.9267950128346172</v>
      </c>
      <c r="AC86" s="2">
        <v>2.3967490082341572</v>
      </c>
      <c r="AD86">
        <v>100</v>
      </c>
    </row>
    <row r="87" spans="1:30" x14ac:dyDescent="0.35">
      <c r="A87">
        <v>52</v>
      </c>
      <c r="B87" t="s">
        <v>247</v>
      </c>
      <c r="C87" t="s">
        <v>260</v>
      </c>
      <c r="D87">
        <v>253490.89345</v>
      </c>
      <c r="E87">
        <v>917318.75635000004</v>
      </c>
      <c r="F87" t="s">
        <v>253</v>
      </c>
      <c r="G87" t="s">
        <v>103</v>
      </c>
      <c r="H87" s="1">
        <v>-5821.3896400000003</v>
      </c>
      <c r="I87" s="1">
        <v>-5843.4055399999997</v>
      </c>
      <c r="J87" s="1" t="s">
        <v>240</v>
      </c>
      <c r="K87" t="s">
        <v>80</v>
      </c>
      <c r="L87" s="2">
        <v>21.263824000000319</v>
      </c>
      <c r="M87" s="2">
        <v>18.274642857142855</v>
      </c>
      <c r="N87" s="2">
        <v>41.14921428571428</v>
      </c>
      <c r="O87" s="2">
        <v>143.50606475122859</v>
      </c>
      <c r="P87" s="2">
        <v>2625.6991800640994</v>
      </c>
      <c r="Q87" s="2">
        <v>128.06</v>
      </c>
      <c r="R87" s="2">
        <v>69.662356235623577</v>
      </c>
      <c r="S87" s="2">
        <v>7.5335796913024637</v>
      </c>
      <c r="T87" s="2">
        <v>6.6968780211354471</v>
      </c>
      <c r="U87" s="2">
        <v>1.8300543387672101</v>
      </c>
      <c r="V87" s="2">
        <v>1.5433800046671333</v>
      </c>
      <c r="W87" s="2">
        <v>0.60335133513351336</v>
      </c>
      <c r="X87" s="2">
        <v>0.35334400106677327</v>
      </c>
      <c r="Y87" s="2">
        <v>0.36667933460012669</v>
      </c>
      <c r="Z87" s="2">
        <v>9.6666666666666679E-2</v>
      </c>
      <c r="AA87" s="2">
        <v>0.08</v>
      </c>
      <c r="AB87" s="2">
        <v>7.5335813581358133</v>
      </c>
      <c r="AC87" s="2">
        <v>3.7001290129012898</v>
      </c>
      <c r="AD87">
        <v>100</v>
      </c>
    </row>
    <row r="88" spans="1:30" x14ac:dyDescent="0.35">
      <c r="A88">
        <v>52</v>
      </c>
      <c r="B88" t="s">
        <v>247</v>
      </c>
      <c r="C88" t="s">
        <v>260</v>
      </c>
      <c r="D88">
        <v>253490.89345</v>
      </c>
      <c r="E88">
        <v>917318.75635000004</v>
      </c>
      <c r="F88" t="s">
        <v>253</v>
      </c>
      <c r="G88" t="s">
        <v>104</v>
      </c>
      <c r="H88" s="1">
        <v>-6076.0991400000003</v>
      </c>
      <c r="I88" s="1">
        <v>-6082.1414599999998</v>
      </c>
      <c r="J88" s="1" t="s">
        <v>20</v>
      </c>
      <c r="K88" t="s">
        <v>20</v>
      </c>
      <c r="L88" s="2">
        <v>2.651550000000146</v>
      </c>
      <c r="M88" s="2">
        <v>16.902571428571431</v>
      </c>
      <c r="N88" s="2">
        <v>50.782428571428568</v>
      </c>
      <c r="O88" s="2">
        <v>147.12339205704268</v>
      </c>
      <c r="P88" s="2">
        <v>2734.72</v>
      </c>
      <c r="Q88" s="2">
        <v>127.74</v>
      </c>
      <c r="R88" s="2">
        <v>70.365505958548439</v>
      </c>
      <c r="S88" s="2">
        <v>7.8714300704977873</v>
      </c>
      <c r="T88" s="2">
        <v>5.8556561582460587</v>
      </c>
      <c r="U88" s="2">
        <v>0.89112514691487998</v>
      </c>
      <c r="V88" s="2">
        <v>1.093451905896472</v>
      </c>
      <c r="W88" s="2">
        <v>0.25559726423585238</v>
      </c>
      <c r="X88" s="2">
        <v>0.153774189333959</v>
      </c>
      <c r="Y88" s="2">
        <v>0</v>
      </c>
      <c r="Z88" s="2">
        <v>0</v>
      </c>
      <c r="AA88" s="2">
        <v>0</v>
      </c>
      <c r="AB88" s="2">
        <v>8.7809388524414675</v>
      </c>
      <c r="AC88" s="2">
        <v>4.7325204538850905</v>
      </c>
      <c r="AD88">
        <v>100</v>
      </c>
    </row>
    <row r="89" spans="1:30" x14ac:dyDescent="0.35">
      <c r="A89">
        <v>52</v>
      </c>
      <c r="B89" t="s">
        <v>247</v>
      </c>
      <c r="C89" t="s">
        <v>260</v>
      </c>
      <c r="D89">
        <v>253490.89345</v>
      </c>
      <c r="E89">
        <v>917318.75635000004</v>
      </c>
      <c r="F89" t="s">
        <v>253</v>
      </c>
      <c r="G89" t="s">
        <v>62</v>
      </c>
      <c r="H89" s="1">
        <v>-6128.3909199999998</v>
      </c>
      <c r="I89" s="1">
        <v>-6132.5691200000001</v>
      </c>
      <c r="J89" s="1" t="s">
        <v>20</v>
      </c>
      <c r="K89" t="s">
        <v>20</v>
      </c>
      <c r="L89" s="2">
        <v>3.0372300000001609</v>
      </c>
      <c r="M89" s="2">
        <v>15.663625</v>
      </c>
      <c r="N89" s="2">
        <v>60.345874999999992</v>
      </c>
      <c r="O89" s="2">
        <v>147.43688700050669</v>
      </c>
      <c r="P89" s="2">
        <v>2750</v>
      </c>
      <c r="Q89" s="2">
        <v>128.80000000000001</v>
      </c>
      <c r="R89" s="2">
        <v>69.647041692491612</v>
      </c>
      <c r="S89" s="2">
        <v>8.3878046514027655</v>
      </c>
      <c r="T89" s="2">
        <v>5.3332026206487502</v>
      </c>
      <c r="U89" s="2">
        <v>0.96501243110726465</v>
      </c>
      <c r="V89" s="2">
        <v>1.2253911859028417</v>
      </c>
      <c r="W89" s="2">
        <v>0.27831284117426847</v>
      </c>
      <c r="X89" s="2">
        <v>0.21124588616821377</v>
      </c>
      <c r="Y89" s="2">
        <v>0</v>
      </c>
      <c r="Z89" s="2">
        <v>0</v>
      </c>
      <c r="AA89" s="2">
        <v>0</v>
      </c>
      <c r="AB89" s="2">
        <v>9.0042467235552284</v>
      </c>
      <c r="AC89" s="2">
        <v>4.9477419675490504</v>
      </c>
      <c r="AD89">
        <v>99.999999999999986</v>
      </c>
    </row>
    <row r="90" spans="1:30" x14ac:dyDescent="0.35">
      <c r="A90">
        <v>52</v>
      </c>
      <c r="B90" t="s">
        <v>247</v>
      </c>
      <c r="C90" t="s">
        <v>260</v>
      </c>
      <c r="D90">
        <v>253490.89345</v>
      </c>
      <c r="E90">
        <v>917318.75635000004</v>
      </c>
      <c r="F90" t="s">
        <v>253</v>
      </c>
      <c r="G90" t="s">
        <v>105</v>
      </c>
      <c r="H90" s="1">
        <v>-6173.9975800000002</v>
      </c>
      <c r="I90" s="1">
        <v>-6177.7901000000002</v>
      </c>
      <c r="J90" s="1" t="s">
        <v>25</v>
      </c>
      <c r="K90" t="s">
        <v>69</v>
      </c>
      <c r="L90" s="2">
        <v>3.4196959999998859</v>
      </c>
      <c r="M90" s="2">
        <v>24.166222222222224</v>
      </c>
      <c r="N90" s="2">
        <v>26.309666666666665</v>
      </c>
      <c r="O90" s="2">
        <v>154.89477122514108</v>
      </c>
      <c r="P90" s="2">
        <v>2779.9202</v>
      </c>
      <c r="Q90" s="2">
        <v>129.66999999999999</v>
      </c>
      <c r="R90" s="2">
        <v>52.909999999999989</v>
      </c>
      <c r="S90" s="2">
        <v>5.9799999999999995</v>
      </c>
      <c r="T90" s="2">
        <v>3.819999999999999</v>
      </c>
      <c r="U90" s="2">
        <v>0.66999999999999993</v>
      </c>
      <c r="V90" s="2">
        <v>0.78999999999999992</v>
      </c>
      <c r="W90" s="2">
        <v>0.22999999999999998</v>
      </c>
      <c r="X90" s="2">
        <v>0.16999999999999998</v>
      </c>
      <c r="Y90" s="2">
        <v>0.3</v>
      </c>
      <c r="Z90" s="2">
        <v>0.28999999999999992</v>
      </c>
      <c r="AA90" s="2">
        <v>0.11999999999999997</v>
      </c>
      <c r="AB90" s="2">
        <v>30.949999999999996</v>
      </c>
      <c r="AC90" s="2">
        <v>3.7699999999999996</v>
      </c>
      <c r="AD90">
        <v>99.999999999999986</v>
      </c>
    </row>
    <row r="91" spans="1:30" x14ac:dyDescent="0.35">
      <c r="A91">
        <v>52</v>
      </c>
      <c r="B91" t="s">
        <v>247</v>
      </c>
      <c r="C91" t="s">
        <v>260</v>
      </c>
      <c r="D91">
        <v>253490.89345</v>
      </c>
      <c r="E91">
        <v>917318.75635000004</v>
      </c>
      <c r="F91" t="s">
        <v>253</v>
      </c>
      <c r="G91" t="s">
        <v>106</v>
      </c>
      <c r="H91" s="1">
        <v>-6453.3906000000006</v>
      </c>
      <c r="I91" s="1">
        <v>-6457.9544799999994</v>
      </c>
      <c r="J91" s="1" t="s">
        <v>20</v>
      </c>
      <c r="K91" t="s">
        <v>20</v>
      </c>
      <c r="L91" s="2">
        <v>3.8101970000001519</v>
      </c>
      <c r="M91" s="2">
        <v>14.2012</v>
      </c>
      <c r="N91" s="2">
        <v>39.380099999999999</v>
      </c>
      <c r="O91" s="2">
        <v>152.89929011659939</v>
      </c>
      <c r="P91" s="2">
        <v>2895.0982000000004</v>
      </c>
      <c r="Q91" s="2">
        <v>134.47</v>
      </c>
      <c r="R91" s="2">
        <v>65.537231685670477</v>
      </c>
      <c r="S91" s="2">
        <v>6.7965666996495369</v>
      </c>
      <c r="T91" s="2">
        <v>7.3903634297078007</v>
      </c>
      <c r="U91" s="2">
        <v>1.5236972004023839</v>
      </c>
      <c r="V91" s="2">
        <v>1.4043221735347458</v>
      </c>
      <c r="W91" s="2">
        <v>0.4109271495873103</v>
      </c>
      <c r="X91" s="2">
        <v>0.25939028511155632</v>
      </c>
      <c r="Y91" s="2">
        <v>0</v>
      </c>
      <c r="Z91" s="2">
        <v>0</v>
      </c>
      <c r="AA91" s="2">
        <v>0</v>
      </c>
      <c r="AB91" s="2">
        <v>10.39213190653148</v>
      </c>
      <c r="AC91" s="2">
        <v>6.2853694698047136</v>
      </c>
      <c r="AD91">
        <v>100</v>
      </c>
    </row>
    <row r="92" spans="1:30" x14ac:dyDescent="0.35">
      <c r="A92">
        <v>52</v>
      </c>
      <c r="B92" t="s">
        <v>247</v>
      </c>
      <c r="C92" t="s">
        <v>260</v>
      </c>
      <c r="D92">
        <v>253490.89345</v>
      </c>
      <c r="E92">
        <v>917318.75635000004</v>
      </c>
      <c r="F92" t="s">
        <v>250</v>
      </c>
      <c r="G92" t="s">
        <v>107</v>
      </c>
      <c r="H92" s="1">
        <v>-6664.42184</v>
      </c>
      <c r="I92" s="1">
        <v>-6670.7534200000009</v>
      </c>
      <c r="J92" s="1" t="s">
        <v>240</v>
      </c>
      <c r="K92" t="s">
        <v>82</v>
      </c>
      <c r="L92" s="2">
        <v>4.0817799999999416</v>
      </c>
      <c r="M92" s="2">
        <v>16.833818181818184</v>
      </c>
      <c r="N92" s="2">
        <v>39.619545454545452</v>
      </c>
      <c r="O92" s="2">
        <v>151.18827308701199</v>
      </c>
      <c r="P92" s="2">
        <v>2995.06</v>
      </c>
      <c r="Q92" s="2">
        <v>142.44999999999999</v>
      </c>
      <c r="R92" s="2">
        <v>68.924683331661811</v>
      </c>
      <c r="S92" s="2">
        <v>5.4164045732624615</v>
      </c>
      <c r="T92" s="2">
        <v>4.4357938020258754</v>
      </c>
      <c r="U92" s="2">
        <v>1.0182416507872831</v>
      </c>
      <c r="V92" s="2">
        <v>0.99574165078728316</v>
      </c>
      <c r="W92" s="2">
        <v>0.37776903018754382</v>
      </c>
      <c r="X92" s="2">
        <v>0.27518904823989571</v>
      </c>
      <c r="Y92" s="2">
        <v>0.34779084344599337</v>
      </c>
      <c r="Z92" s="2">
        <v>0.17250000000000001</v>
      </c>
      <c r="AA92" s="2">
        <v>5.5000000000000014E-2</v>
      </c>
      <c r="AB92" s="2">
        <v>11.07294729716177</v>
      </c>
      <c r="AC92" s="2">
        <v>6.907938772440076</v>
      </c>
      <c r="AD92">
        <v>100.00000000000001</v>
      </c>
    </row>
    <row r="93" spans="1:30" x14ac:dyDescent="0.35">
      <c r="A93">
        <v>52</v>
      </c>
      <c r="B93" t="s">
        <v>247</v>
      </c>
      <c r="C93" t="s">
        <v>260</v>
      </c>
      <c r="D93">
        <v>253490.89345</v>
      </c>
      <c r="E93">
        <v>917318.75635000004</v>
      </c>
      <c r="F93" t="s">
        <v>250</v>
      </c>
      <c r="G93" t="s">
        <v>75</v>
      </c>
      <c r="H93" s="1">
        <v>-6764.05584</v>
      </c>
      <c r="I93" s="1">
        <v>-6785.2361000000001</v>
      </c>
      <c r="J93" s="1" t="s">
        <v>20</v>
      </c>
      <c r="K93" t="s">
        <v>20</v>
      </c>
      <c r="L93" s="2">
        <v>2.944024000000538</v>
      </c>
      <c r="M93" s="2">
        <v>12.423249999999999</v>
      </c>
      <c r="N93" s="2">
        <v>58.372250000000001</v>
      </c>
      <c r="O93" s="2">
        <v>156.20662168659763</v>
      </c>
      <c r="P93" s="2">
        <v>3100.1991353206304</v>
      </c>
      <c r="Q93" s="2">
        <v>141.44593331284571</v>
      </c>
      <c r="R93" s="2">
        <v>67.155690186439671</v>
      </c>
      <c r="S93" s="2">
        <v>6.4574416862214736</v>
      </c>
      <c r="T93" s="2">
        <v>5.4080317989780733</v>
      </c>
      <c r="U93" s="2">
        <v>0.85866025869524554</v>
      </c>
      <c r="V93" s="2">
        <v>1.04136220615874</v>
      </c>
      <c r="W93" s="2">
        <v>0.20918623832066136</v>
      </c>
      <c r="X93" s="2">
        <v>0.11889223119040786</v>
      </c>
      <c r="Y93" s="2">
        <v>0</v>
      </c>
      <c r="Z93" s="2">
        <v>0</v>
      </c>
      <c r="AA93" s="2">
        <v>0</v>
      </c>
      <c r="AB93" s="2">
        <v>11.132044712935398</v>
      </c>
      <c r="AC93" s="2">
        <v>7.6186906810603219</v>
      </c>
      <c r="AD93">
        <v>99.999999999999972</v>
      </c>
    </row>
    <row r="94" spans="1:30" x14ac:dyDescent="0.35">
      <c r="A94">
        <v>52</v>
      </c>
      <c r="B94" t="s">
        <v>247</v>
      </c>
      <c r="C94" t="s">
        <v>260</v>
      </c>
      <c r="D94">
        <v>253490.89345</v>
      </c>
      <c r="E94">
        <v>917318.75635000004</v>
      </c>
      <c r="F94" t="s">
        <v>250</v>
      </c>
      <c r="G94" t="s">
        <v>108</v>
      </c>
      <c r="H94" s="1">
        <v>-7010.7946199999997</v>
      </c>
      <c r="I94" s="1">
        <v>-7016.2905599999995</v>
      </c>
      <c r="J94" s="1" t="s">
        <v>20</v>
      </c>
      <c r="K94" t="s">
        <v>20</v>
      </c>
      <c r="L94" s="2">
        <v>2.5760209999993746</v>
      </c>
      <c r="M94" s="2">
        <v>12.020285714285714</v>
      </c>
      <c r="N94" s="2">
        <v>57.770714285714284</v>
      </c>
      <c r="O94" s="2">
        <v>165.55240311347592</v>
      </c>
      <c r="P94" s="2">
        <v>3413.7602000000002</v>
      </c>
      <c r="Q94" s="2">
        <v>150</v>
      </c>
      <c r="R94" s="2">
        <v>66.156744365566269</v>
      </c>
      <c r="S94" s="2">
        <v>4.7505967312360742</v>
      </c>
      <c r="T94" s="2">
        <v>6.6970824997980403</v>
      </c>
      <c r="U94" s="2">
        <v>1.2025566003926278</v>
      </c>
      <c r="V94" s="2">
        <v>1.2749155154456742</v>
      </c>
      <c r="W94" s="2">
        <v>0.27168384058173539</v>
      </c>
      <c r="X94" s="2">
        <v>0.19787218754650474</v>
      </c>
      <c r="Y94" s="2">
        <v>0</v>
      </c>
      <c r="Z94" s="2">
        <v>0</v>
      </c>
      <c r="AA94" s="2">
        <v>0</v>
      </c>
      <c r="AB94" s="2">
        <v>10.673369964305229</v>
      </c>
      <c r="AC94" s="2">
        <v>8.7751782951278408</v>
      </c>
      <c r="AD94">
        <v>99.999999999999986</v>
      </c>
    </row>
    <row r="95" spans="1:30" x14ac:dyDescent="0.35">
      <c r="A95">
        <v>52</v>
      </c>
      <c r="B95" t="s">
        <v>247</v>
      </c>
      <c r="C95" t="s">
        <v>260</v>
      </c>
      <c r="D95">
        <v>253490.89345</v>
      </c>
      <c r="E95">
        <v>917318.75635000004</v>
      </c>
      <c r="F95" t="s">
        <v>250</v>
      </c>
      <c r="G95" t="s">
        <v>109</v>
      </c>
      <c r="H95" s="1">
        <v>-7095.7727800000002</v>
      </c>
      <c r="I95" s="1">
        <v>-7099.1153399999994</v>
      </c>
      <c r="J95" s="1" t="s">
        <v>20</v>
      </c>
      <c r="K95" t="s">
        <v>20</v>
      </c>
      <c r="L95" s="2">
        <v>2.2176599999994444</v>
      </c>
      <c r="M95" s="2">
        <v>12.670833333333334</v>
      </c>
      <c r="N95" s="2">
        <v>51.725166666666667</v>
      </c>
      <c r="O95" s="2">
        <v>169.92527312191203</v>
      </c>
      <c r="P95" s="2">
        <v>3536.2978584567427</v>
      </c>
      <c r="Q95" s="2">
        <v>151.02301792673424</v>
      </c>
      <c r="R95" s="2">
        <v>65.98776974814065</v>
      </c>
      <c r="S95" s="2">
        <v>4.7304958134087487</v>
      </c>
      <c r="T95" s="2">
        <v>6.5651581352819299</v>
      </c>
      <c r="U95" s="2">
        <v>1.5106276063472606</v>
      </c>
      <c r="V95" s="2">
        <v>1.0804408113692188</v>
      </c>
      <c r="W95" s="2">
        <v>0.36083754047143007</v>
      </c>
      <c r="X95" s="2">
        <v>7.5791589752948751E-2</v>
      </c>
      <c r="Y95" s="2">
        <v>0</v>
      </c>
      <c r="Z95" s="2">
        <v>0</v>
      </c>
      <c r="AA95" s="2">
        <v>0</v>
      </c>
      <c r="AB95" s="2">
        <v>10.51539991931654</v>
      </c>
      <c r="AC95" s="2">
        <v>9.1734788359112898</v>
      </c>
      <c r="AD95">
        <v>100.00000000000003</v>
      </c>
    </row>
    <row r="96" spans="1:30" x14ac:dyDescent="0.35">
      <c r="A96">
        <v>52</v>
      </c>
      <c r="B96" t="s">
        <v>247</v>
      </c>
      <c r="C96" t="s">
        <v>260</v>
      </c>
      <c r="D96">
        <v>253490.89345</v>
      </c>
      <c r="E96">
        <v>917318.75635000004</v>
      </c>
      <c r="F96" t="s">
        <v>250</v>
      </c>
      <c r="G96" t="s">
        <v>110</v>
      </c>
      <c r="H96" s="1">
        <v>-7113.8676000000005</v>
      </c>
      <c r="I96" s="1">
        <v>-7119.3956799999996</v>
      </c>
      <c r="J96" s="1" t="s">
        <v>20</v>
      </c>
      <c r="K96" t="s">
        <v>20</v>
      </c>
      <c r="L96" s="2">
        <v>3.3184549999993567</v>
      </c>
      <c r="M96" s="2">
        <v>13.572222222222223</v>
      </c>
      <c r="N96" s="2">
        <v>42.361000000000004</v>
      </c>
      <c r="O96" s="2">
        <v>170.48087229687226</v>
      </c>
      <c r="P96" s="2">
        <v>3569.1691999999998</v>
      </c>
      <c r="Q96" s="2">
        <v>151.30000000000001</v>
      </c>
      <c r="R96" s="2">
        <v>67.409723671021709</v>
      </c>
      <c r="S96" s="2">
        <v>4.0233915358640457</v>
      </c>
      <c r="T96" s="2">
        <v>5.5513634731888457</v>
      </c>
      <c r="U96" s="2">
        <v>1.5001450865454558</v>
      </c>
      <c r="V96" s="2">
        <v>1.1850456834462109</v>
      </c>
      <c r="W96" s="2">
        <v>0.36781362839490872</v>
      </c>
      <c r="X96" s="2">
        <v>0.22246340491445632</v>
      </c>
      <c r="Y96" s="2">
        <v>0</v>
      </c>
      <c r="Z96" s="2">
        <v>0</v>
      </c>
      <c r="AA96" s="2">
        <v>0</v>
      </c>
      <c r="AB96" s="2">
        <v>10.481762576151398</v>
      </c>
      <c r="AC96" s="2">
        <v>9.2582909404729712</v>
      </c>
      <c r="AD96">
        <v>100</v>
      </c>
    </row>
    <row r="97" spans="1:30" x14ac:dyDescent="0.35">
      <c r="A97">
        <v>52</v>
      </c>
      <c r="B97" t="s">
        <v>247</v>
      </c>
      <c r="C97" t="s">
        <v>260</v>
      </c>
      <c r="D97">
        <v>253490.89345</v>
      </c>
      <c r="E97">
        <v>917318.75635000004</v>
      </c>
      <c r="F97" t="s">
        <v>250</v>
      </c>
      <c r="G97" t="s">
        <v>111</v>
      </c>
      <c r="H97" s="1">
        <v>-7238.6538591341669</v>
      </c>
      <c r="I97" s="1">
        <v>-7264.6047048658338</v>
      </c>
      <c r="J97" s="1" t="s">
        <v>20</v>
      </c>
      <c r="K97" t="s">
        <v>20</v>
      </c>
      <c r="L97" s="2">
        <v>24.153209999999589</v>
      </c>
      <c r="M97" s="2">
        <v>14.500626865671638</v>
      </c>
      <c r="N97" s="2">
        <v>30.555074626865668</v>
      </c>
      <c r="O97" s="2">
        <v>174.39341771567436</v>
      </c>
      <c r="P97" s="2">
        <v>3775.4103630710893</v>
      </c>
      <c r="Q97" s="2">
        <v>151.9</v>
      </c>
      <c r="R97" s="2">
        <v>74.635597227440215</v>
      </c>
      <c r="S97" s="2">
        <v>3.0356304867873325</v>
      </c>
      <c r="T97" s="2">
        <v>1.6071325921515052</v>
      </c>
      <c r="U97" s="2">
        <v>0.27013983369160494</v>
      </c>
      <c r="V97" s="2">
        <v>0.25563198051924457</v>
      </c>
      <c r="W97" s="2">
        <v>5.7988512133581055E-2</v>
      </c>
      <c r="X97" s="2">
        <v>4.5318725903216853E-2</v>
      </c>
      <c r="Y97" s="2">
        <v>0</v>
      </c>
      <c r="Z97" s="2">
        <v>0</v>
      </c>
      <c r="AA97" s="2">
        <v>0</v>
      </c>
      <c r="AB97" s="2">
        <v>10.249791314719113</v>
      </c>
      <c r="AC97" s="2">
        <v>9.8431757449389892</v>
      </c>
      <c r="AD97">
        <v>100.00040641828478</v>
      </c>
    </row>
    <row r="98" spans="1:30" x14ac:dyDescent="0.35">
      <c r="A98">
        <v>52</v>
      </c>
      <c r="B98" t="s">
        <v>247</v>
      </c>
      <c r="C98" t="s">
        <v>260</v>
      </c>
      <c r="D98">
        <v>253490.89345</v>
      </c>
      <c r="E98">
        <v>917318.75635000004</v>
      </c>
      <c r="F98" t="s">
        <v>250</v>
      </c>
      <c r="G98" t="s">
        <v>112</v>
      </c>
      <c r="H98" s="1">
        <v>-7279.9992600000005</v>
      </c>
      <c r="I98" s="1">
        <v>-7307.1897000000008</v>
      </c>
      <c r="J98" s="1" t="s">
        <v>240</v>
      </c>
      <c r="K98" t="s">
        <v>90</v>
      </c>
      <c r="L98" s="2">
        <v>19.301676999999948</v>
      </c>
      <c r="M98" s="2">
        <v>15.136814814814816</v>
      </c>
      <c r="N98" s="2">
        <v>57.409259259259258</v>
      </c>
      <c r="O98" s="2">
        <v>174.57043051257173</v>
      </c>
      <c r="P98" s="2">
        <v>3778.0587342402041</v>
      </c>
      <c r="Q98" s="2">
        <v>151.74</v>
      </c>
      <c r="R98" s="2">
        <v>75.212258447442778</v>
      </c>
      <c r="S98" s="2">
        <v>2.7693842269816593</v>
      </c>
      <c r="T98" s="2">
        <v>1.3179517145675546</v>
      </c>
      <c r="U98" s="2">
        <v>0.28028439584691783</v>
      </c>
      <c r="V98" s="2">
        <v>0.2435861296417047</v>
      </c>
      <c r="W98" s="2">
        <v>7.9749878784838912E-2</v>
      </c>
      <c r="X98" s="2">
        <v>6.8736185651468815E-2</v>
      </c>
      <c r="Y98" s="2">
        <v>0.19363879553928207</v>
      </c>
      <c r="Z98" s="2">
        <v>7.6666666666666675E-2</v>
      </c>
      <c r="AA98" s="2">
        <v>2.6666666666666672E-2</v>
      </c>
      <c r="AB98" s="2">
        <v>10.056999715771347</v>
      </c>
      <c r="AC98" s="2">
        <v>9.6740771764391162</v>
      </c>
      <c r="AD98">
        <v>100</v>
      </c>
    </row>
    <row r="99" spans="1:30" x14ac:dyDescent="0.35">
      <c r="A99">
        <v>52</v>
      </c>
      <c r="B99" t="s">
        <v>247</v>
      </c>
      <c r="C99" t="s">
        <v>261</v>
      </c>
      <c r="D99">
        <v>255898.84594999999</v>
      </c>
      <c r="E99">
        <v>925661.11673999997</v>
      </c>
      <c r="F99" t="s">
        <v>254</v>
      </c>
      <c r="G99" t="s">
        <v>113</v>
      </c>
      <c r="H99" s="1">
        <v>-4377.0180399999999</v>
      </c>
      <c r="I99" s="1">
        <v>-4382.5782599999993</v>
      </c>
      <c r="J99" s="1" t="s">
        <v>20</v>
      </c>
      <c r="K99" t="s">
        <v>20</v>
      </c>
      <c r="L99" s="2">
        <v>5.1745399999996788</v>
      </c>
      <c r="M99" s="2">
        <v>20.776142857142855</v>
      </c>
      <c r="N99" s="2">
        <v>58.711714285714287</v>
      </c>
      <c r="O99" s="2">
        <v>110.67688871070521</v>
      </c>
      <c r="P99" s="2">
        <v>1934.1468</v>
      </c>
      <c r="Q99" s="2">
        <v>104.05</v>
      </c>
      <c r="R99" s="2">
        <v>84.946834911483009</v>
      </c>
      <c r="S99" s="2">
        <v>5.3834183822901371</v>
      </c>
      <c r="T99" s="2">
        <v>3.7608148034233562</v>
      </c>
      <c r="U99" s="2">
        <v>0.44286401938023406</v>
      </c>
      <c r="V99" s="2">
        <v>0.19947304599225293</v>
      </c>
      <c r="W99" s="2">
        <v>6.0249707987615288E-2</v>
      </c>
      <c r="X99" s="2">
        <v>4.1345129443395578E-2</v>
      </c>
      <c r="Y99" s="2">
        <v>0</v>
      </c>
      <c r="Z99" s="2">
        <v>0</v>
      </c>
      <c r="AA99" s="2">
        <v>0</v>
      </c>
      <c r="AB99" s="2">
        <v>1.4</v>
      </c>
      <c r="AC99" s="2">
        <v>3.7650000000000001</v>
      </c>
      <c r="AD99">
        <v>100</v>
      </c>
    </row>
    <row r="100" spans="1:30" x14ac:dyDescent="0.35">
      <c r="A100">
        <v>52</v>
      </c>
      <c r="B100" t="s">
        <v>247</v>
      </c>
      <c r="C100" t="s">
        <v>261</v>
      </c>
      <c r="D100">
        <v>255898.84594999999</v>
      </c>
      <c r="E100">
        <v>925661.11673999997</v>
      </c>
      <c r="F100" t="s">
        <v>253</v>
      </c>
      <c r="G100" t="s">
        <v>54</v>
      </c>
      <c r="H100" s="1">
        <v>-4864.8068200000007</v>
      </c>
      <c r="I100" s="1">
        <v>-4929.7617599999994</v>
      </c>
      <c r="J100" s="1" t="s">
        <v>20</v>
      </c>
      <c r="K100" t="s">
        <v>20</v>
      </c>
      <c r="L100" s="2">
        <v>17.49540899999991</v>
      </c>
      <c r="M100" s="2">
        <v>23.777124999999998</v>
      </c>
      <c r="N100" s="2">
        <v>39.617083333333333</v>
      </c>
      <c r="O100" s="2">
        <v>121.10448516313949</v>
      </c>
      <c r="P100" s="2">
        <v>2151.132461572598</v>
      </c>
      <c r="Q100" s="2">
        <v>108.30571428571427</v>
      </c>
      <c r="R100" s="2">
        <v>83.737858331733605</v>
      </c>
      <c r="S100" s="2">
        <v>5.8504287125555878</v>
      </c>
      <c r="T100" s="2">
        <v>2.9174084908872673</v>
      </c>
      <c r="U100" s="2">
        <v>0.53332728003291574</v>
      </c>
      <c r="V100" s="2">
        <v>0.34233109191562527</v>
      </c>
      <c r="W100" s="2">
        <v>9.4851811546855694E-2</v>
      </c>
      <c r="X100" s="2">
        <v>6.8794281328142859E-2</v>
      </c>
      <c r="Y100" s="2">
        <v>0</v>
      </c>
      <c r="Z100" s="2">
        <v>0</v>
      </c>
      <c r="AA100" s="2">
        <v>0</v>
      </c>
      <c r="AB100" s="2">
        <v>1.91</v>
      </c>
      <c r="AC100" s="2">
        <v>4.5449999999999999</v>
      </c>
      <c r="AD100">
        <v>100</v>
      </c>
    </row>
    <row r="101" spans="1:30" x14ac:dyDescent="0.35">
      <c r="A101">
        <v>52</v>
      </c>
      <c r="B101" t="s">
        <v>247</v>
      </c>
      <c r="C101" t="s">
        <v>261</v>
      </c>
      <c r="D101">
        <v>255898.84594999999</v>
      </c>
      <c r="E101">
        <v>925661.11673999997</v>
      </c>
      <c r="F101" t="s">
        <v>253</v>
      </c>
      <c r="G101" t="s">
        <v>114</v>
      </c>
      <c r="H101" s="1">
        <v>-5149.0529799999995</v>
      </c>
      <c r="I101" s="1">
        <v>-5154.1311000000005</v>
      </c>
      <c r="J101" s="1" t="s">
        <v>20</v>
      </c>
      <c r="K101" t="s">
        <v>20</v>
      </c>
      <c r="L101" s="2">
        <v>4.7020820000002539</v>
      </c>
      <c r="M101" s="2">
        <v>18.498384615384616</v>
      </c>
      <c r="N101" s="2">
        <v>44.245384615384609</v>
      </c>
      <c r="O101" s="2">
        <v>128.41357684730704</v>
      </c>
      <c r="P101" s="2">
        <v>2315.5182</v>
      </c>
      <c r="Q101" s="2">
        <v>114.36</v>
      </c>
      <c r="R101" s="2">
        <v>80.920974086744692</v>
      </c>
      <c r="S101" s="2">
        <v>4.4098822213224427</v>
      </c>
      <c r="T101" s="2">
        <v>5.0843710269292446</v>
      </c>
      <c r="U101" s="2">
        <v>0.88759986025952409</v>
      </c>
      <c r="V101" s="2">
        <v>0.59012729702409994</v>
      </c>
      <c r="W101" s="2">
        <v>9.1295429729463667E-2</v>
      </c>
      <c r="X101" s="2">
        <v>5.5750077990533137E-2</v>
      </c>
      <c r="Y101" s="2">
        <v>0</v>
      </c>
      <c r="Z101" s="2">
        <v>0</v>
      </c>
      <c r="AA101" s="2">
        <v>0</v>
      </c>
      <c r="AB101" s="2">
        <v>2.96</v>
      </c>
      <c r="AC101" s="2">
        <v>5</v>
      </c>
      <c r="AD101">
        <v>100.00000000000001</v>
      </c>
    </row>
    <row r="102" spans="1:30" x14ac:dyDescent="0.35">
      <c r="A102">
        <v>52</v>
      </c>
      <c r="B102" t="s">
        <v>247</v>
      </c>
      <c r="C102" t="s">
        <v>261</v>
      </c>
      <c r="D102">
        <v>255898.84594999999</v>
      </c>
      <c r="E102">
        <v>925661.11673999997</v>
      </c>
      <c r="F102" t="s">
        <v>253</v>
      </c>
      <c r="G102" t="s">
        <v>115</v>
      </c>
      <c r="H102" s="1">
        <v>-5191.3813600000003</v>
      </c>
      <c r="I102" s="1">
        <v>-5194.2739600000004</v>
      </c>
      <c r="J102" s="1" t="s">
        <v>25</v>
      </c>
      <c r="K102" t="s">
        <v>25</v>
      </c>
      <c r="L102" s="2">
        <v>2.8974210000001781</v>
      </c>
      <c r="M102" s="2">
        <v>23.535249999999998</v>
      </c>
      <c r="N102" s="2">
        <v>26.10575</v>
      </c>
      <c r="O102" s="2">
        <v>126.93986856766367</v>
      </c>
      <c r="P102" s="2">
        <v>2318.0583999999999</v>
      </c>
      <c r="Q102" s="2">
        <v>115.51</v>
      </c>
      <c r="R102" s="2">
        <v>82.319756741617994</v>
      </c>
      <c r="S102" s="2">
        <v>4.0809794350644157</v>
      </c>
      <c r="T102" s="2">
        <v>3.5008402016483955</v>
      </c>
      <c r="U102" s="2">
        <v>0.9602304553092742</v>
      </c>
      <c r="V102" s="2">
        <v>0.59014163399215813</v>
      </c>
      <c r="W102" s="2">
        <v>0.1900456109466272</v>
      </c>
      <c r="X102" s="2">
        <v>8.9021365127630619E-2</v>
      </c>
      <c r="Y102" s="2">
        <v>7.7018484436264703E-2</v>
      </c>
      <c r="Z102" s="2">
        <v>0</v>
      </c>
      <c r="AA102" s="2">
        <v>0</v>
      </c>
      <c r="AB102" s="2">
        <v>3.1207489797551413</v>
      </c>
      <c r="AC102" s="2">
        <v>5.0712170921021045</v>
      </c>
      <c r="AD102">
        <v>100.00000000000001</v>
      </c>
    </row>
    <row r="103" spans="1:30" x14ac:dyDescent="0.35">
      <c r="A103">
        <v>52</v>
      </c>
      <c r="B103" t="s">
        <v>247</v>
      </c>
      <c r="C103" t="s">
        <v>261</v>
      </c>
      <c r="D103">
        <v>255898.84594999999</v>
      </c>
      <c r="E103">
        <v>925661.11673999997</v>
      </c>
      <c r="F103" t="s">
        <v>253</v>
      </c>
      <c r="G103" t="s">
        <v>116</v>
      </c>
      <c r="H103" s="1">
        <v>-5198.9878893510631</v>
      </c>
      <c r="I103" s="1">
        <v>-5202.9720526489364</v>
      </c>
      <c r="J103" s="1" t="s">
        <v>20</v>
      </c>
      <c r="K103" t="s">
        <v>20</v>
      </c>
      <c r="L103" s="2">
        <v>1.811088999999924</v>
      </c>
      <c r="M103" s="2">
        <v>16.077999999999999</v>
      </c>
      <c r="N103" s="2">
        <v>56.695799999999998</v>
      </c>
      <c r="O103" s="2">
        <v>126.92400459866774</v>
      </c>
      <c r="P103" s="2">
        <v>2311.2199999999998</v>
      </c>
      <c r="Q103" s="2">
        <v>115.07</v>
      </c>
      <c r="R103" s="2">
        <v>82.697185643711705</v>
      </c>
      <c r="S103" s="2">
        <v>3.5498407604730926</v>
      </c>
      <c r="T103" s="2">
        <v>4.0736107718844394</v>
      </c>
      <c r="U103" s="2">
        <v>0.77793903989570135</v>
      </c>
      <c r="V103" s="2">
        <v>0.53004935831433642</v>
      </c>
      <c r="W103" s="2">
        <v>8.6344896462060311E-2</v>
      </c>
      <c r="X103" s="2">
        <v>6.3008124344296215E-2</v>
      </c>
      <c r="Y103" s="2">
        <v>0</v>
      </c>
      <c r="Z103" s="2">
        <v>0</v>
      </c>
      <c r="AA103" s="2">
        <v>0</v>
      </c>
      <c r="AB103" s="2">
        <v>3.1420214049143746</v>
      </c>
      <c r="AC103" s="2">
        <v>5.08</v>
      </c>
      <c r="AD103">
        <v>99.999999999999986</v>
      </c>
    </row>
    <row r="104" spans="1:30" x14ac:dyDescent="0.35">
      <c r="A104">
        <v>52</v>
      </c>
      <c r="B104" t="s">
        <v>247</v>
      </c>
      <c r="C104" t="s">
        <v>261</v>
      </c>
      <c r="D104">
        <v>255898.84594999999</v>
      </c>
      <c r="E104">
        <v>925661.11673999997</v>
      </c>
      <c r="F104" t="s">
        <v>253</v>
      </c>
      <c r="G104" t="s">
        <v>117</v>
      </c>
      <c r="H104" s="1">
        <v>-5330.7806874351545</v>
      </c>
      <c r="I104" s="1">
        <v>-5340.9527725648459</v>
      </c>
      <c r="J104" s="1" t="s">
        <v>20</v>
      </c>
      <c r="K104" t="s">
        <v>20</v>
      </c>
      <c r="L104" s="2">
        <v>5.8141259999999004</v>
      </c>
      <c r="M104" s="2">
        <v>20.210687500000006</v>
      </c>
      <c r="N104" s="2">
        <v>51.052250000000001</v>
      </c>
      <c r="O104" s="2">
        <v>131.51175526246956</v>
      </c>
      <c r="P104" s="2">
        <v>2406.1531069965872</v>
      </c>
      <c r="Q104" s="2">
        <v>116.92</v>
      </c>
      <c r="R104" s="2">
        <v>81.198262721002877</v>
      </c>
      <c r="S104" s="2">
        <v>3.8583435255042846</v>
      </c>
      <c r="T104" s="2">
        <v>4.5913409059368435</v>
      </c>
      <c r="U104" s="2">
        <v>0.78158412042476588</v>
      </c>
      <c r="V104" s="2">
        <v>0.54130102013527437</v>
      </c>
      <c r="W104" s="2">
        <v>7.4427008842236589E-2</v>
      </c>
      <c r="X104" s="2">
        <v>3.688880983973318E-2</v>
      </c>
      <c r="Y104" s="2">
        <v>0</v>
      </c>
      <c r="Z104" s="2">
        <v>0</v>
      </c>
      <c r="AA104" s="2">
        <v>0</v>
      </c>
      <c r="AB104" s="2">
        <v>3.6278518883139861</v>
      </c>
      <c r="AC104" s="2">
        <v>5.29</v>
      </c>
      <c r="AD104">
        <v>100.00000000000001</v>
      </c>
    </row>
    <row r="105" spans="1:30" x14ac:dyDescent="0.35">
      <c r="A105">
        <v>52</v>
      </c>
      <c r="B105" t="s">
        <v>247</v>
      </c>
      <c r="C105" t="s">
        <v>261</v>
      </c>
      <c r="D105">
        <v>255898.84594999999</v>
      </c>
      <c r="E105">
        <v>925661.11673999997</v>
      </c>
      <c r="F105" t="s">
        <v>253</v>
      </c>
      <c r="G105" t="s">
        <v>74</v>
      </c>
      <c r="H105" s="1">
        <v>-5414.7237952068344</v>
      </c>
      <c r="I105" s="1">
        <v>-5419.4420107931655</v>
      </c>
      <c r="J105" s="1" t="s">
        <v>25</v>
      </c>
      <c r="K105" t="s">
        <v>25</v>
      </c>
      <c r="L105" s="2">
        <v>3.9917879999998771</v>
      </c>
      <c r="M105" s="2">
        <v>18.79</v>
      </c>
      <c r="N105" s="2">
        <v>36.206454545454548</v>
      </c>
      <c r="O105" s="2">
        <v>133.29904905026513</v>
      </c>
      <c r="P105" s="2">
        <v>2457.0854980215827</v>
      </c>
      <c r="Q105" s="2">
        <v>118.87</v>
      </c>
      <c r="R105" s="2">
        <v>81.388138813881369</v>
      </c>
      <c r="S105" s="2">
        <v>3.8003800380037998</v>
      </c>
      <c r="T105" s="2">
        <v>3.34033403340334</v>
      </c>
      <c r="U105" s="2">
        <v>1.0401040104010402</v>
      </c>
      <c r="V105" s="2">
        <v>0.56005600560056001</v>
      </c>
      <c r="W105" s="2">
        <v>0.24002400240023999</v>
      </c>
      <c r="X105" s="2">
        <v>0.11001100110011</v>
      </c>
      <c r="Y105" s="2">
        <v>0.14001400140014</v>
      </c>
      <c r="Z105" s="2">
        <v>0</v>
      </c>
      <c r="AA105" s="2">
        <v>0</v>
      </c>
      <c r="AB105" s="2">
        <v>3.9503950395039502</v>
      </c>
      <c r="AC105" s="2">
        <v>5.4305430543054296</v>
      </c>
      <c r="AD105">
        <v>99.999999999999957</v>
      </c>
    </row>
    <row r="106" spans="1:30" x14ac:dyDescent="0.35">
      <c r="A106">
        <v>52</v>
      </c>
      <c r="B106" t="s">
        <v>247</v>
      </c>
      <c r="C106" t="s">
        <v>261</v>
      </c>
      <c r="D106">
        <v>255898.84594999999</v>
      </c>
      <c r="E106">
        <v>925661.11673999997</v>
      </c>
      <c r="F106" t="s">
        <v>253</v>
      </c>
      <c r="G106" t="s">
        <v>104</v>
      </c>
      <c r="H106" s="1">
        <v>-5476.8488399999997</v>
      </c>
      <c r="I106" s="1">
        <v>-5485.2373800000005</v>
      </c>
      <c r="J106" s="1" t="s">
        <v>20</v>
      </c>
      <c r="K106" t="s">
        <v>20</v>
      </c>
      <c r="L106" s="2">
        <v>7.6461060000000609</v>
      </c>
      <c r="M106" s="2">
        <v>22.658428571428569</v>
      </c>
      <c r="N106" s="2">
        <v>46.276952380952388</v>
      </c>
      <c r="O106" s="2">
        <v>133.05829923941388</v>
      </c>
      <c r="P106" s="2">
        <v>2461.6</v>
      </c>
      <c r="Q106" s="2">
        <v>119</v>
      </c>
      <c r="R106" s="2">
        <v>81.68849181087424</v>
      </c>
      <c r="S106" s="2">
        <v>3.5812694829285112</v>
      </c>
      <c r="T106" s="2">
        <v>4.0319988539286484</v>
      </c>
      <c r="U106" s="2">
        <v>0.79071385500295666</v>
      </c>
      <c r="V106" s="2">
        <v>0.49174812657288675</v>
      </c>
      <c r="W106" s="2">
        <v>7.3109202571896473E-2</v>
      </c>
      <c r="X106" s="2">
        <v>3.2347060262794311E-2</v>
      </c>
      <c r="Y106" s="2">
        <v>0</v>
      </c>
      <c r="Z106" s="2">
        <v>0</v>
      </c>
      <c r="AA106" s="2">
        <v>0</v>
      </c>
      <c r="AB106" s="2">
        <v>3.9963216078580617</v>
      </c>
      <c r="AC106" s="2">
        <v>5.3140000000000001</v>
      </c>
      <c r="AD106">
        <v>100</v>
      </c>
    </row>
    <row r="107" spans="1:30" x14ac:dyDescent="0.35">
      <c r="A107">
        <v>52</v>
      </c>
      <c r="B107" t="s">
        <v>247</v>
      </c>
      <c r="C107" t="s">
        <v>261</v>
      </c>
      <c r="D107">
        <v>255898.84594999999</v>
      </c>
      <c r="E107">
        <v>925661.11673999997</v>
      </c>
      <c r="F107" t="s">
        <v>253</v>
      </c>
      <c r="G107" t="s">
        <v>33</v>
      </c>
      <c r="H107" s="1">
        <v>-5750.7106510264548</v>
      </c>
      <c r="I107" s="1">
        <v>-5755.840024973545</v>
      </c>
      <c r="J107" s="1" t="s">
        <v>20</v>
      </c>
      <c r="K107" t="s">
        <v>20</v>
      </c>
      <c r="L107" s="2">
        <v>3.2975639999998507</v>
      </c>
      <c r="M107" s="2">
        <v>16.301111111111112</v>
      </c>
      <c r="N107" s="2">
        <v>53.796777777777777</v>
      </c>
      <c r="O107" s="2">
        <v>138.53734421514039</v>
      </c>
      <c r="P107" s="2">
        <v>2606.7762052910052</v>
      </c>
      <c r="Q107" s="2">
        <v>122.8</v>
      </c>
      <c r="R107" s="2">
        <v>82.433743675019528</v>
      </c>
      <c r="S107" s="2">
        <v>3.8125259377520844</v>
      </c>
      <c r="T107" s="2">
        <v>3.5527979690910816</v>
      </c>
      <c r="U107" s="2">
        <v>0.75947815786186512</v>
      </c>
      <c r="V107" s="2">
        <v>0.33817918704616751</v>
      </c>
      <c r="W107" s="2">
        <v>8.1736407878716139E-2</v>
      </c>
      <c r="X107" s="2">
        <v>3.5024960794412863E-2</v>
      </c>
      <c r="Y107" s="2">
        <v>0</v>
      </c>
      <c r="Z107" s="2">
        <v>0</v>
      </c>
      <c r="AA107" s="2">
        <v>0</v>
      </c>
      <c r="AB107" s="2">
        <v>4.2125137045561489</v>
      </c>
      <c r="AC107" s="2">
        <v>4.774</v>
      </c>
      <c r="AD107">
        <v>100.00000000000001</v>
      </c>
    </row>
    <row r="108" spans="1:30" x14ac:dyDescent="0.35">
      <c r="A108">
        <v>52</v>
      </c>
      <c r="B108" t="s">
        <v>247</v>
      </c>
      <c r="C108" t="s">
        <v>261</v>
      </c>
      <c r="D108">
        <v>255898.84594999999</v>
      </c>
      <c r="E108">
        <v>925661.11673999997</v>
      </c>
      <c r="F108" t="s">
        <v>253</v>
      </c>
      <c r="G108" t="s">
        <v>118</v>
      </c>
      <c r="H108" s="1">
        <v>-5771.9456985351353</v>
      </c>
      <c r="I108" s="1">
        <v>-5775.605975464865</v>
      </c>
      <c r="J108" s="1" t="s">
        <v>25</v>
      </c>
      <c r="K108" t="s">
        <v>25</v>
      </c>
      <c r="L108" s="2">
        <v>3.660746000000032</v>
      </c>
      <c r="M108" s="2">
        <v>19.620100000000001</v>
      </c>
      <c r="N108" s="2">
        <v>41.160600000000002</v>
      </c>
      <c r="O108" s="2">
        <v>137.19471543604217</v>
      </c>
      <c r="P108" s="2">
        <v>2606.3930145945942</v>
      </c>
      <c r="Q108" s="2">
        <v>124.81</v>
      </c>
      <c r="R108" s="2">
        <v>82.366473294658917</v>
      </c>
      <c r="S108" s="2">
        <v>3.6007201440288052</v>
      </c>
      <c r="T108" s="2">
        <v>3.0406081216243241</v>
      </c>
      <c r="U108" s="2">
        <v>0.97019403880776145</v>
      </c>
      <c r="V108" s="2">
        <v>0.59011802360472088</v>
      </c>
      <c r="W108" s="2">
        <v>0.23004600920184035</v>
      </c>
      <c r="X108" s="2">
        <v>0.12002400480096018</v>
      </c>
      <c r="Y108" s="2">
        <v>0.12002400480096018</v>
      </c>
      <c r="Z108" s="2">
        <v>0</v>
      </c>
      <c r="AA108" s="2">
        <v>0</v>
      </c>
      <c r="AB108" s="2">
        <v>4.2308461692338462</v>
      </c>
      <c r="AC108" s="2">
        <v>4.730946189237847</v>
      </c>
      <c r="AD108">
        <v>99.999999999999957</v>
      </c>
    </row>
    <row r="109" spans="1:30" x14ac:dyDescent="0.35">
      <c r="A109">
        <v>52</v>
      </c>
      <c r="B109" t="s">
        <v>247</v>
      </c>
      <c r="C109" t="s">
        <v>261</v>
      </c>
      <c r="D109">
        <v>255898.84594999999</v>
      </c>
      <c r="E109">
        <v>925661.11673999997</v>
      </c>
      <c r="F109" t="s">
        <v>250</v>
      </c>
      <c r="G109" t="s">
        <v>119</v>
      </c>
      <c r="H109" s="1">
        <v>-6992.7319399999997</v>
      </c>
      <c r="I109" s="1">
        <v>-7011.5659800000003</v>
      </c>
      <c r="J109" s="1" t="s">
        <v>20</v>
      </c>
      <c r="K109" t="s">
        <v>20</v>
      </c>
      <c r="L109" s="2">
        <v>7.8212690000003038</v>
      </c>
      <c r="M109" s="2">
        <v>14.437681818181817</v>
      </c>
      <c r="N109" s="2">
        <v>66.069454545454548</v>
      </c>
      <c r="O109" s="2">
        <v>161.76785203738623</v>
      </c>
      <c r="P109" s="2">
        <v>3335.9064000000003</v>
      </c>
      <c r="Q109" s="2">
        <v>140.30000000000001</v>
      </c>
      <c r="R109" s="2">
        <v>86.463263511885472</v>
      </c>
      <c r="S109" s="2">
        <v>1.119306077239147</v>
      </c>
      <c r="T109" s="2">
        <v>0.20085131333519371</v>
      </c>
      <c r="U109" s="2">
        <v>9.9994349692337045E-2</v>
      </c>
      <c r="V109" s="2">
        <v>0.10233363223285828</v>
      </c>
      <c r="W109" s="2">
        <v>0.14296772704746635</v>
      </c>
      <c r="X109" s="2">
        <v>0</v>
      </c>
      <c r="Y109" s="2">
        <v>0</v>
      </c>
      <c r="Z109" s="2">
        <v>0</v>
      </c>
      <c r="AA109" s="2">
        <v>0</v>
      </c>
      <c r="AB109" s="2">
        <v>8.6622833885675341</v>
      </c>
      <c r="AC109" s="2">
        <v>3.2090000000000001</v>
      </c>
      <c r="AD109">
        <v>100</v>
      </c>
    </row>
    <row r="110" spans="1:30" x14ac:dyDescent="0.35">
      <c r="A110">
        <v>52</v>
      </c>
      <c r="B110" t="s">
        <v>247</v>
      </c>
      <c r="C110" t="s">
        <v>261</v>
      </c>
      <c r="D110">
        <v>255898.84594999999</v>
      </c>
      <c r="E110">
        <v>925661.11673999997</v>
      </c>
      <c r="F110" t="s">
        <v>251</v>
      </c>
      <c r="G110" t="s">
        <v>81</v>
      </c>
      <c r="H110" s="1">
        <v>-7226.6468599999989</v>
      </c>
      <c r="I110" s="1">
        <v>-7236.0638800000006</v>
      </c>
      <c r="J110" s="1" t="s">
        <v>20</v>
      </c>
      <c r="K110" t="s">
        <v>20</v>
      </c>
      <c r="L110" s="2">
        <v>7.5962889999997776</v>
      </c>
      <c r="M110" s="2">
        <v>15.50504761904762</v>
      </c>
      <c r="N110" s="2">
        <v>62.139571428571429</v>
      </c>
      <c r="O110" s="2">
        <v>164.98362523580704</v>
      </c>
      <c r="P110" s="2">
        <v>3449.7</v>
      </c>
      <c r="Q110" s="2">
        <v>143.6</v>
      </c>
      <c r="R110" s="2">
        <v>85.967728795562465</v>
      </c>
      <c r="S110" s="2">
        <v>1.1540906220504958</v>
      </c>
      <c r="T110" s="2">
        <v>0.14781820327255793</v>
      </c>
      <c r="U110" s="2">
        <v>0</v>
      </c>
      <c r="V110" s="2">
        <v>9.6081832127162634E-2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9.6152805469873144</v>
      </c>
      <c r="AC110" s="2">
        <v>3.0190000000000001</v>
      </c>
      <c r="AD110">
        <v>100</v>
      </c>
    </row>
    <row r="111" spans="1:30" x14ac:dyDescent="0.35">
      <c r="A111">
        <v>52</v>
      </c>
      <c r="B111" t="s">
        <v>247</v>
      </c>
      <c r="C111" t="s">
        <v>261</v>
      </c>
      <c r="D111">
        <v>255898.84594999999</v>
      </c>
      <c r="E111">
        <v>925661.11673999997</v>
      </c>
      <c r="F111" t="s">
        <v>251</v>
      </c>
      <c r="G111" t="s">
        <v>120</v>
      </c>
      <c r="H111" s="1">
        <v>-7447.9277100363324</v>
      </c>
      <c r="I111" s="1">
        <v>-7457.0904959636673</v>
      </c>
      <c r="J111" s="1" t="s">
        <v>20</v>
      </c>
      <c r="K111" t="s">
        <v>20</v>
      </c>
      <c r="L111" s="2">
        <v>4.3967519999998013</v>
      </c>
      <c r="M111" s="2">
        <v>13.389916666666666</v>
      </c>
      <c r="N111" s="2">
        <v>54.074333333333328</v>
      </c>
      <c r="O111" s="2">
        <v>170.56758432627586</v>
      </c>
      <c r="P111" s="2">
        <v>3562.6554422742142</v>
      </c>
      <c r="Q111" s="2">
        <v>146.69999999999999</v>
      </c>
      <c r="R111" s="2">
        <v>81.877625561385074</v>
      </c>
      <c r="S111" s="2">
        <v>1.4923413577858811</v>
      </c>
      <c r="T111" s="2">
        <v>1.1319240664194083</v>
      </c>
      <c r="U111" s="2">
        <v>0.26361770517082583</v>
      </c>
      <c r="V111" s="2">
        <v>0.29905309989471007</v>
      </c>
      <c r="W111" s="2">
        <v>1.0179698198976621</v>
      </c>
      <c r="X111" s="2">
        <v>0.56166338520201198</v>
      </c>
      <c r="Y111" s="2">
        <v>0</v>
      </c>
      <c r="Z111" s="2">
        <v>0</v>
      </c>
      <c r="AA111" s="2">
        <v>0</v>
      </c>
      <c r="AB111" s="2">
        <v>10.516805004244421</v>
      </c>
      <c r="AC111" s="2">
        <v>2.839</v>
      </c>
      <c r="AD111">
        <v>99.999999999999986</v>
      </c>
    </row>
    <row r="112" spans="1:30" x14ac:dyDescent="0.35">
      <c r="A112">
        <v>52</v>
      </c>
      <c r="B112" t="s">
        <v>247</v>
      </c>
      <c r="C112" t="s">
        <v>261</v>
      </c>
      <c r="D112">
        <v>255898.84594999999</v>
      </c>
      <c r="E112">
        <v>925661.11673999997</v>
      </c>
      <c r="F112" t="s">
        <v>251</v>
      </c>
      <c r="G112" t="s">
        <v>121</v>
      </c>
      <c r="H112" s="1">
        <v>-7527.6857373461535</v>
      </c>
      <c r="I112" s="1">
        <v>-7530.6241986538471</v>
      </c>
      <c r="J112" s="1" t="s">
        <v>20</v>
      </c>
      <c r="K112" t="s">
        <v>20</v>
      </c>
      <c r="L112" s="2">
        <v>1.8351940000004501</v>
      </c>
      <c r="M112" s="2">
        <v>12.5222</v>
      </c>
      <c r="N112" s="2">
        <v>52.566999999999993</v>
      </c>
      <c r="O112" s="2">
        <v>170.17928971278343</v>
      </c>
      <c r="P112" s="2">
        <v>3601.7</v>
      </c>
      <c r="Q112" s="2">
        <v>147.80000000000001</v>
      </c>
      <c r="R112" s="2">
        <v>84.383102754630386</v>
      </c>
      <c r="S112" s="2">
        <v>0.68022771044459063</v>
      </c>
      <c r="T112" s="2">
        <v>0.52750388895637346</v>
      </c>
      <c r="U112" s="2">
        <v>0.19559103747151815</v>
      </c>
      <c r="V112" s="2">
        <v>0.33546591948838178</v>
      </c>
      <c r="W112" s="2">
        <v>0.26236001128070807</v>
      </c>
      <c r="X112" s="2">
        <v>0</v>
      </c>
      <c r="Y112" s="2">
        <v>0</v>
      </c>
      <c r="Z112" s="2">
        <v>0</v>
      </c>
      <c r="AA112" s="2">
        <v>0</v>
      </c>
      <c r="AB112" s="2">
        <v>10.841748677728042</v>
      </c>
      <c r="AC112" s="2">
        <v>2.774</v>
      </c>
      <c r="AD112">
        <v>100</v>
      </c>
    </row>
    <row r="113" spans="1:30" x14ac:dyDescent="0.35">
      <c r="A113">
        <v>52</v>
      </c>
      <c r="B113" t="s">
        <v>247</v>
      </c>
      <c r="C113" t="s">
        <v>261</v>
      </c>
      <c r="D113">
        <v>255898.84594999999</v>
      </c>
      <c r="E113">
        <v>925661.11673999997</v>
      </c>
      <c r="F113" t="s">
        <v>251</v>
      </c>
      <c r="G113" t="s">
        <v>122</v>
      </c>
      <c r="H113" s="1">
        <v>-7800.2172999999993</v>
      </c>
      <c r="I113" s="1">
        <v>-7822.9402799999998</v>
      </c>
      <c r="J113" s="1" t="s">
        <v>20</v>
      </c>
      <c r="K113" t="s">
        <v>20</v>
      </c>
      <c r="L113" s="2">
        <v>19.261501999999801</v>
      </c>
      <c r="M113" s="2">
        <v>20.293150943396224</v>
      </c>
      <c r="N113" s="2">
        <v>33.378830188679252</v>
      </c>
      <c r="O113" s="2">
        <v>172.13337774479038</v>
      </c>
      <c r="P113" s="2">
        <v>3745.8401992830113</v>
      </c>
      <c r="Q113" s="2">
        <v>154.85</v>
      </c>
      <c r="R113" s="2">
        <v>83.229052750527828</v>
      </c>
      <c r="S113" s="2">
        <v>2.1992826499164879</v>
      </c>
      <c r="T113" s="2">
        <v>3.8015336700561723E-2</v>
      </c>
      <c r="U113" s="2">
        <v>8.1629293253547858E-3</v>
      </c>
      <c r="V113" s="2">
        <v>1.6610783644733038E-2</v>
      </c>
      <c r="W113" s="2">
        <v>3.6084155197814659E-3</v>
      </c>
      <c r="X113" s="2">
        <v>1.9251082400038175E-4</v>
      </c>
      <c r="Y113" s="2">
        <v>0</v>
      </c>
      <c r="Z113" s="2">
        <v>0</v>
      </c>
      <c r="AA113" s="2">
        <v>0</v>
      </c>
      <c r="AB113" s="2">
        <v>11.952074623541241</v>
      </c>
      <c r="AC113" s="2">
        <v>2.5529999999999999</v>
      </c>
      <c r="AD113">
        <v>99.999999999999986</v>
      </c>
    </row>
    <row r="114" spans="1:30" x14ac:dyDescent="0.35">
      <c r="A114">
        <v>52</v>
      </c>
      <c r="B114" t="s">
        <v>247</v>
      </c>
      <c r="C114" t="s">
        <v>261</v>
      </c>
      <c r="D114">
        <v>255898.84594999999</v>
      </c>
      <c r="E114">
        <v>925661.11673999997</v>
      </c>
      <c r="F114" t="s">
        <v>251</v>
      </c>
      <c r="G114" t="s">
        <v>123</v>
      </c>
      <c r="H114" s="1">
        <v>-8296.2761468304252</v>
      </c>
      <c r="I114" s="1">
        <v>-8317.1051911695758</v>
      </c>
      <c r="J114" s="1" t="s">
        <v>20</v>
      </c>
      <c r="K114" t="s">
        <v>20</v>
      </c>
      <c r="L114" s="2">
        <v>3.7185980000004912</v>
      </c>
      <c r="M114" s="2">
        <v>12.639500000000002</v>
      </c>
      <c r="N114" s="2">
        <v>48.140500000000003</v>
      </c>
      <c r="O114" s="2">
        <v>181.53849567017781</v>
      </c>
      <c r="P114" s="2">
        <v>4039.1955753137267</v>
      </c>
      <c r="Q114" s="2">
        <v>160.25</v>
      </c>
      <c r="R114" s="2">
        <v>82.126411916070026</v>
      </c>
      <c r="S114" s="2">
        <v>1.6650084738320845</v>
      </c>
      <c r="T114" s="2">
        <v>4.5877149110776207E-2</v>
      </c>
      <c r="U114" s="2">
        <v>3.6114943850396679E-3</v>
      </c>
      <c r="V114" s="2">
        <v>1.607966395304037E-2</v>
      </c>
      <c r="W114" s="2">
        <v>1.1083499388941272E-2</v>
      </c>
      <c r="X114" s="2">
        <v>8.8505372264952361E-3</v>
      </c>
      <c r="Y114" s="2">
        <v>0</v>
      </c>
      <c r="Z114" s="2">
        <v>0</v>
      </c>
      <c r="AA114" s="2">
        <v>0</v>
      </c>
      <c r="AB114" s="2">
        <v>13.973077266033606</v>
      </c>
      <c r="AC114" s="2">
        <v>2.15</v>
      </c>
      <c r="AD114">
        <v>100.00000000000003</v>
      </c>
    </row>
    <row r="115" spans="1:30" x14ac:dyDescent="0.35">
      <c r="A115">
        <v>52</v>
      </c>
      <c r="B115" t="s">
        <v>247</v>
      </c>
      <c r="C115" t="s">
        <v>261</v>
      </c>
      <c r="D115">
        <v>255898.84594999999</v>
      </c>
      <c r="E115">
        <v>925661.11673999997</v>
      </c>
      <c r="F115" t="s">
        <v>251</v>
      </c>
      <c r="G115" t="s">
        <v>124</v>
      </c>
      <c r="H115" s="1">
        <v>-8372.8878199999999</v>
      </c>
      <c r="I115" s="1">
        <v>-8379.2194</v>
      </c>
      <c r="J115" s="1" t="s">
        <v>20</v>
      </c>
      <c r="K115" t="s">
        <v>20</v>
      </c>
      <c r="L115" s="2">
        <v>3.7185980000004912</v>
      </c>
      <c r="M115" s="2">
        <v>15.361100000000002</v>
      </c>
      <c r="N115" s="2">
        <v>59.058700000000009</v>
      </c>
      <c r="O115" s="2">
        <v>181.99721227643957</v>
      </c>
      <c r="P115" s="2">
        <v>4043.4247943523633</v>
      </c>
      <c r="Q115" s="2">
        <v>159.69999999999999</v>
      </c>
      <c r="R115" s="2">
        <v>82.177208720722632</v>
      </c>
      <c r="S115" s="2">
        <v>1.401258061392691</v>
      </c>
      <c r="T115" s="2">
        <v>3.2582049102544142E-2</v>
      </c>
      <c r="U115" s="2">
        <v>0</v>
      </c>
      <c r="V115" s="2">
        <v>8.181296444174745E-3</v>
      </c>
      <c r="W115" s="2">
        <v>0</v>
      </c>
      <c r="X115" s="2">
        <v>7.5675531765224081E-3</v>
      </c>
      <c r="Y115" s="2">
        <v>0</v>
      </c>
      <c r="Z115" s="2">
        <v>0</v>
      </c>
      <c r="AA115" s="2">
        <v>0</v>
      </c>
      <c r="AB115" s="2">
        <v>14.28520231916143</v>
      </c>
      <c r="AC115" s="2">
        <v>2.0880000000000001</v>
      </c>
      <c r="AD115">
        <v>100</v>
      </c>
    </row>
    <row r="116" spans="1:30" x14ac:dyDescent="0.35">
      <c r="A116">
        <v>52</v>
      </c>
      <c r="B116" t="s">
        <v>247</v>
      </c>
      <c r="C116" t="s">
        <v>261</v>
      </c>
      <c r="D116">
        <v>255898.84594999999</v>
      </c>
      <c r="E116">
        <v>925661.11673999997</v>
      </c>
      <c r="F116" t="s">
        <v>251</v>
      </c>
      <c r="G116" t="s">
        <v>89</v>
      </c>
      <c r="H116" s="1">
        <v>-8589.3591749195984</v>
      </c>
      <c r="I116" s="1">
        <v>-8610.3200430804027</v>
      </c>
      <c r="J116" s="1" t="s">
        <v>20</v>
      </c>
      <c r="K116" t="s">
        <v>20</v>
      </c>
      <c r="L116" s="2">
        <v>8.2342680000004034</v>
      </c>
      <c r="M116" s="2">
        <v>14.361954545454545</v>
      </c>
      <c r="N116" s="2">
        <v>44.471272727272712</v>
      </c>
      <c r="O116" s="2">
        <v>181.13460866926033</v>
      </c>
      <c r="P116" s="2">
        <v>4052.113726130653</v>
      </c>
      <c r="Q116" s="2">
        <v>162.9</v>
      </c>
      <c r="R116" s="2">
        <v>80.818948470237444</v>
      </c>
      <c r="S116" s="2">
        <v>2.0067505187914647</v>
      </c>
      <c r="T116" s="2">
        <v>6.5208014248076943E-2</v>
      </c>
      <c r="U116" s="2">
        <v>9.3069145004746508E-3</v>
      </c>
      <c r="V116" s="2">
        <v>1.7021470546941326E-2</v>
      </c>
      <c r="W116" s="2">
        <v>5.3012482182992625E-4</v>
      </c>
      <c r="X116" s="2">
        <v>3.102164605492062E-3</v>
      </c>
      <c r="Y116" s="2">
        <v>0</v>
      </c>
      <c r="Z116" s="2">
        <v>0</v>
      </c>
      <c r="AA116" s="2">
        <v>0</v>
      </c>
      <c r="AB116" s="2">
        <v>15.167132322248268</v>
      </c>
      <c r="AC116" s="2">
        <v>1.9119999999999999</v>
      </c>
      <c r="AD116">
        <v>99.999999999999986</v>
      </c>
    </row>
    <row r="117" spans="1:30" x14ac:dyDescent="0.35">
      <c r="A117">
        <v>52</v>
      </c>
      <c r="B117" t="s">
        <v>247</v>
      </c>
      <c r="C117" t="s">
        <v>261</v>
      </c>
      <c r="D117">
        <v>255898.84594999999</v>
      </c>
      <c r="E117">
        <v>925661.11673999997</v>
      </c>
      <c r="F117" t="s">
        <v>251</v>
      </c>
      <c r="G117" t="s">
        <v>125</v>
      </c>
      <c r="H117" s="1">
        <v>-8694.5909629331545</v>
      </c>
      <c r="I117" s="1">
        <v>-8701.3833050668436</v>
      </c>
      <c r="J117" s="1" t="s">
        <v>20</v>
      </c>
      <c r="K117" t="s">
        <v>20</v>
      </c>
      <c r="L117" s="2">
        <v>5.6598539999998945</v>
      </c>
      <c r="M117" s="2">
        <v>16.105066666666669</v>
      </c>
      <c r="N117" s="2">
        <v>39.659400000000005</v>
      </c>
      <c r="O117" s="2">
        <v>180.60939971980392</v>
      </c>
      <c r="P117" s="2">
        <v>4042.3874639037431</v>
      </c>
      <c r="Q117" s="2">
        <v>163.4</v>
      </c>
      <c r="R117" s="2">
        <v>80.587067187278677</v>
      </c>
      <c r="S117" s="2">
        <v>1.9339445433100759</v>
      </c>
      <c r="T117" s="2">
        <v>4.1453689889677785E-2</v>
      </c>
      <c r="U117" s="2">
        <v>5.4093382464508784E-3</v>
      </c>
      <c r="V117" s="2">
        <v>5.9112434024001887E-3</v>
      </c>
      <c r="W117" s="2">
        <v>0</v>
      </c>
      <c r="X117" s="2">
        <v>3.354876357629993E-3</v>
      </c>
      <c r="Y117" s="2">
        <v>0</v>
      </c>
      <c r="Z117" s="2">
        <v>0</v>
      </c>
      <c r="AA117" s="2">
        <v>0</v>
      </c>
      <c r="AB117" s="2">
        <v>15.595859121515081</v>
      </c>
      <c r="AC117" s="2">
        <v>1.8269999999999997</v>
      </c>
      <c r="AD117">
        <v>99.999999999999986</v>
      </c>
    </row>
    <row r="118" spans="1:30" x14ac:dyDescent="0.35">
      <c r="A118">
        <v>52</v>
      </c>
      <c r="B118" t="s">
        <v>247</v>
      </c>
      <c r="C118" t="s">
        <v>261</v>
      </c>
      <c r="D118">
        <v>255898.84594999999</v>
      </c>
      <c r="E118">
        <v>925661.11673999997</v>
      </c>
      <c r="F118" t="s">
        <v>251</v>
      </c>
      <c r="G118" t="s">
        <v>91</v>
      </c>
      <c r="H118" s="1">
        <v>-8758.0474106878046</v>
      </c>
      <c r="I118" s="1">
        <v>-8798.164041312195</v>
      </c>
      <c r="J118" s="1" t="s">
        <v>25</v>
      </c>
      <c r="K118" t="s">
        <v>126</v>
      </c>
      <c r="L118" s="2">
        <v>32.921001999999802</v>
      </c>
      <c r="M118" s="2">
        <v>14.730919540229884</v>
      </c>
      <c r="N118" s="2">
        <v>40.339620689655177</v>
      </c>
      <c r="O118" s="2">
        <v>181.46736000335054</v>
      </c>
      <c r="P118" s="2">
        <v>4049.7765430621507</v>
      </c>
      <c r="Q118" s="2">
        <v>162.97499999999999</v>
      </c>
      <c r="R118" s="2">
        <v>78.497180205415489</v>
      </c>
      <c r="S118" s="2">
        <v>2.9803641456582635</v>
      </c>
      <c r="T118" s="2">
        <v>0.37337868480725622</v>
      </c>
      <c r="U118" s="2">
        <v>9.6345204748566102E-2</v>
      </c>
      <c r="V118" s="2">
        <v>7.9343737494998012E-2</v>
      </c>
      <c r="W118" s="2">
        <v>4.200480192076831E-2</v>
      </c>
      <c r="X118" s="2">
        <v>3.2336934773909566E-2</v>
      </c>
      <c r="Y118" s="2">
        <v>8.0014672535680939E-2</v>
      </c>
      <c r="Z118" s="2">
        <v>4.6666666666666669E-2</v>
      </c>
      <c r="AA118" s="2">
        <v>1.3333333333333334E-2</v>
      </c>
      <c r="AB118" s="2">
        <v>16.075464852607713</v>
      </c>
      <c r="AC118" s="2">
        <v>1.6835667600373483</v>
      </c>
      <c r="AD118">
        <v>99.999999999999986</v>
      </c>
    </row>
    <row r="119" spans="1:30" x14ac:dyDescent="0.35">
      <c r="A119">
        <v>52</v>
      </c>
      <c r="B119" t="s">
        <v>247</v>
      </c>
      <c r="C119" t="s">
        <v>261</v>
      </c>
      <c r="D119">
        <v>255898.84594999999</v>
      </c>
      <c r="E119">
        <v>925661.11673999997</v>
      </c>
      <c r="F119" t="s">
        <v>251</v>
      </c>
      <c r="G119" t="s">
        <v>127</v>
      </c>
      <c r="H119" s="1">
        <v>-8839.5120344510869</v>
      </c>
      <c r="I119" s="1">
        <v>-8845.5904595489119</v>
      </c>
      <c r="J119" s="1" t="s">
        <v>20</v>
      </c>
      <c r="K119" t="s">
        <v>20</v>
      </c>
      <c r="L119" s="2">
        <v>3.0388370000008535</v>
      </c>
      <c r="M119" s="2">
        <v>14.560750000000001</v>
      </c>
      <c r="N119" s="2">
        <v>42.664749999999998</v>
      </c>
      <c r="O119" s="2">
        <v>180.43654927288833</v>
      </c>
      <c r="P119" s="2">
        <v>4050.8763771099589</v>
      </c>
      <c r="Q119" s="2">
        <v>166.3</v>
      </c>
      <c r="R119" s="2">
        <v>77.784575969676709</v>
      </c>
      <c r="S119" s="2">
        <v>1.5489540465564586</v>
      </c>
      <c r="T119" s="2">
        <v>9.2185630690689968E-2</v>
      </c>
      <c r="U119" s="2">
        <v>6.1238586559791107E-3</v>
      </c>
      <c r="V119" s="2">
        <v>2.7809314380835958E-2</v>
      </c>
      <c r="W119" s="2">
        <v>0</v>
      </c>
      <c r="X119" s="2">
        <v>2.2710595227201487E-2</v>
      </c>
      <c r="Y119" s="2">
        <v>0</v>
      </c>
      <c r="Z119" s="2">
        <v>0</v>
      </c>
      <c r="AA119" s="2">
        <v>0</v>
      </c>
      <c r="AB119" s="2">
        <v>18.963115717182077</v>
      </c>
      <c r="AC119" s="2">
        <v>1.5545248676300469</v>
      </c>
      <c r="AD119">
        <v>100</v>
      </c>
    </row>
    <row r="120" spans="1:30" x14ac:dyDescent="0.35">
      <c r="A120">
        <v>52</v>
      </c>
      <c r="B120" t="s">
        <v>247</v>
      </c>
      <c r="C120" t="s">
        <v>261</v>
      </c>
      <c r="D120">
        <v>255898.84594999999</v>
      </c>
      <c r="E120">
        <v>925661.11673999997</v>
      </c>
      <c r="F120" t="s">
        <v>251</v>
      </c>
      <c r="G120" t="s">
        <v>23</v>
      </c>
      <c r="H120" s="1">
        <v>-9034.2246195456919</v>
      </c>
      <c r="I120" s="1">
        <v>-9054.0966724543086</v>
      </c>
      <c r="J120" s="1" t="s">
        <v>20</v>
      </c>
      <c r="K120" t="s">
        <v>20</v>
      </c>
      <c r="L120" s="2">
        <v>16.050715999999724</v>
      </c>
      <c r="M120" s="2">
        <v>18.081571428571426</v>
      </c>
      <c r="N120" s="2">
        <v>24.845452380952391</v>
      </c>
      <c r="O120" s="2">
        <v>182.39667433690639</v>
      </c>
      <c r="P120" s="2">
        <v>4045.3248266715391</v>
      </c>
      <c r="Q120" s="2">
        <v>169</v>
      </c>
      <c r="R120" s="2">
        <v>66.107740563796654</v>
      </c>
      <c r="S120" s="2">
        <v>1.2128843323436829</v>
      </c>
      <c r="T120" s="2">
        <v>0.5257886354801411</v>
      </c>
      <c r="U120" s="2">
        <v>1.5505465913030737E-2</v>
      </c>
      <c r="V120" s="2">
        <v>5.4353094986178602E-2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30.434890986070172</v>
      </c>
      <c r="AC120" s="2">
        <v>1.6488369214101435</v>
      </c>
      <c r="AD120">
        <v>100</v>
      </c>
    </row>
    <row r="121" spans="1:30" x14ac:dyDescent="0.35">
      <c r="A121">
        <v>52</v>
      </c>
      <c r="B121" t="s">
        <v>247</v>
      </c>
      <c r="C121" t="s">
        <v>261</v>
      </c>
      <c r="D121">
        <v>255898.84594999999</v>
      </c>
      <c r="E121">
        <v>925661.11673999997</v>
      </c>
      <c r="F121" t="s">
        <v>251</v>
      </c>
      <c r="G121" t="s">
        <v>28</v>
      </c>
      <c r="H121" s="1">
        <v>-9082.3859319488292</v>
      </c>
      <c r="I121" s="1">
        <v>-9136.3787640511709</v>
      </c>
      <c r="J121" s="1" t="s">
        <v>20</v>
      </c>
      <c r="K121" t="s">
        <v>20</v>
      </c>
      <c r="L121" s="2">
        <v>51.308295999999814</v>
      </c>
      <c r="M121" s="2">
        <v>15.189216417910444</v>
      </c>
      <c r="N121" s="2">
        <v>46.653350746268671</v>
      </c>
      <c r="O121" s="2">
        <v>183.07644216412012</v>
      </c>
      <c r="P121" s="2">
        <v>4043.9516747776511</v>
      </c>
      <c r="Q121" s="2">
        <v>169.7</v>
      </c>
      <c r="R121" s="2">
        <v>63.661043402768378</v>
      </c>
      <c r="S121" s="2">
        <v>1.3368725598226585</v>
      </c>
      <c r="T121" s="2">
        <v>4.7468869986495424E-2</v>
      </c>
      <c r="U121" s="2">
        <v>5.5803400535645344E-3</v>
      </c>
      <c r="V121" s="2">
        <v>4.6613561884687217E-3</v>
      </c>
      <c r="W121" s="2">
        <v>-1.7591097928641475E-4</v>
      </c>
      <c r="X121" s="2">
        <v>0</v>
      </c>
      <c r="Y121" s="2">
        <v>0</v>
      </c>
      <c r="Z121" s="2">
        <v>0</v>
      </c>
      <c r="AA121" s="2">
        <v>0</v>
      </c>
      <c r="AB121" s="2">
        <v>33.272384783787771</v>
      </c>
      <c r="AC121" s="2">
        <v>1.6721645983719475</v>
      </c>
      <c r="AD121">
        <v>100</v>
      </c>
    </row>
    <row r="122" spans="1:30" x14ac:dyDescent="0.35">
      <c r="A122">
        <v>52</v>
      </c>
      <c r="B122" t="s">
        <v>247</v>
      </c>
      <c r="C122" t="s">
        <v>261</v>
      </c>
      <c r="D122">
        <v>255898.84594999999</v>
      </c>
      <c r="E122">
        <v>925661.11673999997</v>
      </c>
      <c r="F122" t="s">
        <v>251</v>
      </c>
      <c r="G122" t="s">
        <v>128</v>
      </c>
      <c r="H122" s="1">
        <v>-9142.8990162749087</v>
      </c>
      <c r="I122" s="1">
        <v>-9150.5751097250923</v>
      </c>
      <c r="J122" s="1" t="s">
        <v>20</v>
      </c>
      <c r="K122" t="s">
        <v>20</v>
      </c>
      <c r="L122" s="2">
        <v>4.2215889999999243</v>
      </c>
      <c r="M122" s="2">
        <v>13.250727272727273</v>
      </c>
      <c r="N122" s="2">
        <v>67.009181818181801</v>
      </c>
      <c r="O122" s="2">
        <v>184.03357646642556</v>
      </c>
      <c r="P122" s="2">
        <v>4042.2263551756473</v>
      </c>
      <c r="Q122" s="2">
        <v>170.6</v>
      </c>
      <c r="R122" s="2">
        <v>60.076508476814602</v>
      </c>
      <c r="S122" s="2">
        <v>1.3236016748393629</v>
      </c>
      <c r="T122" s="2">
        <v>5.2048129531981208E-2</v>
      </c>
      <c r="U122" s="2">
        <v>8.7654747190681805E-3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36.837601196885899</v>
      </c>
      <c r="AC122" s="2">
        <v>1.7014750472090767</v>
      </c>
      <c r="AD122">
        <v>99.999999999999986</v>
      </c>
    </row>
    <row r="123" spans="1:30" x14ac:dyDescent="0.35">
      <c r="A123">
        <v>52</v>
      </c>
      <c r="B123" t="s">
        <v>247</v>
      </c>
      <c r="C123" t="s">
        <v>261</v>
      </c>
      <c r="D123">
        <v>255898.84594999999</v>
      </c>
      <c r="E123">
        <v>925661.11673999997</v>
      </c>
      <c r="F123" t="s">
        <v>252</v>
      </c>
      <c r="G123" t="s">
        <v>29</v>
      </c>
      <c r="H123" s="1">
        <v>-9234.7883524872213</v>
      </c>
      <c r="I123" s="1">
        <v>-9322.4748235127772</v>
      </c>
      <c r="J123" s="1" t="s">
        <v>25</v>
      </c>
      <c r="K123" t="s">
        <v>129</v>
      </c>
      <c r="L123" s="2">
        <v>78.847454999999997</v>
      </c>
      <c r="M123" s="2">
        <v>20.001655339805826</v>
      </c>
      <c r="N123" s="2">
        <v>24.415881877022652</v>
      </c>
      <c r="O123" s="2">
        <v>186.33188398082751</v>
      </c>
      <c r="P123" s="2">
        <v>4038.8539339444442</v>
      </c>
      <c r="Q123" s="2">
        <v>171.9</v>
      </c>
      <c r="R123" s="2">
        <v>54.808112115635915</v>
      </c>
      <c r="S123" s="2">
        <v>1.3066962690348563</v>
      </c>
      <c r="T123" s="2">
        <v>0.15000373363202391</v>
      </c>
      <c r="U123" s="2">
        <v>6.2001493452809558E-2</v>
      </c>
      <c r="V123" s="2">
        <v>3.5334293410139474E-2</v>
      </c>
      <c r="W123" s="2">
        <v>3.7667546737072302E-2</v>
      </c>
      <c r="X123" s="2">
        <v>1.9000453369602901E-2</v>
      </c>
      <c r="Y123" s="2">
        <v>7.3336800277355521E-2</v>
      </c>
      <c r="Z123" s="2">
        <v>4.6666666666666669E-2</v>
      </c>
      <c r="AA123" s="2">
        <v>1.6666666666666666E-2</v>
      </c>
      <c r="AB123" s="2">
        <v>41.934473157852629</v>
      </c>
      <c r="AC123" s="2">
        <v>1.5100408032642612</v>
      </c>
      <c r="AD123">
        <v>99.999999999999986</v>
      </c>
    </row>
    <row r="124" spans="1:30" x14ac:dyDescent="0.35">
      <c r="A124">
        <v>52</v>
      </c>
      <c r="B124" t="s">
        <v>247</v>
      </c>
      <c r="C124" t="s">
        <v>261</v>
      </c>
      <c r="D124">
        <v>255898.84594999999</v>
      </c>
      <c r="E124">
        <v>925661.11673999997</v>
      </c>
      <c r="F124" t="s">
        <v>252</v>
      </c>
      <c r="G124" t="s">
        <v>46</v>
      </c>
      <c r="H124" s="1">
        <v>-9357.0025108815607</v>
      </c>
      <c r="I124" s="1">
        <v>-9420.0564831184402</v>
      </c>
      <c r="J124" s="1" t="s">
        <v>20</v>
      </c>
      <c r="K124" t="s">
        <v>20</v>
      </c>
      <c r="L124" s="2">
        <v>24.956710000001053</v>
      </c>
      <c r="M124" s="2">
        <v>16.721772727272725</v>
      </c>
      <c r="N124" s="2">
        <v>50.909702020202012</v>
      </c>
      <c r="O124" s="2">
        <v>188.76459604741919</v>
      </c>
      <c r="P124" s="2">
        <v>4036.1219405648858</v>
      </c>
      <c r="Q124" s="2">
        <v>173.6</v>
      </c>
      <c r="R124" s="2">
        <v>47.7274250846379</v>
      </c>
      <c r="S124" s="2">
        <v>1.1239526987567199</v>
      </c>
      <c r="T124" s="2">
        <v>0.18063280696315051</v>
      </c>
      <c r="U124" s="2">
        <v>9.7112100118101289E-3</v>
      </c>
      <c r="V124" s="2">
        <v>2.2332848261846835E-2</v>
      </c>
      <c r="W124" s="2">
        <v>5.8218108716780216E-3</v>
      </c>
      <c r="X124" s="2">
        <v>1.2354049688865032E-4</v>
      </c>
      <c r="Y124" s="2">
        <v>0</v>
      </c>
      <c r="Z124" s="2">
        <v>0</v>
      </c>
      <c r="AA124" s="2">
        <v>0</v>
      </c>
      <c r="AB124" s="2">
        <v>49.45</v>
      </c>
      <c r="AC124" s="2">
        <v>1.48</v>
      </c>
      <c r="AD124">
        <v>100</v>
      </c>
    </row>
    <row r="125" spans="1:30" x14ac:dyDescent="0.35">
      <c r="A125">
        <v>52</v>
      </c>
      <c r="B125" t="s">
        <v>247</v>
      </c>
      <c r="C125" t="s">
        <v>262</v>
      </c>
      <c r="D125">
        <v>251557.68805</v>
      </c>
      <c r="E125">
        <v>926101.89086000004</v>
      </c>
      <c r="F125" t="s">
        <v>253</v>
      </c>
      <c r="G125" t="s">
        <v>130</v>
      </c>
      <c r="H125" s="1">
        <v>-5228.8566000000001</v>
      </c>
      <c r="I125" s="1">
        <v>-5231.3956600000001</v>
      </c>
      <c r="J125" s="1" t="s">
        <v>20</v>
      </c>
      <c r="K125" t="s">
        <v>20</v>
      </c>
      <c r="L125" s="2">
        <v>2.4426399999999999</v>
      </c>
      <c r="M125" s="2">
        <v>19.91</v>
      </c>
      <c r="N125" s="2">
        <v>54.89</v>
      </c>
      <c r="O125" s="2">
        <v>131.33600000000001</v>
      </c>
      <c r="P125" s="2">
        <v>2317</v>
      </c>
      <c r="Q125" s="2">
        <v>114</v>
      </c>
      <c r="R125" s="2">
        <v>80.14</v>
      </c>
      <c r="S125" s="2">
        <v>4.16</v>
      </c>
      <c r="T125" s="2">
        <v>3.82</v>
      </c>
      <c r="U125" s="2">
        <v>1</v>
      </c>
      <c r="V125" s="2">
        <v>3.63</v>
      </c>
      <c r="W125" s="2">
        <v>0.32</v>
      </c>
      <c r="X125" s="2">
        <v>0.38</v>
      </c>
      <c r="Y125" s="2">
        <v>0</v>
      </c>
      <c r="Z125" s="2">
        <v>0</v>
      </c>
      <c r="AA125" s="2">
        <v>0</v>
      </c>
      <c r="AB125" s="2">
        <v>3.94</v>
      </c>
      <c r="AC125" s="2">
        <v>2.62</v>
      </c>
      <c r="AD125">
        <v>100.00999999999998</v>
      </c>
    </row>
    <row r="126" spans="1:30" x14ac:dyDescent="0.35">
      <c r="A126">
        <v>52</v>
      </c>
      <c r="B126" t="s">
        <v>247</v>
      </c>
      <c r="C126" t="s">
        <v>262</v>
      </c>
      <c r="D126">
        <v>251557.68805</v>
      </c>
      <c r="E126">
        <v>926101.89086000004</v>
      </c>
      <c r="F126" t="s">
        <v>253</v>
      </c>
      <c r="G126" t="s">
        <v>131</v>
      </c>
      <c r="H126" s="1">
        <v>-5618.7147999999997</v>
      </c>
      <c r="I126" s="1">
        <v>-5623.5036600000003</v>
      </c>
      <c r="J126" s="1" t="s">
        <v>20</v>
      </c>
      <c r="K126" t="s">
        <v>20</v>
      </c>
      <c r="L126" s="2">
        <v>3.9210799999999999</v>
      </c>
      <c r="M126" s="2">
        <v>18.3</v>
      </c>
      <c r="N126" s="2">
        <v>44.93</v>
      </c>
      <c r="O126" s="2">
        <v>143.12700000000001</v>
      </c>
      <c r="P126" s="2">
        <v>2526</v>
      </c>
      <c r="Q126" s="2">
        <v>120</v>
      </c>
      <c r="R126" s="2">
        <v>69.16</v>
      </c>
      <c r="S126" s="2">
        <v>5.61</v>
      </c>
      <c r="T126" s="2">
        <v>4.41</v>
      </c>
      <c r="U126" s="2">
        <v>1.1100000000000001</v>
      </c>
      <c r="V126" s="2">
        <v>4.2300000000000004</v>
      </c>
      <c r="W126" s="2">
        <v>0.55000000000000004</v>
      </c>
      <c r="X126" s="2">
        <v>0.45999999999999996</v>
      </c>
      <c r="Y126" s="2">
        <v>0</v>
      </c>
      <c r="Z126" s="2">
        <v>0</v>
      </c>
      <c r="AA126" s="2">
        <v>0</v>
      </c>
      <c r="AB126" s="2">
        <v>11.28</v>
      </c>
      <c r="AC126" s="2">
        <v>3.18</v>
      </c>
      <c r="AD126">
        <v>99.99</v>
      </c>
    </row>
    <row r="127" spans="1:30" x14ac:dyDescent="0.35">
      <c r="A127">
        <v>52</v>
      </c>
      <c r="B127" t="s">
        <v>247</v>
      </c>
      <c r="C127" t="s">
        <v>262</v>
      </c>
      <c r="D127">
        <v>251557.68805</v>
      </c>
      <c r="E127">
        <v>926101.89086000004</v>
      </c>
      <c r="F127" t="s">
        <v>253</v>
      </c>
      <c r="G127" t="s">
        <v>132</v>
      </c>
      <c r="H127" s="1">
        <v>-5634.4633999999996</v>
      </c>
      <c r="I127" s="1">
        <v>-5639.57366</v>
      </c>
      <c r="J127" s="1" t="s">
        <v>20</v>
      </c>
      <c r="K127" t="s">
        <v>20</v>
      </c>
      <c r="L127" s="2">
        <v>4.8852799999999998</v>
      </c>
      <c r="M127" s="2">
        <v>17.71</v>
      </c>
      <c r="N127" s="2">
        <v>60.18</v>
      </c>
      <c r="O127" s="2">
        <v>139.45699999999999</v>
      </c>
      <c r="P127" s="2">
        <v>2537</v>
      </c>
      <c r="Q127" s="2">
        <v>121</v>
      </c>
      <c r="R127" s="2">
        <v>73.650000000000006</v>
      </c>
      <c r="S127" s="2">
        <v>4.8600000000000003</v>
      </c>
      <c r="T127" s="2">
        <v>2.67</v>
      </c>
      <c r="U127" s="2">
        <v>0.28999999999999998</v>
      </c>
      <c r="V127" s="2">
        <v>3.74</v>
      </c>
      <c r="W127" s="2">
        <v>0</v>
      </c>
      <c r="X127" s="2">
        <v>0.05</v>
      </c>
      <c r="Y127" s="2">
        <v>0</v>
      </c>
      <c r="Z127" s="2">
        <v>0</v>
      </c>
      <c r="AA127" s="2">
        <v>0</v>
      </c>
      <c r="AB127" s="2">
        <v>11.54</v>
      </c>
      <c r="AC127" s="2">
        <v>3.2</v>
      </c>
      <c r="AD127">
        <v>100.00000000000001</v>
      </c>
    </row>
    <row r="128" spans="1:30" x14ac:dyDescent="0.35">
      <c r="A128">
        <v>52</v>
      </c>
      <c r="B128" t="s">
        <v>247</v>
      </c>
      <c r="C128" t="s">
        <v>262</v>
      </c>
      <c r="D128">
        <v>251557.68805</v>
      </c>
      <c r="E128">
        <v>926101.89086000004</v>
      </c>
      <c r="F128" t="s">
        <v>253</v>
      </c>
      <c r="G128" t="s">
        <v>103</v>
      </c>
      <c r="H128" s="1">
        <v>-5717.7060000000001</v>
      </c>
      <c r="I128" s="1">
        <v>-5723.4269199999999</v>
      </c>
      <c r="J128" s="1" t="s">
        <v>20</v>
      </c>
      <c r="K128" t="s">
        <v>20</v>
      </c>
      <c r="L128" s="2">
        <v>5.3995199999999999</v>
      </c>
      <c r="M128" s="2">
        <v>18.829999999999998</v>
      </c>
      <c r="N128" s="2">
        <v>60.34</v>
      </c>
      <c r="O128" s="2">
        <v>142.59100000000001</v>
      </c>
      <c r="P128" s="2">
        <v>2580</v>
      </c>
      <c r="Q128" s="2">
        <v>121</v>
      </c>
      <c r="R128" s="2">
        <v>72.349999999999994</v>
      </c>
      <c r="S128" s="2">
        <v>3.49</v>
      </c>
      <c r="T128" s="2">
        <v>3.2</v>
      </c>
      <c r="U128" s="2">
        <v>0.76</v>
      </c>
      <c r="V128" s="2">
        <v>3.3099999999999996</v>
      </c>
      <c r="W128" s="2">
        <v>0.22</v>
      </c>
      <c r="X128" s="2">
        <v>0.22</v>
      </c>
      <c r="Y128" s="2">
        <v>0</v>
      </c>
      <c r="Z128" s="2">
        <v>0</v>
      </c>
      <c r="AA128" s="2">
        <v>0</v>
      </c>
      <c r="AB128" s="2">
        <v>13.119999999999997</v>
      </c>
      <c r="AC128" s="2">
        <v>3.32</v>
      </c>
      <c r="AD128">
        <v>99.989999999999981</v>
      </c>
    </row>
    <row r="129" spans="1:30" x14ac:dyDescent="0.35">
      <c r="A129">
        <v>52</v>
      </c>
      <c r="B129" t="s">
        <v>247</v>
      </c>
      <c r="C129" t="s">
        <v>262</v>
      </c>
      <c r="D129">
        <v>251557.68805</v>
      </c>
      <c r="E129">
        <v>926101.89086000004</v>
      </c>
      <c r="F129" t="s">
        <v>253</v>
      </c>
      <c r="G129" t="s">
        <v>133</v>
      </c>
      <c r="H129" s="1">
        <v>-5747.5962</v>
      </c>
      <c r="I129" s="1">
        <v>-5752.0958000000001</v>
      </c>
      <c r="J129" s="1" t="s">
        <v>20</v>
      </c>
      <c r="K129" t="s">
        <v>20</v>
      </c>
      <c r="L129" s="2">
        <v>2.9247399999999999</v>
      </c>
      <c r="M129" s="2">
        <v>19.649999999999999</v>
      </c>
      <c r="N129" s="2">
        <v>65.19</v>
      </c>
      <c r="O129" s="2">
        <v>143.65</v>
      </c>
      <c r="P129" s="2">
        <v>2598</v>
      </c>
      <c r="Q129" s="2">
        <v>121</v>
      </c>
      <c r="R129" s="2">
        <v>71.8</v>
      </c>
      <c r="S129" s="2">
        <v>3.47</v>
      </c>
      <c r="T129" s="2">
        <v>3.17</v>
      </c>
      <c r="U129" s="2">
        <v>0.75</v>
      </c>
      <c r="V129" s="2">
        <v>3.29</v>
      </c>
      <c r="W129" s="2">
        <v>0.22</v>
      </c>
      <c r="X129" s="2">
        <v>0.22</v>
      </c>
      <c r="Y129" s="2">
        <v>0</v>
      </c>
      <c r="Z129" s="2">
        <v>0</v>
      </c>
      <c r="AA129" s="2">
        <v>0</v>
      </c>
      <c r="AB129" s="2">
        <v>13.71</v>
      </c>
      <c r="AC129" s="2">
        <v>3.37</v>
      </c>
      <c r="AD129">
        <v>100</v>
      </c>
    </row>
    <row r="130" spans="1:30" x14ac:dyDescent="0.35">
      <c r="A130">
        <v>52</v>
      </c>
      <c r="B130" t="s">
        <v>247</v>
      </c>
      <c r="C130" t="s">
        <v>262</v>
      </c>
      <c r="D130">
        <v>251557.68805</v>
      </c>
      <c r="E130">
        <v>926101.89086000004</v>
      </c>
      <c r="F130" t="s">
        <v>253</v>
      </c>
      <c r="G130" t="s">
        <v>134</v>
      </c>
      <c r="H130" s="1">
        <v>-5805.7696000000005</v>
      </c>
      <c r="I130" s="1">
        <v>-5811.8119200000001</v>
      </c>
      <c r="J130" s="1" t="s">
        <v>20</v>
      </c>
      <c r="K130" t="s">
        <v>20</v>
      </c>
      <c r="L130" s="2">
        <v>5.3995199999999999</v>
      </c>
      <c r="M130" s="2">
        <v>17.75</v>
      </c>
      <c r="N130" s="2">
        <v>56.67</v>
      </c>
      <c r="O130" s="2">
        <v>144.017</v>
      </c>
      <c r="P130" s="2">
        <v>2606</v>
      </c>
      <c r="Q130" s="2">
        <v>122</v>
      </c>
      <c r="R130" s="2">
        <v>70.33</v>
      </c>
      <c r="S130" s="2">
        <v>3.6000000000000005</v>
      </c>
      <c r="T130" s="2">
        <v>3.15</v>
      </c>
      <c r="U130" s="2">
        <v>0.84</v>
      </c>
      <c r="V130" s="2">
        <v>3.3099999999999996</v>
      </c>
      <c r="W130" s="2">
        <v>0.25</v>
      </c>
      <c r="X130" s="2">
        <v>0.26</v>
      </c>
      <c r="Y130" s="2">
        <v>0</v>
      </c>
      <c r="Z130" s="2">
        <v>0</v>
      </c>
      <c r="AA130" s="2">
        <v>0</v>
      </c>
      <c r="AB130" s="2">
        <v>14.82</v>
      </c>
      <c r="AC130" s="2">
        <v>3.45</v>
      </c>
      <c r="AD130">
        <v>100.01</v>
      </c>
    </row>
    <row r="131" spans="1:30" x14ac:dyDescent="0.35">
      <c r="A131">
        <v>52</v>
      </c>
      <c r="B131" t="s">
        <v>247</v>
      </c>
      <c r="C131" t="s">
        <v>262</v>
      </c>
      <c r="D131">
        <v>251557.68805</v>
      </c>
      <c r="E131">
        <v>926101.89086000004</v>
      </c>
      <c r="F131" t="s">
        <v>253</v>
      </c>
      <c r="G131" t="s">
        <v>59</v>
      </c>
      <c r="H131" s="1">
        <v>-5871.0137999999997</v>
      </c>
      <c r="I131" s="1">
        <v>-5882.1985199999999</v>
      </c>
      <c r="J131" s="1" t="s">
        <v>25</v>
      </c>
      <c r="K131" t="s">
        <v>135</v>
      </c>
      <c r="L131" s="2">
        <v>11.249000000000001</v>
      </c>
      <c r="M131" s="2">
        <v>20.190000000000001</v>
      </c>
      <c r="N131" s="2">
        <v>46.96</v>
      </c>
      <c r="O131" s="2">
        <v>143.43799999999999</v>
      </c>
      <c r="P131" s="2">
        <v>2634</v>
      </c>
      <c r="Q131" s="2">
        <v>124</v>
      </c>
      <c r="R131" s="2">
        <v>66.78952063834123</v>
      </c>
      <c r="S131" s="2">
        <v>8.3083846109950912</v>
      </c>
      <c r="T131" s="2">
        <v>3.8378750218687094</v>
      </c>
      <c r="U131" s="2">
        <v>0.52136178056518911</v>
      </c>
      <c r="V131" s="2">
        <v>0.48925940356129516</v>
      </c>
      <c r="W131" s="2">
        <v>9.8204625655172476E-2</v>
      </c>
      <c r="X131" s="2">
        <v>6.4669300721969344E-2</v>
      </c>
      <c r="Y131" s="2">
        <v>4.5768932119674532E-2</v>
      </c>
      <c r="Z131" s="2">
        <v>1.0133210935536494E-2</v>
      </c>
      <c r="AA131" s="2">
        <v>3.6666006678546457E-4</v>
      </c>
      <c r="AB131" s="2">
        <v>16.387596458774848</v>
      </c>
      <c r="AC131" s="2">
        <v>3.4468593563944929</v>
      </c>
      <c r="AD131">
        <v>100</v>
      </c>
    </row>
    <row r="132" spans="1:30" x14ac:dyDescent="0.35">
      <c r="A132">
        <v>52</v>
      </c>
      <c r="B132" t="s">
        <v>247</v>
      </c>
      <c r="C132" t="s">
        <v>262</v>
      </c>
      <c r="D132">
        <v>251557.68805</v>
      </c>
      <c r="E132">
        <v>926101.89086000004</v>
      </c>
      <c r="F132" t="s">
        <v>253</v>
      </c>
      <c r="G132" t="s">
        <v>63</v>
      </c>
      <c r="H132" s="1">
        <v>-6068.6747999999998</v>
      </c>
      <c r="I132" s="1">
        <v>-6118.3632400000006</v>
      </c>
      <c r="J132" s="1" t="s">
        <v>25</v>
      </c>
      <c r="K132" t="s">
        <v>135</v>
      </c>
      <c r="L132" s="2">
        <v>49.463460000000005</v>
      </c>
      <c r="M132" s="2">
        <v>23.67</v>
      </c>
      <c r="N132" s="2">
        <v>25.27</v>
      </c>
      <c r="O132" s="2">
        <v>150.38900000000001</v>
      </c>
      <c r="P132" s="2">
        <v>2739</v>
      </c>
      <c r="Q132" s="2">
        <v>126</v>
      </c>
      <c r="R132" s="2">
        <v>66.190004005284365</v>
      </c>
      <c r="S132" s="2">
        <v>7.0187030229146261</v>
      </c>
      <c r="T132" s="2">
        <v>4.2127482301243386</v>
      </c>
      <c r="U132" s="2">
        <v>0.78232750025251785</v>
      </c>
      <c r="V132" s="2">
        <v>0.87618061382358148</v>
      </c>
      <c r="W132" s="2">
        <v>0.29801157382174132</v>
      </c>
      <c r="X132" s="2">
        <v>0.20375736677304088</v>
      </c>
      <c r="Y132" s="2">
        <v>0.20255692654178442</v>
      </c>
      <c r="Z132" s="2">
        <v>0.10000284020165431</v>
      </c>
      <c r="AA132" s="2">
        <v>2.500035502520679E-2</v>
      </c>
      <c r="AB132" s="2">
        <v>15.285543543591594</v>
      </c>
      <c r="AC132" s="2">
        <v>4.8051640216455365</v>
      </c>
      <c r="AD132">
        <v>100</v>
      </c>
    </row>
    <row r="133" spans="1:30" x14ac:dyDescent="0.35">
      <c r="A133">
        <v>52</v>
      </c>
      <c r="B133" t="s">
        <v>247</v>
      </c>
      <c r="C133" t="s">
        <v>262</v>
      </c>
      <c r="D133">
        <v>251557.68805</v>
      </c>
      <c r="E133">
        <v>926101.89086000004</v>
      </c>
      <c r="F133" t="s">
        <v>250</v>
      </c>
      <c r="G133" t="s">
        <v>136</v>
      </c>
      <c r="H133" s="1">
        <v>-6458.2116000000005</v>
      </c>
      <c r="I133" s="1">
        <v>-6460.2685599999995</v>
      </c>
      <c r="J133" s="1" t="s">
        <v>20</v>
      </c>
      <c r="K133" t="s">
        <v>20</v>
      </c>
      <c r="L133" s="2">
        <v>1.47844</v>
      </c>
      <c r="M133" s="2">
        <v>17.350000000000001</v>
      </c>
      <c r="N133" s="2">
        <v>50.31</v>
      </c>
      <c r="O133" s="2">
        <v>153.03100000000001</v>
      </c>
      <c r="P133" s="2">
        <v>2870</v>
      </c>
      <c r="Q133" s="2">
        <v>131</v>
      </c>
      <c r="R133" s="2">
        <v>70.62</v>
      </c>
      <c r="S133" s="2">
        <v>3.9699999999999998</v>
      </c>
      <c r="T133" s="2">
        <v>4.24</v>
      </c>
      <c r="U133" s="2">
        <v>1.43</v>
      </c>
      <c r="V133" s="2">
        <v>3.53</v>
      </c>
      <c r="W133" s="2">
        <v>0.52</v>
      </c>
      <c r="X133" s="2">
        <v>0.6</v>
      </c>
      <c r="Y133" s="2">
        <v>0</v>
      </c>
      <c r="Z133" s="2">
        <v>0</v>
      </c>
      <c r="AA133" s="2">
        <v>0</v>
      </c>
      <c r="AB133" s="2">
        <v>9.91</v>
      </c>
      <c r="AC133" s="2">
        <v>5.18</v>
      </c>
      <c r="AD133">
        <v>100</v>
      </c>
    </row>
    <row r="134" spans="1:30" x14ac:dyDescent="0.35">
      <c r="A134">
        <v>52</v>
      </c>
      <c r="B134" t="s">
        <v>247</v>
      </c>
      <c r="C134" t="s">
        <v>262</v>
      </c>
      <c r="D134">
        <v>251557.68805</v>
      </c>
      <c r="E134">
        <v>926101.89086000004</v>
      </c>
      <c r="F134" t="s">
        <v>250</v>
      </c>
      <c r="G134" t="s">
        <v>137</v>
      </c>
      <c r="H134" s="1">
        <v>-6472.3531999999996</v>
      </c>
      <c r="I134" s="1">
        <v>-6474.4101600000004</v>
      </c>
      <c r="J134" s="1" t="s">
        <v>20</v>
      </c>
      <c r="K134" t="s">
        <v>20</v>
      </c>
      <c r="L134" s="2">
        <v>1.9605399999999999</v>
      </c>
      <c r="M134" s="2">
        <v>18.3</v>
      </c>
      <c r="N134" s="2">
        <v>56.35</v>
      </c>
      <c r="O134" s="2">
        <v>150.155</v>
      </c>
      <c r="P134" s="2">
        <v>2875</v>
      </c>
      <c r="Q134" s="2">
        <v>132</v>
      </c>
      <c r="R134" s="2">
        <v>74.98</v>
      </c>
      <c r="S134" s="2">
        <v>2.62</v>
      </c>
      <c r="T134" s="2">
        <v>2.4500000000000002</v>
      </c>
      <c r="U134" s="2">
        <v>1.02</v>
      </c>
      <c r="V134" s="2">
        <v>3.38</v>
      </c>
      <c r="W134" s="2">
        <v>0.31</v>
      </c>
      <c r="X134" s="2">
        <v>0.34</v>
      </c>
      <c r="Y134" s="2">
        <v>0</v>
      </c>
      <c r="Z134" s="2">
        <v>0</v>
      </c>
      <c r="AA134" s="2">
        <v>0</v>
      </c>
      <c r="AB134" s="2">
        <v>9.7100000000000009</v>
      </c>
      <c r="AC134" s="2">
        <v>5.19</v>
      </c>
      <c r="AD134">
        <v>100</v>
      </c>
    </row>
    <row r="135" spans="1:30" x14ac:dyDescent="0.35">
      <c r="A135">
        <v>52</v>
      </c>
      <c r="B135" t="s">
        <v>247</v>
      </c>
      <c r="C135" t="s">
        <v>262</v>
      </c>
      <c r="D135">
        <v>251557.68805</v>
      </c>
      <c r="E135">
        <v>926101.89086000004</v>
      </c>
      <c r="F135" t="s">
        <v>250</v>
      </c>
      <c r="G135" t="s">
        <v>138</v>
      </c>
      <c r="H135" s="1">
        <v>-6638.1956</v>
      </c>
      <c r="I135" s="1">
        <v>-6640.8632200000002</v>
      </c>
      <c r="J135" s="1" t="s">
        <v>20</v>
      </c>
      <c r="K135" t="s">
        <v>20</v>
      </c>
      <c r="L135" s="2">
        <v>2.9247399999999999</v>
      </c>
      <c r="M135" s="2">
        <v>21.59</v>
      </c>
      <c r="N135" s="2">
        <v>43.46</v>
      </c>
      <c r="O135" s="2">
        <v>151.25299999999999</v>
      </c>
      <c r="P135" s="2">
        <v>2953</v>
      </c>
      <c r="Q135" s="2">
        <v>135</v>
      </c>
      <c r="R135" s="2">
        <v>78.38</v>
      </c>
      <c r="S135" s="2">
        <v>2.36</v>
      </c>
      <c r="T135" s="2">
        <v>2.08</v>
      </c>
      <c r="U135" s="2">
        <v>0.90000000000000013</v>
      </c>
      <c r="V135" s="2">
        <v>3.38</v>
      </c>
      <c r="W135" s="2">
        <v>0.2</v>
      </c>
      <c r="X135" s="2">
        <v>0.17</v>
      </c>
      <c r="Y135" s="2">
        <v>0</v>
      </c>
      <c r="Z135" s="2">
        <v>0</v>
      </c>
      <c r="AA135" s="2">
        <v>0</v>
      </c>
      <c r="AB135" s="2">
        <v>7.26</v>
      </c>
      <c r="AC135" s="2">
        <v>5.28</v>
      </c>
      <c r="AD135">
        <v>100.01</v>
      </c>
    </row>
    <row r="136" spans="1:30" x14ac:dyDescent="0.35">
      <c r="A136">
        <v>52</v>
      </c>
      <c r="B136" t="s">
        <v>247</v>
      </c>
      <c r="C136" t="s">
        <v>262</v>
      </c>
      <c r="D136">
        <v>251557.68805</v>
      </c>
      <c r="E136">
        <v>926101.89086000004</v>
      </c>
      <c r="F136" t="s">
        <v>250</v>
      </c>
      <c r="G136" t="s">
        <v>107</v>
      </c>
      <c r="H136" s="1">
        <v>-6648.4803999999995</v>
      </c>
      <c r="I136" s="1">
        <v>-6694.8584200000005</v>
      </c>
      <c r="J136" s="1" t="s">
        <v>25</v>
      </c>
      <c r="K136" t="s">
        <v>135</v>
      </c>
      <c r="L136" s="2">
        <v>10.7669</v>
      </c>
      <c r="M136" s="2">
        <v>18.13</v>
      </c>
      <c r="N136" s="2">
        <v>56.61</v>
      </c>
      <c r="O136" s="2">
        <v>151.018</v>
      </c>
      <c r="P136" s="2">
        <v>2953</v>
      </c>
      <c r="Q136" s="2">
        <v>135</v>
      </c>
      <c r="R136" s="2">
        <v>79.618013978021168</v>
      </c>
      <c r="S136" s="2">
        <v>4.0947711138320582</v>
      </c>
      <c r="T136" s="2">
        <v>2.6625294672073081</v>
      </c>
      <c r="U136" s="2">
        <v>1.0523851293417195</v>
      </c>
      <c r="V136" s="2">
        <v>0.3784948587526813</v>
      </c>
      <c r="W136" s="2">
        <v>0.18493042651806932</v>
      </c>
      <c r="X136" s="2">
        <v>6.2032549649838349E-2</v>
      </c>
      <c r="Y136" s="2">
        <v>8.4065531431128104E-2</v>
      </c>
      <c r="Z136" s="2">
        <v>2.6065749932671512E-2</v>
      </c>
      <c r="AA136" s="2">
        <v>3.5333189343700589E-3</v>
      </c>
      <c r="AB136" s="2">
        <v>6.5099151123850971</v>
      </c>
      <c r="AC136" s="2">
        <v>5.3232627639938936</v>
      </c>
      <c r="AD136">
        <v>99.999999999999986</v>
      </c>
    </row>
    <row r="137" spans="1:30" x14ac:dyDescent="0.35">
      <c r="A137">
        <v>52</v>
      </c>
      <c r="B137" t="s">
        <v>247</v>
      </c>
      <c r="C137" t="s">
        <v>262</v>
      </c>
      <c r="D137">
        <v>251557.68805</v>
      </c>
      <c r="E137">
        <v>926101.89086000004</v>
      </c>
      <c r="F137" t="s">
        <v>250</v>
      </c>
      <c r="G137" t="s">
        <v>139</v>
      </c>
      <c r="H137" s="1">
        <v>-7395.4139999999998</v>
      </c>
      <c r="I137" s="1">
        <v>-7413.3802600000008</v>
      </c>
      <c r="J137" s="1" t="s">
        <v>25</v>
      </c>
      <c r="K137" t="s">
        <v>135</v>
      </c>
      <c r="L137" s="2">
        <v>17.644860000000001</v>
      </c>
      <c r="M137" s="2">
        <v>18.36</v>
      </c>
      <c r="N137" s="2">
        <v>50.47</v>
      </c>
      <c r="O137" s="2">
        <v>172.256</v>
      </c>
      <c r="P137" s="2">
        <v>3533</v>
      </c>
      <c r="Q137" s="2">
        <v>145</v>
      </c>
      <c r="R137" s="2">
        <v>77.482659855754804</v>
      </c>
      <c r="S137" s="2">
        <v>4.2602783100191601</v>
      </c>
      <c r="T137" s="2">
        <v>2.5479949278174012</v>
      </c>
      <c r="U137" s="2">
        <v>0.65431167522030798</v>
      </c>
      <c r="V137" s="2">
        <v>0.41845732446368067</v>
      </c>
      <c r="W137" s="2">
        <v>0.18415374953498326</v>
      </c>
      <c r="X137" s="2">
        <v>0.11405212587653155</v>
      </c>
      <c r="Y137" s="2">
        <v>0.1523027829001844</v>
      </c>
      <c r="Z137" s="2">
        <v>8.555145985255469E-2</v>
      </c>
      <c r="AA137" s="2">
        <v>3.0000540019440698E-2</v>
      </c>
      <c r="AB137" s="2">
        <v>9.4101542655535599</v>
      </c>
      <c r="AC137" s="2">
        <v>4.6600829829873875</v>
      </c>
      <c r="AD137">
        <v>99.999999999999986</v>
      </c>
    </row>
    <row r="138" spans="1:30" x14ac:dyDescent="0.35">
      <c r="A138">
        <v>52</v>
      </c>
      <c r="B138" t="s">
        <v>247</v>
      </c>
      <c r="C138" t="s">
        <v>263</v>
      </c>
      <c r="D138">
        <v>250988.30661</v>
      </c>
      <c r="E138">
        <v>907045.38766000001</v>
      </c>
      <c r="F138" t="s">
        <v>253</v>
      </c>
      <c r="G138" t="s">
        <v>140</v>
      </c>
      <c r="H138" s="1">
        <v>-5898.0113999999994</v>
      </c>
      <c r="I138" s="1">
        <v>-5905.4036000000006</v>
      </c>
      <c r="J138" s="1" t="s">
        <v>20</v>
      </c>
      <c r="K138" t="s">
        <v>20</v>
      </c>
      <c r="L138" s="2">
        <v>3.50326</v>
      </c>
      <c r="M138" s="2">
        <v>15.41</v>
      </c>
      <c r="N138" s="2">
        <v>53.21</v>
      </c>
      <c r="O138" s="2">
        <v>142.63800000000001</v>
      </c>
      <c r="P138" s="2">
        <v>2640</v>
      </c>
      <c r="Q138" s="2">
        <v>130</v>
      </c>
      <c r="R138" s="2">
        <v>72.069999999999993</v>
      </c>
      <c r="S138" s="2">
        <v>9.57</v>
      </c>
      <c r="T138" s="2">
        <v>6.29</v>
      </c>
      <c r="U138" s="2">
        <v>1.6399999999999997</v>
      </c>
      <c r="V138" s="2">
        <v>1.54</v>
      </c>
      <c r="W138" s="2">
        <v>0.56999999999999995</v>
      </c>
      <c r="X138" s="2">
        <v>0.32</v>
      </c>
      <c r="Y138" s="2">
        <v>0</v>
      </c>
      <c r="Z138" s="2">
        <v>0</v>
      </c>
      <c r="AA138" s="2">
        <v>0</v>
      </c>
      <c r="AB138" s="2">
        <v>5.72</v>
      </c>
      <c r="AC138" s="2">
        <v>2.2799999999999998</v>
      </c>
      <c r="AD138">
        <v>99.999999999999986</v>
      </c>
    </row>
    <row r="139" spans="1:30" x14ac:dyDescent="0.35">
      <c r="A139">
        <v>52</v>
      </c>
      <c r="B139" t="s">
        <v>247</v>
      </c>
      <c r="C139" t="s">
        <v>263</v>
      </c>
      <c r="D139">
        <v>250988.30661</v>
      </c>
      <c r="E139">
        <v>907045.38766000001</v>
      </c>
      <c r="F139" t="s">
        <v>253</v>
      </c>
      <c r="G139" t="s">
        <v>73</v>
      </c>
      <c r="H139" s="1">
        <v>-6204.3056000000006</v>
      </c>
      <c r="I139" s="1">
        <v>-6209.1266000000005</v>
      </c>
      <c r="J139" s="1" t="s">
        <v>20</v>
      </c>
      <c r="K139" t="s">
        <v>20</v>
      </c>
      <c r="L139" s="2">
        <v>2.47478</v>
      </c>
      <c r="M139" s="2">
        <v>15.59</v>
      </c>
      <c r="N139" s="2">
        <v>48.7</v>
      </c>
      <c r="O139" s="2">
        <v>157.006</v>
      </c>
      <c r="P139" s="2">
        <v>2878</v>
      </c>
      <c r="Q139" s="2">
        <v>134</v>
      </c>
      <c r="R139" s="2">
        <v>66.38</v>
      </c>
      <c r="S139" s="2">
        <v>7.39</v>
      </c>
      <c r="T139" s="2">
        <v>9.0500000000000007</v>
      </c>
      <c r="U139" s="2">
        <v>3.03</v>
      </c>
      <c r="V139" s="2">
        <v>2.23</v>
      </c>
      <c r="W139" s="2">
        <v>1.08</v>
      </c>
      <c r="X139" s="2">
        <v>0.64</v>
      </c>
      <c r="Y139" s="2">
        <v>0</v>
      </c>
      <c r="Z139" s="2">
        <v>0</v>
      </c>
      <c r="AA139" s="2">
        <v>0</v>
      </c>
      <c r="AB139" s="2">
        <v>7.46</v>
      </c>
      <c r="AC139" s="2">
        <v>2.74</v>
      </c>
      <c r="AD139">
        <v>99.999999999999986</v>
      </c>
    </row>
    <row r="140" spans="1:30" x14ac:dyDescent="0.35">
      <c r="A140">
        <v>52</v>
      </c>
      <c r="B140" t="s">
        <v>247</v>
      </c>
      <c r="C140" t="s">
        <v>263</v>
      </c>
      <c r="D140">
        <v>250988.30661</v>
      </c>
      <c r="E140">
        <v>907045.38766000001</v>
      </c>
      <c r="F140" t="s">
        <v>253</v>
      </c>
      <c r="G140" t="s">
        <v>141</v>
      </c>
      <c r="H140" s="1">
        <v>-6230.6603999999998</v>
      </c>
      <c r="I140" s="1">
        <v>-6237.0883999999996</v>
      </c>
      <c r="J140" s="1" t="s">
        <v>240</v>
      </c>
      <c r="K140" t="s">
        <v>99</v>
      </c>
      <c r="L140" s="2">
        <v>5.6245000000000003</v>
      </c>
      <c r="M140" s="2">
        <v>18.79</v>
      </c>
      <c r="N140" s="2">
        <v>43.95</v>
      </c>
      <c r="O140" s="2">
        <v>155.21600000000001</v>
      </c>
      <c r="P140" s="2">
        <v>2881</v>
      </c>
      <c r="Q140" s="2">
        <v>135</v>
      </c>
      <c r="R140" s="2">
        <v>71.802693376961571</v>
      </c>
      <c r="S140" s="2">
        <v>7.3565533025855601</v>
      </c>
      <c r="T140" s="2">
        <v>6.5069342362991733</v>
      </c>
      <c r="U140" s="2">
        <v>1.6607492003045443</v>
      </c>
      <c r="V140" s="2">
        <v>1.3110785854957445</v>
      </c>
      <c r="W140" s="2">
        <v>0.45430375493517766</v>
      </c>
      <c r="X140" s="2">
        <v>0.25696859753617796</v>
      </c>
      <c r="Y140" s="2">
        <v>0.21690228848238538</v>
      </c>
      <c r="Z140" s="2">
        <v>0.14890140045041619</v>
      </c>
      <c r="AA140" s="2">
        <v>2.8133626143874508E-2</v>
      </c>
      <c r="AB140" s="2">
        <v>7.1867433494272461</v>
      </c>
      <c r="AC140" s="2">
        <v>3.0700382813781295</v>
      </c>
      <c r="AD140">
        <v>100</v>
      </c>
    </row>
    <row r="141" spans="1:30" x14ac:dyDescent="0.35">
      <c r="A141">
        <v>52</v>
      </c>
      <c r="B141" t="s">
        <v>247</v>
      </c>
      <c r="C141" t="s">
        <v>263</v>
      </c>
      <c r="D141">
        <v>250988.30661</v>
      </c>
      <c r="E141">
        <v>907045.38766000001</v>
      </c>
      <c r="F141" t="s">
        <v>253</v>
      </c>
      <c r="G141" t="s">
        <v>142</v>
      </c>
      <c r="H141" s="1">
        <v>-6249.6229999999996</v>
      </c>
      <c r="I141" s="1">
        <v>-6253.8011999999999</v>
      </c>
      <c r="J141" s="1" t="s">
        <v>20</v>
      </c>
      <c r="K141" t="s">
        <v>20</v>
      </c>
      <c r="L141" s="2">
        <v>2.7961800000000001</v>
      </c>
      <c r="M141" s="2">
        <v>19.86</v>
      </c>
      <c r="N141" s="2">
        <v>32.19</v>
      </c>
      <c r="O141" s="2">
        <v>157.78399999999999</v>
      </c>
      <c r="P141" s="2">
        <v>2882</v>
      </c>
      <c r="Q141" s="2">
        <v>135</v>
      </c>
      <c r="R141" s="2">
        <v>63.249999999999993</v>
      </c>
      <c r="S141" s="2">
        <v>8.3800000000000008</v>
      </c>
      <c r="T141" s="2">
        <v>10.23</v>
      </c>
      <c r="U141" s="2">
        <v>2.82</v>
      </c>
      <c r="V141" s="2">
        <v>2.64</v>
      </c>
      <c r="W141" s="2">
        <v>1.02</v>
      </c>
      <c r="X141" s="2">
        <v>0.61</v>
      </c>
      <c r="Y141" s="2">
        <v>0</v>
      </c>
      <c r="Z141" s="2">
        <v>0</v>
      </c>
      <c r="AA141" s="2">
        <v>0</v>
      </c>
      <c r="AB141" s="2">
        <v>7.8100000000000005</v>
      </c>
      <c r="AC141" s="2">
        <v>3.2400000000000007</v>
      </c>
      <c r="AD141">
        <v>99.999999999999986</v>
      </c>
    </row>
    <row r="142" spans="1:30" x14ac:dyDescent="0.35">
      <c r="A142">
        <v>52</v>
      </c>
      <c r="B142" t="s">
        <v>247</v>
      </c>
      <c r="C142" t="s">
        <v>263</v>
      </c>
      <c r="D142">
        <v>250988.30661</v>
      </c>
      <c r="E142">
        <v>907045.38766000001</v>
      </c>
      <c r="F142" t="s">
        <v>253</v>
      </c>
      <c r="G142" t="s">
        <v>32</v>
      </c>
      <c r="H142" s="1">
        <v>-6263.1217999999999</v>
      </c>
      <c r="I142" s="1">
        <v>-6277.9061999999994</v>
      </c>
      <c r="J142" s="1" t="s">
        <v>25</v>
      </c>
      <c r="K142" t="s">
        <v>135</v>
      </c>
      <c r="L142" s="2">
        <v>13.627360000000001</v>
      </c>
      <c r="M142" s="2">
        <v>19.88</v>
      </c>
      <c r="N142" s="2">
        <v>39.85</v>
      </c>
      <c r="O142" s="2">
        <v>154.18100000000001</v>
      </c>
      <c r="P142" s="2">
        <v>2884</v>
      </c>
      <c r="Q142" s="2">
        <v>136</v>
      </c>
      <c r="R142" s="2">
        <v>73.750701671751841</v>
      </c>
      <c r="S142" s="2">
        <v>7.5410698481652947</v>
      </c>
      <c r="T142" s="2">
        <v>5.5958363609271897</v>
      </c>
      <c r="U142" s="2">
        <v>1.1111173946392341</v>
      </c>
      <c r="V142" s="2">
        <v>0.97781543227840073</v>
      </c>
      <c r="W142" s="2">
        <v>0.30775535541601795</v>
      </c>
      <c r="X142" s="2">
        <v>0.18985325045076401</v>
      </c>
      <c r="Y142" s="2">
        <v>0.23775520041121279</v>
      </c>
      <c r="Z142" s="2">
        <v>0.13985294044115371</v>
      </c>
      <c r="AA142" s="2">
        <v>5.8101026131810091E-2</v>
      </c>
      <c r="AB142" s="2">
        <v>7.0100962579839976</v>
      </c>
      <c r="AC142" s="2">
        <v>3.0800452614031042</v>
      </c>
      <c r="AD142">
        <v>100.00000000000004</v>
      </c>
    </row>
    <row r="143" spans="1:30" x14ac:dyDescent="0.35">
      <c r="A143">
        <v>52</v>
      </c>
      <c r="B143" t="s">
        <v>247</v>
      </c>
      <c r="C143" t="s">
        <v>263</v>
      </c>
      <c r="D143">
        <v>250988.30661</v>
      </c>
      <c r="E143">
        <v>907045.38766000001</v>
      </c>
      <c r="F143" t="s">
        <v>253</v>
      </c>
      <c r="G143" t="s">
        <v>134</v>
      </c>
      <c r="H143" s="1">
        <v>-6280.1559999999999</v>
      </c>
      <c r="I143" s="1">
        <v>-6297.8329999999996</v>
      </c>
      <c r="J143" s="1" t="s">
        <v>240</v>
      </c>
      <c r="K143" t="s">
        <v>102</v>
      </c>
      <c r="L143" s="2">
        <v>16.359259999999999</v>
      </c>
      <c r="M143" s="2">
        <v>17.559999999999999</v>
      </c>
      <c r="N143" s="2">
        <v>52.64</v>
      </c>
      <c r="O143" s="2">
        <v>154.28100000000001</v>
      </c>
      <c r="P143" s="2">
        <v>2886</v>
      </c>
      <c r="Q143" s="2">
        <v>136</v>
      </c>
      <c r="R143" s="2">
        <v>69.016125881436693</v>
      </c>
      <c r="S143" s="2">
        <v>8.4818047677418686</v>
      </c>
      <c r="T143" s="2">
        <v>7.2267672006238985</v>
      </c>
      <c r="U143" s="2">
        <v>1.6247199744728893</v>
      </c>
      <c r="V143" s="2">
        <v>1.5428668945329431</v>
      </c>
      <c r="W143" s="2">
        <v>0.53929945666979062</v>
      </c>
      <c r="X143" s="2">
        <v>0.34457549275563537</v>
      </c>
      <c r="Y143" s="2">
        <v>0.39567997700911323</v>
      </c>
      <c r="Z143" s="2">
        <v>0.1505980434130868</v>
      </c>
      <c r="AA143" s="2">
        <v>3.9039086429875844E-2</v>
      </c>
      <c r="AB143" s="2">
        <v>7.1344253000590809</v>
      </c>
      <c r="AC143" s="2">
        <v>3.5040979248551181</v>
      </c>
      <c r="AD143">
        <v>100</v>
      </c>
    </row>
    <row r="144" spans="1:30" x14ac:dyDescent="0.35">
      <c r="A144">
        <v>52</v>
      </c>
      <c r="B144" t="s">
        <v>247</v>
      </c>
      <c r="C144" t="s">
        <v>263</v>
      </c>
      <c r="D144">
        <v>250988.30661</v>
      </c>
      <c r="E144">
        <v>907045.38766000001</v>
      </c>
      <c r="F144" t="s">
        <v>253</v>
      </c>
      <c r="G144" t="s">
        <v>63</v>
      </c>
      <c r="H144" s="1">
        <v>-6541.1328000000003</v>
      </c>
      <c r="I144" s="1">
        <v>-6558.8098</v>
      </c>
      <c r="J144" s="1" t="s">
        <v>240</v>
      </c>
      <c r="K144" t="s">
        <v>80</v>
      </c>
      <c r="L144" s="2">
        <v>11.66682</v>
      </c>
      <c r="M144" s="2">
        <v>17.66</v>
      </c>
      <c r="N144" s="2">
        <v>41.74</v>
      </c>
      <c r="O144" s="2">
        <v>155.21899999999999</v>
      </c>
      <c r="P144" s="2">
        <v>3048</v>
      </c>
      <c r="Q144" s="2">
        <v>143</v>
      </c>
      <c r="R144" s="2">
        <v>66.911995062960528</v>
      </c>
      <c r="S144" s="2">
        <v>10.146843110997377</v>
      </c>
      <c r="T144" s="2">
        <v>6.9897338572142047</v>
      </c>
      <c r="U144" s="2">
        <v>1.1919956279751607</v>
      </c>
      <c r="V144" s="2">
        <v>1.4852190655309809</v>
      </c>
      <c r="W144" s="2">
        <v>0.39398493215633112</v>
      </c>
      <c r="X144" s="2">
        <v>0.26848318635474444</v>
      </c>
      <c r="Y144" s="2">
        <v>0.21622302095392792</v>
      </c>
      <c r="Z144" s="2">
        <v>0.11956131191319433</v>
      </c>
      <c r="AA144" s="2">
        <v>3.2060320008351607E-2</v>
      </c>
      <c r="AB144" s="2">
        <v>10.390775553674908</v>
      </c>
      <c r="AC144" s="2">
        <v>1.8531249502603084</v>
      </c>
      <c r="AD144">
        <v>100.00000000000003</v>
      </c>
    </row>
    <row r="145" spans="1:30" x14ac:dyDescent="0.35">
      <c r="A145">
        <v>52</v>
      </c>
      <c r="B145" t="s">
        <v>247</v>
      </c>
      <c r="C145" t="s">
        <v>263</v>
      </c>
      <c r="D145">
        <v>250988.30661</v>
      </c>
      <c r="E145">
        <v>907045.38766000001</v>
      </c>
      <c r="F145" t="s">
        <v>250</v>
      </c>
      <c r="G145" t="s">
        <v>136</v>
      </c>
      <c r="H145" s="1">
        <v>-6921.0276000000003</v>
      </c>
      <c r="I145" s="1">
        <v>-6923.5987999999998</v>
      </c>
      <c r="J145" s="1" t="s">
        <v>20</v>
      </c>
      <c r="K145" t="s">
        <v>20</v>
      </c>
      <c r="L145" s="2">
        <v>1.7034200000000002</v>
      </c>
      <c r="M145" s="2">
        <v>13.03</v>
      </c>
      <c r="N145" s="2">
        <v>41.03</v>
      </c>
      <c r="O145" s="2">
        <v>173.65799999999999</v>
      </c>
      <c r="P145" s="2">
        <v>3476</v>
      </c>
      <c r="Q145" s="2">
        <v>145</v>
      </c>
      <c r="R145" s="2">
        <v>68.77</v>
      </c>
      <c r="S145" s="2">
        <v>7.2900000000000009</v>
      </c>
      <c r="T145" s="2">
        <v>5.49</v>
      </c>
      <c r="U145" s="2">
        <v>1.1200000000000001</v>
      </c>
      <c r="V145" s="2">
        <v>1.43</v>
      </c>
      <c r="W145" s="2">
        <v>0.46999999999999992</v>
      </c>
      <c r="X145" s="2">
        <v>0.39</v>
      </c>
      <c r="Y145" s="2">
        <v>0</v>
      </c>
      <c r="Z145" s="2">
        <v>0</v>
      </c>
      <c r="AA145" s="2">
        <v>0</v>
      </c>
      <c r="AB145" s="2">
        <v>12.28</v>
      </c>
      <c r="AC145" s="2">
        <v>2.76</v>
      </c>
      <c r="AD145">
        <v>100.00000000000001</v>
      </c>
    </row>
    <row r="146" spans="1:30" x14ac:dyDescent="0.35">
      <c r="A146">
        <v>52</v>
      </c>
      <c r="B146" t="s">
        <v>247</v>
      </c>
      <c r="C146" t="s">
        <v>263</v>
      </c>
      <c r="D146">
        <v>250988.30661</v>
      </c>
      <c r="E146">
        <v>907045.38766000001</v>
      </c>
      <c r="F146" t="s">
        <v>250</v>
      </c>
      <c r="G146" t="s">
        <v>137</v>
      </c>
      <c r="H146" s="1">
        <v>-6926.8127999999997</v>
      </c>
      <c r="I146" s="1">
        <v>-6936.7762000000002</v>
      </c>
      <c r="J146" s="1" t="s">
        <v>25</v>
      </c>
      <c r="K146" t="s">
        <v>135</v>
      </c>
      <c r="L146" s="2">
        <v>5.49594</v>
      </c>
      <c r="M146" s="2">
        <v>16.579999999999998</v>
      </c>
      <c r="N146" s="2">
        <v>32.17</v>
      </c>
      <c r="O146" s="2">
        <v>166.875</v>
      </c>
      <c r="P146" s="2">
        <v>3331</v>
      </c>
      <c r="Q146" s="2">
        <v>146</v>
      </c>
      <c r="R146" s="2">
        <v>68.020057542975266</v>
      </c>
      <c r="S146" s="2">
        <v>9.620315265928113</v>
      </c>
      <c r="T146" s="2">
        <v>5.4739850350395862</v>
      </c>
      <c r="U146" s="2">
        <v>0.90415285660889555</v>
      </c>
      <c r="V146" s="2">
        <v>1.0282557355867725</v>
      </c>
      <c r="W146" s="2">
        <v>0.26027254829048901</v>
      </c>
      <c r="X146" s="2">
        <v>0.19147122089404892</v>
      </c>
      <c r="Y146" s="2">
        <v>0.16577094904801412</v>
      </c>
      <c r="Z146" s="2">
        <v>8.9102883991952875E-2</v>
      </c>
      <c r="AA146" s="2">
        <v>7.3002915160333803E-2</v>
      </c>
      <c r="AB146" s="2">
        <v>11.436888460377636</v>
      </c>
      <c r="AC146" s="2">
        <v>2.7367245860988976</v>
      </c>
      <c r="AD146">
        <v>99.999999999999986</v>
      </c>
    </row>
    <row r="147" spans="1:30" x14ac:dyDescent="0.35">
      <c r="A147">
        <v>52</v>
      </c>
      <c r="B147" t="s">
        <v>247</v>
      </c>
      <c r="C147" t="s">
        <v>263</v>
      </c>
      <c r="D147">
        <v>250988.30661</v>
      </c>
      <c r="E147">
        <v>907045.38766000001</v>
      </c>
      <c r="F147" t="s">
        <v>250</v>
      </c>
      <c r="G147" t="s">
        <v>143</v>
      </c>
      <c r="H147" s="1">
        <v>-7645.7846</v>
      </c>
      <c r="I147" s="1">
        <v>-7649.6413999999995</v>
      </c>
      <c r="J147" s="1" t="s">
        <v>240</v>
      </c>
      <c r="K147" t="s">
        <v>90</v>
      </c>
      <c r="L147" s="2">
        <v>2.3783599999999998</v>
      </c>
      <c r="M147" s="2">
        <v>12.54</v>
      </c>
      <c r="N147" s="2">
        <v>37.340000000000003</v>
      </c>
      <c r="O147" s="2">
        <v>208.328</v>
      </c>
      <c r="P147" s="2">
        <v>4194</v>
      </c>
      <c r="Q147" s="2">
        <v>158</v>
      </c>
      <c r="R147" s="2">
        <v>45.355357541280256</v>
      </c>
      <c r="S147" s="2">
        <v>6.3943219398677016</v>
      </c>
      <c r="T147" s="2">
        <v>3.7809110416933422</v>
      </c>
      <c r="U147" s="2">
        <v>0.78285712860298062</v>
      </c>
      <c r="V147" s="2">
        <v>0.92073675050821413</v>
      </c>
      <c r="W147" s="2">
        <v>0.39172491037712387</v>
      </c>
      <c r="X147" s="2">
        <v>0.24388516274256833</v>
      </c>
      <c r="Y147" s="2">
        <v>0.28952566405947472</v>
      </c>
      <c r="Z147" s="2">
        <v>0.10807433410007668</v>
      </c>
      <c r="AA147" s="2">
        <v>4.4037000366703334E-2</v>
      </c>
      <c r="AB147" s="2">
        <v>38.966833752382996</v>
      </c>
      <c r="AC147" s="2">
        <v>2.7217347740185662</v>
      </c>
      <c r="AD147">
        <v>99.999999999999986</v>
      </c>
    </row>
    <row r="148" spans="1:30" x14ac:dyDescent="0.35">
      <c r="A148">
        <v>52</v>
      </c>
      <c r="B148" t="s">
        <v>247</v>
      </c>
      <c r="C148" t="s">
        <v>263</v>
      </c>
      <c r="D148">
        <v>250988.30661</v>
      </c>
      <c r="E148">
        <v>907045.38766000001</v>
      </c>
      <c r="F148" t="s">
        <v>250</v>
      </c>
      <c r="G148" t="s">
        <v>22</v>
      </c>
      <c r="H148" s="1">
        <v>-8038.2139999999999</v>
      </c>
      <c r="I148" s="1">
        <v>-8060.3906000000006</v>
      </c>
      <c r="J148" s="1" t="s">
        <v>25</v>
      </c>
      <c r="K148" t="s">
        <v>144</v>
      </c>
      <c r="L148" s="2">
        <v>11.570399999999999</v>
      </c>
      <c r="M148" s="2">
        <v>21.47</v>
      </c>
      <c r="N148" s="2">
        <v>56.22</v>
      </c>
      <c r="O148" s="2">
        <v>211.417</v>
      </c>
      <c r="P148" s="2">
        <v>4579</v>
      </c>
      <c r="Q148" s="2">
        <v>165</v>
      </c>
      <c r="R148" s="2">
        <v>55.875002575868429</v>
      </c>
      <c r="S148" s="2">
        <v>0.77796071298578384</v>
      </c>
      <c r="T148" s="2">
        <v>3.7347654502881453E-2</v>
      </c>
      <c r="U148" s="2">
        <v>3.7178143948784445E-3</v>
      </c>
      <c r="V148" s="2">
        <v>4.8889915946170358E-3</v>
      </c>
      <c r="W148" s="2">
        <v>8.7297025227634009E-3</v>
      </c>
      <c r="X148" s="2">
        <v>6.9604009981323002E-3</v>
      </c>
      <c r="Y148" s="2">
        <v>2.6996476362463651E-2</v>
      </c>
      <c r="Z148" s="2">
        <v>2.0065322290073236E-2</v>
      </c>
      <c r="AA148" s="2">
        <v>2.7764806424636228E-2</v>
      </c>
      <c r="AB148" s="2">
        <v>33.232263071123384</v>
      </c>
      <c r="AC148" s="2">
        <v>9.9783024709319665</v>
      </c>
      <c r="AD148">
        <v>100</v>
      </c>
    </row>
    <row r="149" spans="1:30" x14ac:dyDescent="0.35">
      <c r="A149">
        <v>52</v>
      </c>
      <c r="B149" t="s">
        <v>247</v>
      </c>
      <c r="C149" t="s">
        <v>264</v>
      </c>
      <c r="D149">
        <v>255830.84985999999</v>
      </c>
      <c r="E149">
        <v>924235.62568000006</v>
      </c>
      <c r="F149" t="s">
        <v>253</v>
      </c>
      <c r="G149" t="s">
        <v>145</v>
      </c>
      <c r="H149" s="1">
        <v>-5078.4413999999997</v>
      </c>
      <c r="I149" s="1">
        <v>-5082.9409999999998</v>
      </c>
      <c r="J149" s="1" t="s">
        <v>25</v>
      </c>
      <c r="K149" t="s">
        <v>146</v>
      </c>
      <c r="L149" s="2">
        <v>4.4031799999999999</v>
      </c>
      <c r="M149" s="2">
        <v>24.41</v>
      </c>
      <c r="N149" s="2">
        <v>32.03</v>
      </c>
      <c r="O149" s="2">
        <v>132.68700000000001</v>
      </c>
      <c r="P149" s="2">
        <v>2292</v>
      </c>
      <c r="Q149" s="2">
        <v>105</v>
      </c>
      <c r="R149" s="2">
        <v>81.493082979858613</v>
      </c>
      <c r="S149" s="2">
        <v>4.5939162464985985</v>
      </c>
      <c r="T149" s="2">
        <v>3.6706402027477654</v>
      </c>
      <c r="U149" s="2">
        <v>0.89299911964785916</v>
      </c>
      <c r="V149" s="2">
        <v>0.56165403494731214</v>
      </c>
      <c r="W149" s="2">
        <v>0.17089601173802857</v>
      </c>
      <c r="X149" s="2">
        <v>8.9749606509270372E-2</v>
      </c>
      <c r="Y149" s="2">
        <v>8.0054675203414694E-2</v>
      </c>
      <c r="Z149" s="2">
        <v>1.0766666666666662E-2</v>
      </c>
      <c r="AA149" s="2">
        <v>0</v>
      </c>
      <c r="AB149" s="2">
        <v>2.3002374549819926</v>
      </c>
      <c r="AC149" s="2">
        <v>6.1360030012004794</v>
      </c>
      <c r="AD149">
        <v>99.999999999999986</v>
      </c>
    </row>
    <row r="150" spans="1:30" x14ac:dyDescent="0.35">
      <c r="A150">
        <v>52</v>
      </c>
      <c r="B150" t="s">
        <v>247</v>
      </c>
      <c r="C150" t="s">
        <v>264</v>
      </c>
      <c r="D150">
        <v>255830.84985999999</v>
      </c>
      <c r="E150">
        <v>924235.62568000006</v>
      </c>
      <c r="F150" t="s">
        <v>253</v>
      </c>
      <c r="G150" t="s">
        <v>141</v>
      </c>
      <c r="H150" s="1">
        <v>-5513.2956000000004</v>
      </c>
      <c r="I150" s="1">
        <v>-5518.7593999999999</v>
      </c>
      <c r="J150" s="1" t="s">
        <v>20</v>
      </c>
      <c r="K150" t="s">
        <v>20</v>
      </c>
      <c r="L150" s="2">
        <v>5.1745400000000004</v>
      </c>
      <c r="M150" s="2">
        <v>21.22</v>
      </c>
      <c r="N150" s="2">
        <v>23.01</v>
      </c>
      <c r="O150" s="2">
        <v>139.21899999999999</v>
      </c>
      <c r="P150" s="2">
        <v>2499</v>
      </c>
      <c r="Q150" s="2">
        <v>115</v>
      </c>
      <c r="R150" s="2">
        <v>77.41</v>
      </c>
      <c r="S150" s="2">
        <v>4.57</v>
      </c>
      <c r="T150" s="2">
        <v>4.7699999999999996</v>
      </c>
      <c r="U150" s="2">
        <v>1.32</v>
      </c>
      <c r="V150" s="2">
        <v>1.32</v>
      </c>
      <c r="W150" s="2">
        <v>0.39</v>
      </c>
      <c r="X150" s="2">
        <v>0.22999999999999998</v>
      </c>
      <c r="Y150" s="2">
        <v>0</v>
      </c>
      <c r="Z150" s="2">
        <v>0</v>
      </c>
      <c r="AA150" s="2">
        <v>0</v>
      </c>
      <c r="AB150" s="2">
        <v>4.5999999999999996</v>
      </c>
      <c r="AC150" s="2">
        <v>5.4</v>
      </c>
      <c r="AD150">
        <v>100.00999999999998</v>
      </c>
    </row>
    <row r="151" spans="1:30" x14ac:dyDescent="0.35">
      <c r="A151">
        <v>52</v>
      </c>
      <c r="B151" t="s">
        <v>247</v>
      </c>
      <c r="C151" t="s">
        <v>264</v>
      </c>
      <c r="D151">
        <v>255830.84985999999</v>
      </c>
      <c r="E151">
        <v>924235.62568000006</v>
      </c>
      <c r="F151" t="s">
        <v>253</v>
      </c>
      <c r="G151" t="s">
        <v>32</v>
      </c>
      <c r="H151" s="1">
        <v>-5552.1849999999995</v>
      </c>
      <c r="I151" s="1">
        <v>-5558.6130000000003</v>
      </c>
      <c r="J151" s="1" t="s">
        <v>25</v>
      </c>
      <c r="K151" t="s">
        <v>147</v>
      </c>
      <c r="L151" s="2">
        <v>6.2994399999999997</v>
      </c>
      <c r="M151" s="2">
        <v>23.53</v>
      </c>
      <c r="N151" s="2">
        <v>26.76</v>
      </c>
      <c r="O151" s="2">
        <v>140.25299999999999</v>
      </c>
      <c r="P151" s="2">
        <v>2521</v>
      </c>
      <c r="Q151" s="2">
        <v>116</v>
      </c>
      <c r="R151" s="2">
        <v>77.503749999999997</v>
      </c>
      <c r="S151" s="2">
        <v>5.8353999999999999</v>
      </c>
      <c r="T151" s="2">
        <v>3.96645</v>
      </c>
      <c r="U151" s="2">
        <v>0.91714999999999991</v>
      </c>
      <c r="V151" s="2">
        <v>0.70855000000000001</v>
      </c>
      <c r="W151" s="2">
        <v>0.25155</v>
      </c>
      <c r="X151" s="2">
        <v>0.13435</v>
      </c>
      <c r="Y151" s="2">
        <v>9.9649999999999989E-2</v>
      </c>
      <c r="Z151" s="2">
        <v>4.3000000000000003E-2</v>
      </c>
      <c r="AA151" s="2">
        <v>5.2500000000000003E-3</v>
      </c>
      <c r="AB151" s="2">
        <v>4.9635999999999996</v>
      </c>
      <c r="AC151" s="2">
        <v>5.5712999999999999</v>
      </c>
      <c r="AD151">
        <v>99.999999999999986</v>
      </c>
    </row>
    <row r="152" spans="1:30" x14ac:dyDescent="0.35">
      <c r="A152">
        <v>52</v>
      </c>
      <c r="B152" t="s">
        <v>247</v>
      </c>
      <c r="C152" t="s">
        <v>264</v>
      </c>
      <c r="D152">
        <v>255830.84985999999</v>
      </c>
      <c r="E152">
        <v>924235.62568000006</v>
      </c>
      <c r="F152" t="s">
        <v>253</v>
      </c>
      <c r="G152" t="s">
        <v>59</v>
      </c>
      <c r="H152" s="1">
        <v>-5611.6440000000002</v>
      </c>
      <c r="I152" s="1">
        <v>-5616.1436000000003</v>
      </c>
      <c r="J152" s="1" t="s">
        <v>25</v>
      </c>
      <c r="K152" t="s">
        <v>148</v>
      </c>
      <c r="L152" s="2">
        <v>4.0817800000000002</v>
      </c>
      <c r="M152" s="2">
        <v>23.35</v>
      </c>
      <c r="N152" s="2">
        <v>31.96</v>
      </c>
      <c r="O152" s="2">
        <v>140.24799999999999</v>
      </c>
      <c r="P152" s="2">
        <v>2542</v>
      </c>
      <c r="Q152" s="2">
        <v>118</v>
      </c>
      <c r="R152" s="2">
        <v>77.134100000000018</v>
      </c>
      <c r="S152" s="2">
        <v>6.02895</v>
      </c>
      <c r="T152" s="2">
        <v>4.0356500000000004</v>
      </c>
      <c r="U152" s="2">
        <v>0.92335000000000012</v>
      </c>
      <c r="V152" s="2">
        <v>0.7056</v>
      </c>
      <c r="W152" s="2">
        <v>0.24385000000000001</v>
      </c>
      <c r="X152" s="2">
        <v>0.12860000000000002</v>
      </c>
      <c r="Y152" s="2">
        <v>7.3000000000000009E-2</v>
      </c>
      <c r="Z152" s="2">
        <v>1.7050000000000003E-2</v>
      </c>
      <c r="AA152" s="2">
        <v>0</v>
      </c>
      <c r="AB152" s="2">
        <v>5.2600000000000007</v>
      </c>
      <c r="AC152" s="2">
        <v>5.4498500000000005</v>
      </c>
      <c r="AD152">
        <v>100.00000000000001</v>
      </c>
    </row>
    <row r="153" spans="1:30" x14ac:dyDescent="0.35">
      <c r="A153">
        <v>52</v>
      </c>
      <c r="B153" t="s">
        <v>247</v>
      </c>
      <c r="C153" t="s">
        <v>264</v>
      </c>
      <c r="D153">
        <v>255830.84985999999</v>
      </c>
      <c r="E153">
        <v>924235.62568000006</v>
      </c>
      <c r="F153" t="s">
        <v>253</v>
      </c>
      <c r="G153" t="s">
        <v>149</v>
      </c>
      <c r="H153" s="1">
        <v>-5617.1077999999998</v>
      </c>
      <c r="I153" s="1">
        <v>-5620.3217999999997</v>
      </c>
      <c r="J153" s="1" t="s">
        <v>20</v>
      </c>
      <c r="K153" t="s">
        <v>20</v>
      </c>
      <c r="L153" s="2">
        <v>2.95688</v>
      </c>
      <c r="M153" s="2">
        <v>20.27</v>
      </c>
      <c r="N153" s="2">
        <v>54.43</v>
      </c>
      <c r="O153" s="2">
        <v>139.756</v>
      </c>
      <c r="P153" s="2">
        <v>2543</v>
      </c>
      <c r="Q153" s="2">
        <v>119</v>
      </c>
      <c r="R153" s="2">
        <v>75.84</v>
      </c>
      <c r="S153" s="2">
        <v>6.01</v>
      </c>
      <c r="T153" s="2">
        <v>4.7</v>
      </c>
      <c r="U153" s="2">
        <v>1.29</v>
      </c>
      <c r="V153" s="2">
        <v>1.19</v>
      </c>
      <c r="W153" s="2">
        <v>0.39</v>
      </c>
      <c r="X153" s="2">
        <v>0.22999999999999998</v>
      </c>
      <c r="Y153" s="2">
        <v>0</v>
      </c>
      <c r="Z153" s="2">
        <v>0</v>
      </c>
      <c r="AA153" s="2">
        <v>0</v>
      </c>
      <c r="AB153" s="2">
        <v>5.03</v>
      </c>
      <c r="AC153" s="2">
        <v>5.32</v>
      </c>
      <c r="AD153">
        <v>100.00000000000003</v>
      </c>
    </row>
    <row r="154" spans="1:30" x14ac:dyDescent="0.35">
      <c r="A154">
        <v>52</v>
      </c>
      <c r="B154" t="s">
        <v>247</v>
      </c>
      <c r="C154" t="s">
        <v>264</v>
      </c>
      <c r="D154">
        <v>255830.84985999999</v>
      </c>
      <c r="E154">
        <v>924235.62568000006</v>
      </c>
      <c r="F154" t="s">
        <v>253</v>
      </c>
      <c r="G154" t="s">
        <v>150</v>
      </c>
      <c r="H154" s="1">
        <v>-5656.9613999999992</v>
      </c>
      <c r="I154" s="1">
        <v>-5658.2470000000003</v>
      </c>
      <c r="J154" s="1" t="s">
        <v>20</v>
      </c>
      <c r="K154" t="s">
        <v>20</v>
      </c>
      <c r="L154" s="2">
        <v>0.73921999999999999</v>
      </c>
      <c r="M154" s="2">
        <v>17.850000000000001</v>
      </c>
      <c r="N154" s="2">
        <v>57.43</v>
      </c>
      <c r="O154" s="2">
        <v>140.48500000000001</v>
      </c>
      <c r="P154" s="2">
        <v>2560</v>
      </c>
      <c r="Q154" s="2">
        <v>119</v>
      </c>
      <c r="R154" s="2">
        <v>76.599999999999994</v>
      </c>
      <c r="S154" s="2">
        <v>5.61</v>
      </c>
      <c r="T154" s="2">
        <v>4.41</v>
      </c>
      <c r="U154" s="2">
        <v>1.4</v>
      </c>
      <c r="V154" s="2">
        <v>1.1200000000000001</v>
      </c>
      <c r="W154" s="2">
        <v>0.45000000000000007</v>
      </c>
      <c r="X154" s="2">
        <v>0.21</v>
      </c>
      <c r="Y154" s="2">
        <v>0</v>
      </c>
      <c r="Z154" s="2">
        <v>0</v>
      </c>
      <c r="AA154" s="2">
        <v>0</v>
      </c>
      <c r="AB154" s="2">
        <v>5</v>
      </c>
      <c r="AC154" s="2">
        <v>5.2</v>
      </c>
      <c r="AD154">
        <v>100</v>
      </c>
    </row>
    <row r="155" spans="1:30" x14ac:dyDescent="0.35">
      <c r="A155">
        <v>52</v>
      </c>
      <c r="B155" t="s">
        <v>247</v>
      </c>
      <c r="C155" t="s">
        <v>264</v>
      </c>
      <c r="D155">
        <v>255830.84985999999</v>
      </c>
      <c r="E155">
        <v>924235.62568000006</v>
      </c>
      <c r="F155" t="s">
        <v>253</v>
      </c>
      <c r="G155" t="s">
        <v>151</v>
      </c>
      <c r="H155" s="1">
        <v>-5705.8141999999998</v>
      </c>
      <c r="I155" s="1">
        <v>-5713.2064</v>
      </c>
      <c r="J155" s="1" t="s">
        <v>25</v>
      </c>
      <c r="K155" t="s">
        <v>152</v>
      </c>
      <c r="L155" s="2">
        <v>5.9137599999999999</v>
      </c>
      <c r="M155" s="2">
        <v>23.25</v>
      </c>
      <c r="N155" s="2">
        <v>37.130000000000003</v>
      </c>
      <c r="O155" s="2">
        <v>143.25800000000001</v>
      </c>
      <c r="P155" s="2">
        <v>2597</v>
      </c>
      <c r="Q155" s="2">
        <v>120</v>
      </c>
      <c r="R155" s="2">
        <v>77.364420316094808</v>
      </c>
      <c r="S155" s="2">
        <v>5.7222985028841977</v>
      </c>
      <c r="T155" s="2">
        <v>4.0497647861024966</v>
      </c>
      <c r="U155" s="2">
        <v>1.0562756993764795</v>
      </c>
      <c r="V155" s="2">
        <v>0.75298052415724703</v>
      </c>
      <c r="W155" s="2">
        <v>0.27386274215598005</v>
      </c>
      <c r="X155" s="2">
        <v>0.14541650495148542</v>
      </c>
      <c r="Y155" s="2">
        <v>0.13041860558167448</v>
      </c>
      <c r="Z155" s="2">
        <v>2.9300000000000003E-2</v>
      </c>
      <c r="AA155" s="2">
        <v>6.0333333333333324E-3</v>
      </c>
      <c r="AB155" s="2">
        <v>5.1830454869794265</v>
      </c>
      <c r="AC155" s="2">
        <v>5.2861834983828473</v>
      </c>
      <c r="AD155">
        <v>100</v>
      </c>
    </row>
    <row r="156" spans="1:30" x14ac:dyDescent="0.35">
      <c r="A156">
        <v>52</v>
      </c>
      <c r="B156" t="s">
        <v>247</v>
      </c>
      <c r="C156" t="s">
        <v>264</v>
      </c>
      <c r="D156">
        <v>255830.84985999999</v>
      </c>
      <c r="E156">
        <v>924235.62568000006</v>
      </c>
      <c r="F156" t="s">
        <v>253</v>
      </c>
      <c r="G156" t="s">
        <v>153</v>
      </c>
      <c r="H156" s="1">
        <v>-5880.9771999999994</v>
      </c>
      <c r="I156" s="1">
        <v>-5952.3279999999995</v>
      </c>
      <c r="J156" s="1" t="s">
        <v>25</v>
      </c>
      <c r="K156" t="s">
        <v>148</v>
      </c>
      <c r="L156" s="2">
        <v>13.627360000000001</v>
      </c>
      <c r="M156" s="2">
        <v>21.33</v>
      </c>
      <c r="N156" s="2">
        <v>55.21</v>
      </c>
      <c r="O156" s="2">
        <v>143.97399999999999</v>
      </c>
      <c r="P156" s="2">
        <v>2672</v>
      </c>
      <c r="Q156" s="2">
        <v>123</v>
      </c>
      <c r="R156" s="2">
        <v>80.613799999999998</v>
      </c>
      <c r="S156" s="2">
        <v>4.1989999999999998</v>
      </c>
      <c r="T156" s="2">
        <v>2.2212499999999999</v>
      </c>
      <c r="U156" s="2">
        <v>0.37980000000000003</v>
      </c>
      <c r="V156" s="2">
        <v>0.21704999999999999</v>
      </c>
      <c r="W156" s="2">
        <v>5.5600000000000004E-2</v>
      </c>
      <c r="X156" s="2">
        <v>2.9400000000000003E-2</v>
      </c>
      <c r="Y156" s="2">
        <v>9.2500000000000013E-3</v>
      </c>
      <c r="Z156" s="2">
        <v>8.0499999999999999E-3</v>
      </c>
      <c r="AA156" s="2">
        <v>0</v>
      </c>
      <c r="AB156" s="2">
        <v>5.6041500000000006</v>
      </c>
      <c r="AC156" s="2">
        <v>6.6626499999999993</v>
      </c>
      <c r="AD156">
        <v>99.999999999999986</v>
      </c>
    </row>
    <row r="157" spans="1:30" x14ac:dyDescent="0.35">
      <c r="A157">
        <v>52</v>
      </c>
      <c r="B157" t="s">
        <v>247</v>
      </c>
      <c r="C157" t="s">
        <v>264</v>
      </c>
      <c r="D157">
        <v>255830.84985999999</v>
      </c>
      <c r="E157">
        <v>924235.62568000006</v>
      </c>
      <c r="F157" t="s">
        <v>250</v>
      </c>
      <c r="G157" t="s">
        <v>154</v>
      </c>
      <c r="H157" s="1">
        <v>-7067.5860000000002</v>
      </c>
      <c r="I157" s="1">
        <v>-7072.4070000000002</v>
      </c>
      <c r="J157" s="1" t="s">
        <v>25</v>
      </c>
      <c r="K157" t="s">
        <v>155</v>
      </c>
      <c r="L157" s="2">
        <v>4.0817800000000002</v>
      </c>
      <c r="M157" s="2">
        <v>19.829999999999998</v>
      </c>
      <c r="N157" s="2">
        <v>51.25</v>
      </c>
      <c r="O157" s="2">
        <v>169.274</v>
      </c>
      <c r="P157" s="2">
        <v>3414</v>
      </c>
      <c r="Q157" s="2">
        <v>136</v>
      </c>
      <c r="R157" s="2">
        <v>86.755449999999996</v>
      </c>
      <c r="S157" s="2">
        <v>2.9355000000000002</v>
      </c>
      <c r="T157" s="2">
        <v>1.2419500000000001</v>
      </c>
      <c r="U157" s="2">
        <v>0.23530000000000004</v>
      </c>
      <c r="V157" s="2">
        <v>0.12785000000000002</v>
      </c>
      <c r="W157" s="2">
        <v>3.1650000000000005E-2</v>
      </c>
      <c r="X157" s="2">
        <v>2.5899999999999999E-2</v>
      </c>
      <c r="Y157" s="2">
        <v>3.15E-2</v>
      </c>
      <c r="Z157" s="2">
        <v>1.0050000000000002E-2</v>
      </c>
      <c r="AA157" s="2">
        <v>4.1000000000000003E-3</v>
      </c>
      <c r="AB157" s="2">
        <v>7.0782500000000015</v>
      </c>
      <c r="AC157" s="2">
        <v>1.5225000000000002</v>
      </c>
      <c r="AD157">
        <v>99.999999999999972</v>
      </c>
    </row>
    <row r="158" spans="1:30" x14ac:dyDescent="0.35">
      <c r="A158">
        <v>52</v>
      </c>
      <c r="B158" t="s">
        <v>247</v>
      </c>
      <c r="C158" t="s">
        <v>264</v>
      </c>
      <c r="D158">
        <v>255830.84985999999</v>
      </c>
      <c r="E158">
        <v>924235.62568000006</v>
      </c>
      <c r="F158" t="s">
        <v>250</v>
      </c>
      <c r="G158" t="s">
        <v>156</v>
      </c>
      <c r="H158" s="1">
        <v>-7102.6185999999998</v>
      </c>
      <c r="I158" s="1">
        <v>-7105.8326000000006</v>
      </c>
      <c r="J158" s="1" t="s">
        <v>20</v>
      </c>
      <c r="K158" t="s">
        <v>20</v>
      </c>
      <c r="L158" s="2">
        <v>2.21766</v>
      </c>
      <c r="M158" s="2">
        <v>23.71</v>
      </c>
      <c r="N158" s="2">
        <v>53.51</v>
      </c>
      <c r="O158" s="2">
        <v>168.446</v>
      </c>
      <c r="P158" s="2">
        <v>3428</v>
      </c>
      <c r="Q158" s="2">
        <v>138</v>
      </c>
      <c r="R158" s="2">
        <v>84.27</v>
      </c>
      <c r="S158" s="2">
        <v>2.35</v>
      </c>
      <c r="T158" s="2">
        <v>1.7000000000000002</v>
      </c>
      <c r="U158" s="2">
        <v>0.38</v>
      </c>
      <c r="V158" s="2">
        <v>0.28000000000000003</v>
      </c>
      <c r="W158" s="2">
        <v>0.37</v>
      </c>
      <c r="X158" s="2">
        <v>0.14000000000000001</v>
      </c>
      <c r="Y158" s="2">
        <v>0</v>
      </c>
      <c r="Z158" s="2">
        <v>0</v>
      </c>
      <c r="AA158" s="2">
        <v>0</v>
      </c>
      <c r="AB158" s="2">
        <v>6.9</v>
      </c>
      <c r="AC158" s="2">
        <v>3.6000000000000005</v>
      </c>
      <c r="AD158">
        <v>99.99</v>
      </c>
    </row>
    <row r="159" spans="1:30" x14ac:dyDescent="0.35">
      <c r="A159">
        <v>52</v>
      </c>
      <c r="B159" t="s">
        <v>247</v>
      </c>
      <c r="C159" t="s">
        <v>264</v>
      </c>
      <c r="D159">
        <v>255830.84985999999</v>
      </c>
      <c r="E159">
        <v>924235.62568000006</v>
      </c>
      <c r="F159" t="s">
        <v>250</v>
      </c>
      <c r="G159" t="s">
        <v>157</v>
      </c>
      <c r="H159" s="1">
        <v>-7153.7212000000009</v>
      </c>
      <c r="I159" s="1">
        <v>-7159.5063999999993</v>
      </c>
      <c r="J159" s="1" t="s">
        <v>20</v>
      </c>
      <c r="K159" t="s">
        <v>20</v>
      </c>
      <c r="L159" s="2">
        <v>2.5712000000000002</v>
      </c>
      <c r="M159" s="2">
        <v>18.010000000000002</v>
      </c>
      <c r="N159" s="2">
        <v>68.11</v>
      </c>
      <c r="O159" s="2">
        <v>168.69900000000001</v>
      </c>
      <c r="P159" s="2">
        <v>3465</v>
      </c>
      <c r="Q159" s="2">
        <v>140</v>
      </c>
      <c r="R159" s="2">
        <v>84.9</v>
      </c>
      <c r="S159" s="2">
        <v>2.2200000000000002</v>
      </c>
      <c r="T159" s="2">
        <v>1.27</v>
      </c>
      <c r="U159" s="2">
        <v>0.34</v>
      </c>
      <c r="V159" s="2">
        <v>0.22999999999999998</v>
      </c>
      <c r="W159" s="2">
        <v>0.39</v>
      </c>
      <c r="X159" s="2">
        <v>0.15</v>
      </c>
      <c r="Y159" s="2">
        <v>0</v>
      </c>
      <c r="Z159" s="2">
        <v>0</v>
      </c>
      <c r="AA159" s="2">
        <v>0</v>
      </c>
      <c r="AB159" s="2">
        <v>7.0000000000000009</v>
      </c>
      <c r="AC159" s="2">
        <v>3.5000000000000004</v>
      </c>
      <c r="AD159">
        <v>100.00000000000001</v>
      </c>
    </row>
    <row r="160" spans="1:30" x14ac:dyDescent="0.35">
      <c r="A160">
        <v>52</v>
      </c>
      <c r="B160" t="s">
        <v>247</v>
      </c>
      <c r="C160" t="s">
        <v>264</v>
      </c>
      <c r="D160">
        <v>255830.84985999999</v>
      </c>
      <c r="E160">
        <v>924235.62568000006</v>
      </c>
      <c r="F160" t="s">
        <v>251</v>
      </c>
      <c r="G160" t="s">
        <v>86</v>
      </c>
      <c r="H160" s="1">
        <v>-7995.1463999999996</v>
      </c>
      <c r="I160" s="1">
        <v>-7999.3245999999999</v>
      </c>
      <c r="J160" s="1" t="s">
        <v>25</v>
      </c>
      <c r="K160" t="s">
        <v>158</v>
      </c>
      <c r="L160" s="2">
        <v>4.1139200000000002</v>
      </c>
      <c r="M160" s="2">
        <v>16.97</v>
      </c>
      <c r="N160" s="2">
        <v>41.9</v>
      </c>
      <c r="O160" s="2">
        <v>183.042</v>
      </c>
      <c r="P160" s="2">
        <v>3917</v>
      </c>
      <c r="Q160" s="2">
        <v>148</v>
      </c>
      <c r="R160" s="2">
        <v>86.894298875339871</v>
      </c>
      <c r="S160" s="2">
        <v>0.48937702858477616</v>
      </c>
      <c r="T160" s="2">
        <v>3.0991216159019647E-2</v>
      </c>
      <c r="U160" s="2">
        <v>4.1906958473738468E-3</v>
      </c>
      <c r="V160" s="2">
        <v>4.0392249131314187E-3</v>
      </c>
      <c r="W160" s="2">
        <v>2.1205930793939945E-3</v>
      </c>
      <c r="X160" s="2">
        <v>1.3632384081818537E-3</v>
      </c>
      <c r="Y160" s="2">
        <v>1.7924060552020667E-2</v>
      </c>
      <c r="Z160" s="2">
        <v>0</v>
      </c>
      <c r="AA160" s="2">
        <v>0</v>
      </c>
      <c r="AB160" s="2">
        <v>3.7013018905765009</v>
      </c>
      <c r="AC160" s="2">
        <v>8.854393176539725</v>
      </c>
      <c r="AD160">
        <v>100</v>
      </c>
    </row>
    <row r="161" spans="1:30" x14ac:dyDescent="0.35">
      <c r="A161">
        <v>52</v>
      </c>
      <c r="B161" t="s">
        <v>247</v>
      </c>
      <c r="C161" t="s">
        <v>264</v>
      </c>
      <c r="D161">
        <v>255830.84985999999</v>
      </c>
      <c r="E161">
        <v>924235.62568000006</v>
      </c>
      <c r="F161" t="s">
        <v>251</v>
      </c>
      <c r="G161" t="s">
        <v>159</v>
      </c>
      <c r="H161" s="1">
        <v>-8489.780999999999</v>
      </c>
      <c r="I161" s="1">
        <v>-8500.387200000001</v>
      </c>
      <c r="J161" s="1" t="s">
        <v>20</v>
      </c>
      <c r="K161" t="s">
        <v>20</v>
      </c>
      <c r="L161" s="2">
        <v>8.8384999999999998</v>
      </c>
      <c r="M161" s="2">
        <v>11.98</v>
      </c>
      <c r="N161" s="2">
        <v>36.71</v>
      </c>
      <c r="O161" s="2">
        <v>186.68899999999999</v>
      </c>
      <c r="P161" s="2">
        <v>4126</v>
      </c>
      <c r="Q161" s="2">
        <v>155</v>
      </c>
      <c r="R161" s="2">
        <v>85.73</v>
      </c>
      <c r="S161" s="2">
        <v>2.98</v>
      </c>
      <c r="T161" s="2">
        <v>0.36</v>
      </c>
      <c r="U161" s="2">
        <v>0.12</v>
      </c>
      <c r="V161" s="2">
        <v>0.06</v>
      </c>
      <c r="W161" s="2">
        <v>0.11</v>
      </c>
      <c r="X161" s="2">
        <v>0.04</v>
      </c>
      <c r="Y161" s="2">
        <v>0</v>
      </c>
      <c r="Z161" s="2">
        <v>0</v>
      </c>
      <c r="AA161" s="2">
        <v>0</v>
      </c>
      <c r="AB161" s="2">
        <v>8.1999999999999993</v>
      </c>
      <c r="AC161" s="2">
        <v>2.4</v>
      </c>
      <c r="AD161">
        <v>100.00000000000003</v>
      </c>
    </row>
    <row r="162" spans="1:30" x14ac:dyDescent="0.35">
      <c r="A162">
        <v>52</v>
      </c>
      <c r="B162" t="s">
        <v>247</v>
      </c>
      <c r="C162" t="s">
        <v>264</v>
      </c>
      <c r="D162">
        <v>255830.84985999999</v>
      </c>
      <c r="E162">
        <v>924235.62568000006</v>
      </c>
      <c r="F162" t="s">
        <v>251</v>
      </c>
      <c r="G162" t="s">
        <v>160</v>
      </c>
      <c r="H162" s="1">
        <v>-8622.5192000000006</v>
      </c>
      <c r="I162" s="1">
        <v>-8630.8755999999994</v>
      </c>
      <c r="J162" s="1" t="s">
        <v>25</v>
      </c>
      <c r="K162" t="s">
        <v>161</v>
      </c>
      <c r="L162" s="2">
        <v>6.5244199999999992</v>
      </c>
      <c r="M162" s="2">
        <v>15.02</v>
      </c>
      <c r="N162" s="2">
        <v>26.78</v>
      </c>
      <c r="O162" s="2">
        <v>186.73699999999999</v>
      </c>
      <c r="P162" s="2">
        <v>4138</v>
      </c>
      <c r="Q162" s="2">
        <v>156</v>
      </c>
      <c r="R162" s="2">
        <v>85.861155429256172</v>
      </c>
      <c r="S162" s="2">
        <v>2.2302772017952646</v>
      </c>
      <c r="T162" s="2">
        <v>0.13751748702914054</v>
      </c>
      <c r="U162" s="2">
        <v>7.2518782364632429E-3</v>
      </c>
      <c r="V162" s="2">
        <v>5.4514119156861621E-3</v>
      </c>
      <c r="W162" s="2">
        <v>1.3003367872278916E-3</v>
      </c>
      <c r="X162" s="2">
        <v>7.5019430032378367E-4</v>
      </c>
      <c r="Y162" s="2">
        <v>4.8012435220722155E-3</v>
      </c>
      <c r="Z162" s="2">
        <v>0</v>
      </c>
      <c r="AA162" s="2">
        <v>0</v>
      </c>
      <c r="AB162" s="2">
        <v>8.7411049211745819</v>
      </c>
      <c r="AC162" s="2">
        <v>3.0103898959830593</v>
      </c>
      <c r="AD162">
        <v>99.999999999999972</v>
      </c>
    </row>
    <row r="163" spans="1:30" x14ac:dyDescent="0.35">
      <c r="A163">
        <v>52</v>
      </c>
      <c r="B163" t="s">
        <v>247</v>
      </c>
      <c r="C163" t="s">
        <v>265</v>
      </c>
      <c r="D163">
        <v>261583.41592999999</v>
      </c>
      <c r="E163">
        <v>897897.52220999997</v>
      </c>
      <c r="F163" t="s">
        <v>253</v>
      </c>
      <c r="G163" t="s">
        <v>162</v>
      </c>
      <c r="H163" s="1">
        <v>-5920.4772599999997</v>
      </c>
      <c r="I163" s="1">
        <v>-5926.3588799999998</v>
      </c>
      <c r="J163" s="1" t="s">
        <v>20</v>
      </c>
      <c r="K163" t="s">
        <v>20</v>
      </c>
      <c r="L163" s="2">
        <v>5.5280800000000001</v>
      </c>
      <c r="M163" s="2">
        <v>14.15</v>
      </c>
      <c r="N163" s="2">
        <v>65.150000000000006</v>
      </c>
      <c r="O163" s="2">
        <v>154.28700000000001</v>
      </c>
      <c r="P163" s="2">
        <v>2881</v>
      </c>
      <c r="Q163" s="2">
        <v>130</v>
      </c>
      <c r="R163" s="2">
        <v>75.53</v>
      </c>
      <c r="S163" s="2">
        <v>5.18</v>
      </c>
      <c r="T163" s="2">
        <v>6.5599999999999987</v>
      </c>
      <c r="U163" s="2">
        <v>2.09</v>
      </c>
      <c r="V163" s="2">
        <v>1.55</v>
      </c>
      <c r="W163" s="2">
        <v>0.45999999999999996</v>
      </c>
      <c r="X163" s="2">
        <v>0.49</v>
      </c>
      <c r="Y163" s="2">
        <v>0</v>
      </c>
      <c r="Z163" s="2">
        <v>0</v>
      </c>
      <c r="AA163" s="2">
        <v>0</v>
      </c>
      <c r="AB163" s="2">
        <v>5.82</v>
      </c>
      <c r="AC163" s="2">
        <v>2.31</v>
      </c>
      <c r="AD163">
        <v>99.990000000000009</v>
      </c>
    </row>
    <row r="164" spans="1:30" x14ac:dyDescent="0.35">
      <c r="A164">
        <v>52</v>
      </c>
      <c r="B164" t="s">
        <v>247</v>
      </c>
      <c r="C164" t="s">
        <v>265</v>
      </c>
      <c r="D164">
        <v>261583.41592999999</v>
      </c>
      <c r="E164">
        <v>897897.52220999997</v>
      </c>
      <c r="F164" t="s">
        <v>253</v>
      </c>
      <c r="G164" t="s">
        <v>133</v>
      </c>
      <c r="H164" s="1">
        <v>-6162.7164400000001</v>
      </c>
      <c r="I164" s="1">
        <v>-6170.7192999999997</v>
      </c>
      <c r="J164" s="1" t="s">
        <v>20</v>
      </c>
      <c r="K164" t="s">
        <v>20</v>
      </c>
      <c r="L164" s="2">
        <v>7.6493199999999995</v>
      </c>
      <c r="M164" s="2">
        <v>17.43</v>
      </c>
      <c r="N164" s="2">
        <v>55.19</v>
      </c>
      <c r="O164" s="2">
        <v>161.834</v>
      </c>
      <c r="P164" s="2">
        <v>3130</v>
      </c>
      <c r="Q164" s="2">
        <v>137</v>
      </c>
      <c r="R164" s="2">
        <v>73.87</v>
      </c>
      <c r="S164" s="2">
        <v>6.24</v>
      </c>
      <c r="T164" s="2">
        <v>6.04</v>
      </c>
      <c r="U164" s="2">
        <v>1.36</v>
      </c>
      <c r="V164" s="2">
        <v>1.67</v>
      </c>
      <c r="W164" s="2">
        <v>0.48</v>
      </c>
      <c r="X164" s="2">
        <v>0.43</v>
      </c>
      <c r="Y164" s="2">
        <v>0</v>
      </c>
      <c r="Z164" s="2">
        <v>0</v>
      </c>
      <c r="AA164" s="2">
        <v>0</v>
      </c>
      <c r="AB164" s="2">
        <v>7.22</v>
      </c>
      <c r="AC164" s="2">
        <v>2.68</v>
      </c>
      <c r="AD164">
        <v>99.990000000000023</v>
      </c>
    </row>
    <row r="165" spans="1:30" x14ac:dyDescent="0.35">
      <c r="A165">
        <v>52</v>
      </c>
      <c r="B165" t="s">
        <v>247</v>
      </c>
      <c r="C165" t="s">
        <v>265</v>
      </c>
      <c r="D165">
        <v>261583.41592999999</v>
      </c>
      <c r="E165">
        <v>897897.52220999997</v>
      </c>
      <c r="F165" t="s">
        <v>253</v>
      </c>
      <c r="G165" t="s">
        <v>163</v>
      </c>
      <c r="H165" s="1">
        <v>-6411.2550599999995</v>
      </c>
      <c r="I165" s="1">
        <v>-6414.1797999999999</v>
      </c>
      <c r="J165" s="1" t="s">
        <v>20</v>
      </c>
      <c r="K165" t="s">
        <v>20</v>
      </c>
      <c r="L165" s="2">
        <v>2.5712000000000002</v>
      </c>
      <c r="M165" s="2">
        <v>13.34</v>
      </c>
      <c r="N165" s="2">
        <v>56.4</v>
      </c>
      <c r="O165" s="2">
        <v>162.637</v>
      </c>
      <c r="P165" s="2">
        <v>3175</v>
      </c>
      <c r="Q165" s="2">
        <v>140</v>
      </c>
      <c r="R165" s="2">
        <v>68.28</v>
      </c>
      <c r="S165" s="2">
        <v>11.01</v>
      </c>
      <c r="T165" s="2">
        <v>6.92</v>
      </c>
      <c r="U165" s="2">
        <v>0.84</v>
      </c>
      <c r="V165" s="2">
        <v>0.74</v>
      </c>
      <c r="W165" s="2">
        <v>0.13</v>
      </c>
      <c r="X165" s="2">
        <v>0.08</v>
      </c>
      <c r="Y165" s="2">
        <v>0</v>
      </c>
      <c r="Z165" s="2">
        <v>0</v>
      </c>
      <c r="AA165" s="2">
        <v>0</v>
      </c>
      <c r="AB165" s="2">
        <v>9.49</v>
      </c>
      <c r="AC165" s="2">
        <v>2.5099999999999998</v>
      </c>
      <c r="AD165">
        <v>100</v>
      </c>
    </row>
    <row r="166" spans="1:30" x14ac:dyDescent="0.35">
      <c r="A166">
        <v>52</v>
      </c>
      <c r="B166" t="s">
        <v>247</v>
      </c>
      <c r="C166" t="s">
        <v>265</v>
      </c>
      <c r="D166">
        <v>261583.41592999999</v>
      </c>
      <c r="E166">
        <v>897897.52220999997</v>
      </c>
      <c r="F166" t="s">
        <v>253</v>
      </c>
      <c r="G166" t="s">
        <v>164</v>
      </c>
      <c r="H166" s="1">
        <v>-6562.5058999999992</v>
      </c>
      <c r="I166" s="1">
        <v>-6566.16986</v>
      </c>
      <c r="J166" s="1" t="s">
        <v>20</v>
      </c>
      <c r="K166" t="s">
        <v>20</v>
      </c>
      <c r="L166" s="2">
        <v>3.3104200000000001</v>
      </c>
      <c r="M166" s="2">
        <v>16.600000000000001</v>
      </c>
      <c r="N166" s="2">
        <v>57.92</v>
      </c>
      <c r="O166" s="2">
        <v>166.77500000000001</v>
      </c>
      <c r="P166" s="2">
        <v>3286</v>
      </c>
      <c r="Q166" s="2">
        <v>142</v>
      </c>
      <c r="R166" s="2">
        <v>70.63</v>
      </c>
      <c r="S166" s="2">
        <v>7.26</v>
      </c>
      <c r="T166" s="2">
        <v>4.9800000000000004</v>
      </c>
      <c r="U166" s="2">
        <v>1.24</v>
      </c>
      <c r="V166" s="2">
        <v>1.66</v>
      </c>
      <c r="W166" s="2">
        <v>0.55000000000000004</v>
      </c>
      <c r="X166" s="2">
        <v>0.31</v>
      </c>
      <c r="Y166" s="2">
        <v>0</v>
      </c>
      <c r="Z166" s="2">
        <v>0</v>
      </c>
      <c r="AA166" s="2">
        <v>0</v>
      </c>
      <c r="AB166" s="2">
        <v>11.13</v>
      </c>
      <c r="AC166" s="2">
        <v>2.25</v>
      </c>
      <c r="AD166">
        <v>100.00999999999999</v>
      </c>
    </row>
    <row r="167" spans="1:30" x14ac:dyDescent="0.35">
      <c r="A167">
        <v>52</v>
      </c>
      <c r="B167" t="s">
        <v>247</v>
      </c>
      <c r="C167" t="s">
        <v>265</v>
      </c>
      <c r="D167">
        <v>261583.41592999999</v>
      </c>
      <c r="E167">
        <v>897897.52220999997</v>
      </c>
      <c r="F167" t="s">
        <v>253</v>
      </c>
      <c r="G167" t="s">
        <v>153</v>
      </c>
      <c r="H167" s="1">
        <v>-6570.2195000000002</v>
      </c>
      <c r="I167" s="1">
        <v>-6575.3618999999999</v>
      </c>
      <c r="J167" s="1" t="s">
        <v>20</v>
      </c>
      <c r="K167" t="s">
        <v>20</v>
      </c>
      <c r="L167" s="2">
        <v>4.7888599999999997</v>
      </c>
      <c r="M167" s="2">
        <v>23.1</v>
      </c>
      <c r="N167" s="2">
        <v>44.39</v>
      </c>
      <c r="O167" s="2">
        <v>166.82400000000001</v>
      </c>
      <c r="P167" s="2">
        <v>3287</v>
      </c>
      <c r="Q167" s="2">
        <v>142</v>
      </c>
      <c r="R167" s="2">
        <v>70.599999999999994</v>
      </c>
      <c r="S167" s="2">
        <v>7.2499999999999991</v>
      </c>
      <c r="T167" s="2">
        <v>4.9800000000000004</v>
      </c>
      <c r="U167" s="2">
        <v>1.24</v>
      </c>
      <c r="V167" s="2">
        <v>1.66</v>
      </c>
      <c r="W167" s="2">
        <v>0.55000000000000004</v>
      </c>
      <c r="X167" s="2">
        <v>0.31</v>
      </c>
      <c r="Y167" s="2">
        <v>0</v>
      </c>
      <c r="Z167" s="2">
        <v>0</v>
      </c>
      <c r="AA167" s="2">
        <v>0</v>
      </c>
      <c r="AB167" s="2">
        <v>11.16</v>
      </c>
      <c r="AC167" s="2">
        <v>2.2599999999999998</v>
      </c>
      <c r="AD167">
        <v>100.00999999999999</v>
      </c>
    </row>
    <row r="168" spans="1:30" x14ac:dyDescent="0.35">
      <c r="A168">
        <v>52</v>
      </c>
      <c r="B168" t="s">
        <v>247</v>
      </c>
      <c r="C168" t="s">
        <v>265</v>
      </c>
      <c r="D168">
        <v>261583.41592999999</v>
      </c>
      <c r="E168">
        <v>897897.52220999997</v>
      </c>
      <c r="F168" t="s">
        <v>253</v>
      </c>
      <c r="G168" t="s">
        <v>165</v>
      </c>
      <c r="H168" s="1">
        <v>-6791.214140000001</v>
      </c>
      <c r="I168" s="1">
        <v>-6796.0351400000009</v>
      </c>
      <c r="J168" s="1" t="s">
        <v>20</v>
      </c>
      <c r="K168" t="s">
        <v>20</v>
      </c>
      <c r="L168" s="2">
        <v>4.46746</v>
      </c>
      <c r="M168" s="2">
        <v>16.21</v>
      </c>
      <c r="N168" s="2">
        <v>61.52</v>
      </c>
      <c r="O168" s="2">
        <v>173.738</v>
      </c>
      <c r="P168" s="2">
        <v>3486</v>
      </c>
      <c r="Q168" s="2">
        <v>145</v>
      </c>
      <c r="R168" s="2">
        <v>71.569999999999993</v>
      </c>
      <c r="S168" s="2">
        <v>4.51</v>
      </c>
      <c r="T168" s="2">
        <v>5.48</v>
      </c>
      <c r="U168" s="2">
        <v>1.27</v>
      </c>
      <c r="V168" s="2">
        <v>1.8900000000000001</v>
      </c>
      <c r="W168" s="2">
        <v>0.56000000000000005</v>
      </c>
      <c r="X168" s="2">
        <v>0.32</v>
      </c>
      <c r="Y168" s="2">
        <v>0</v>
      </c>
      <c r="Z168" s="2">
        <v>0</v>
      </c>
      <c r="AA168" s="2">
        <v>0</v>
      </c>
      <c r="AB168" s="2">
        <v>11.84</v>
      </c>
      <c r="AC168" s="2">
        <v>2.56</v>
      </c>
      <c r="AD168">
        <v>100</v>
      </c>
    </row>
    <row r="169" spans="1:30" x14ac:dyDescent="0.35">
      <c r="A169">
        <v>52</v>
      </c>
      <c r="B169" t="s">
        <v>247</v>
      </c>
      <c r="C169" t="s">
        <v>265</v>
      </c>
      <c r="D169">
        <v>261583.41592999999</v>
      </c>
      <c r="E169">
        <v>897897.52220999997</v>
      </c>
      <c r="F169" t="s">
        <v>250</v>
      </c>
      <c r="G169" t="s">
        <v>166</v>
      </c>
      <c r="H169" s="1">
        <v>-7224.7827399999996</v>
      </c>
      <c r="I169" s="1">
        <v>-7234.4890199999991</v>
      </c>
      <c r="J169" s="1" t="s">
        <v>20</v>
      </c>
      <c r="K169" t="s">
        <v>20</v>
      </c>
      <c r="L169" s="2">
        <v>9.3527400000000007</v>
      </c>
      <c r="M169" s="2">
        <v>19.739999999999998</v>
      </c>
      <c r="N169" s="2">
        <v>49.05</v>
      </c>
      <c r="O169" s="2">
        <v>200.44300000000001</v>
      </c>
      <c r="P169" s="2">
        <v>4311</v>
      </c>
      <c r="Q169" s="2">
        <v>154</v>
      </c>
      <c r="R169" s="2">
        <v>70.78</v>
      </c>
      <c r="S169" s="2">
        <v>3.65</v>
      </c>
      <c r="T169" s="2">
        <v>5.82</v>
      </c>
      <c r="U169" s="2">
        <v>1.27</v>
      </c>
      <c r="V169" s="2">
        <v>1.7500000000000002</v>
      </c>
      <c r="W169" s="2">
        <v>0.35</v>
      </c>
      <c r="X169" s="2">
        <v>0.22</v>
      </c>
      <c r="Y169" s="2">
        <v>0</v>
      </c>
      <c r="Z169" s="2">
        <v>0</v>
      </c>
      <c r="AA169" s="2">
        <v>0</v>
      </c>
      <c r="AB169" s="2">
        <v>12.49</v>
      </c>
      <c r="AC169" s="2">
        <v>3.66</v>
      </c>
      <c r="AD169">
        <v>99.989999999999981</v>
      </c>
    </row>
    <row r="170" spans="1:30" x14ac:dyDescent="0.35">
      <c r="A170">
        <v>52</v>
      </c>
      <c r="B170" t="s">
        <v>247</v>
      </c>
      <c r="C170" t="s">
        <v>265</v>
      </c>
      <c r="D170">
        <v>261583.41592999999</v>
      </c>
      <c r="E170">
        <v>897897.52220999997</v>
      </c>
      <c r="F170" t="s">
        <v>250</v>
      </c>
      <c r="G170" t="s">
        <v>167</v>
      </c>
      <c r="H170" s="1">
        <v>-7478.1102199999996</v>
      </c>
      <c r="I170" s="1">
        <v>-7481.8706000000002</v>
      </c>
      <c r="J170" s="1" t="s">
        <v>20</v>
      </c>
      <c r="K170" t="s">
        <v>20</v>
      </c>
      <c r="L170" s="2">
        <v>3.4068400000000003</v>
      </c>
      <c r="M170" s="2">
        <v>12.73</v>
      </c>
      <c r="N170" s="2">
        <v>56.21</v>
      </c>
      <c r="O170" s="2">
        <v>188.74700000000001</v>
      </c>
      <c r="P170" s="2">
        <v>4060</v>
      </c>
      <c r="Q170" s="2">
        <v>157</v>
      </c>
      <c r="R170" s="2">
        <v>68.319999999999993</v>
      </c>
      <c r="S170" s="2">
        <v>6.98</v>
      </c>
      <c r="T170" s="2">
        <v>4.87</v>
      </c>
      <c r="U170" s="2">
        <v>1.02</v>
      </c>
      <c r="V170" s="2">
        <v>1.21</v>
      </c>
      <c r="W170" s="2">
        <v>0.3</v>
      </c>
      <c r="X170" s="2">
        <v>0.22</v>
      </c>
      <c r="Y170" s="2">
        <v>0</v>
      </c>
      <c r="Z170" s="2">
        <v>0</v>
      </c>
      <c r="AA170" s="2">
        <v>0</v>
      </c>
      <c r="AB170" s="2">
        <v>12.659999999999998</v>
      </c>
      <c r="AC170" s="2">
        <v>4.43</v>
      </c>
      <c r="AD170">
        <v>100.00999999999999</v>
      </c>
    </row>
    <row r="171" spans="1:30" x14ac:dyDescent="0.35">
      <c r="A171">
        <v>52</v>
      </c>
      <c r="B171" t="s">
        <v>247</v>
      </c>
      <c r="C171" t="s">
        <v>265</v>
      </c>
      <c r="D171">
        <v>261583.41592999999</v>
      </c>
      <c r="E171">
        <v>897897.52220999997</v>
      </c>
      <c r="F171" t="s">
        <v>250</v>
      </c>
      <c r="G171" t="s">
        <v>168</v>
      </c>
      <c r="H171" s="1">
        <v>-7577.67994</v>
      </c>
      <c r="I171" s="1">
        <v>-7582.2438200000006</v>
      </c>
      <c r="J171" s="1" t="s">
        <v>20</v>
      </c>
      <c r="K171" t="s">
        <v>20</v>
      </c>
      <c r="L171" s="2">
        <v>4.1782000000000004</v>
      </c>
      <c r="M171" s="2">
        <v>17.41</v>
      </c>
      <c r="N171" s="2">
        <v>38.409999999999997</v>
      </c>
      <c r="O171" s="2">
        <v>197.03899999999999</v>
      </c>
      <c r="P171" s="2">
        <v>4395</v>
      </c>
      <c r="Q171" s="2">
        <v>162</v>
      </c>
      <c r="R171" s="2">
        <v>70.739999999999995</v>
      </c>
      <c r="S171" s="2">
        <v>6.29</v>
      </c>
      <c r="T171" s="2">
        <v>2.5</v>
      </c>
      <c r="U171" s="2">
        <v>0.49</v>
      </c>
      <c r="V171" s="2">
        <v>1.46</v>
      </c>
      <c r="W171" s="2">
        <v>0.6</v>
      </c>
      <c r="X171" s="2">
        <v>0.45000000000000007</v>
      </c>
      <c r="Y171" s="2">
        <v>0</v>
      </c>
      <c r="Z171" s="2">
        <v>0</v>
      </c>
      <c r="AA171" s="2">
        <v>0</v>
      </c>
      <c r="AB171" s="2">
        <v>12.73</v>
      </c>
      <c r="AC171" s="2">
        <v>4.74</v>
      </c>
      <c r="AD171">
        <v>99.999999999999986</v>
      </c>
    </row>
    <row r="172" spans="1:30" x14ac:dyDescent="0.35">
      <c r="A172">
        <v>52</v>
      </c>
      <c r="B172" t="s">
        <v>247</v>
      </c>
      <c r="C172" t="s">
        <v>265</v>
      </c>
      <c r="D172">
        <v>261583.41592999999</v>
      </c>
      <c r="E172">
        <v>897897.52220999997</v>
      </c>
      <c r="F172" t="s">
        <v>250</v>
      </c>
      <c r="G172" t="s">
        <v>169</v>
      </c>
      <c r="H172" s="1">
        <v>-7655.5230199999996</v>
      </c>
      <c r="I172" s="1">
        <v>-7699.6833800000004</v>
      </c>
      <c r="J172" s="1" t="s">
        <v>25</v>
      </c>
      <c r="K172" t="s">
        <v>170</v>
      </c>
      <c r="L172" s="2">
        <v>32.824581999999161</v>
      </c>
      <c r="M172" s="2">
        <v>16.68</v>
      </c>
      <c r="N172" s="2">
        <v>58.82</v>
      </c>
      <c r="O172" s="2">
        <v>196.23400000000001</v>
      </c>
      <c r="P172" s="2">
        <v>4413</v>
      </c>
      <c r="Q172" s="2">
        <v>162</v>
      </c>
      <c r="R172" s="2">
        <v>76.103649382557933</v>
      </c>
      <c r="S172" s="2">
        <v>3.2172981914027088</v>
      </c>
      <c r="T172" s="2">
        <v>1.7669912615484786</v>
      </c>
      <c r="U172" s="2">
        <v>0.28338412028763044</v>
      </c>
      <c r="V172" s="2">
        <v>0.19736689688573836</v>
      </c>
      <c r="W172" s="2">
        <v>4.9739781068400622E-2</v>
      </c>
      <c r="X172" s="2">
        <v>1.5670420485027755E-2</v>
      </c>
      <c r="Y172" s="2">
        <v>1.1870111347045081E-2</v>
      </c>
      <c r="Z172" s="2">
        <v>0</v>
      </c>
      <c r="AA172" s="2">
        <v>0</v>
      </c>
      <c r="AB172" s="2">
        <v>12.529292131390982</v>
      </c>
      <c r="AC172" s="2">
        <v>5.824737703026071</v>
      </c>
      <c r="AD172">
        <v>100.00000000000003</v>
      </c>
    </row>
    <row r="173" spans="1:30" x14ac:dyDescent="0.35">
      <c r="A173">
        <v>52</v>
      </c>
      <c r="B173" t="s">
        <v>247</v>
      </c>
      <c r="C173" t="s">
        <v>265</v>
      </c>
      <c r="D173">
        <v>261583.41592999999</v>
      </c>
      <c r="E173">
        <v>897897.52220999997</v>
      </c>
      <c r="F173" t="s">
        <v>250</v>
      </c>
      <c r="G173" t="s">
        <v>171</v>
      </c>
      <c r="H173" s="1">
        <v>-7846.6917399999993</v>
      </c>
      <c r="I173" s="1">
        <v>-7851.2877600000002</v>
      </c>
      <c r="J173" s="1" t="s">
        <v>20</v>
      </c>
      <c r="K173" t="s">
        <v>20</v>
      </c>
      <c r="L173" s="2">
        <v>4.2103400000000004</v>
      </c>
      <c r="M173" s="2">
        <v>20.67</v>
      </c>
      <c r="N173" s="2">
        <v>65.41</v>
      </c>
      <c r="O173" s="2">
        <v>191.33500000000001</v>
      </c>
      <c r="P173" s="2">
        <v>4329</v>
      </c>
      <c r="Q173" s="2">
        <v>165</v>
      </c>
      <c r="R173" s="2">
        <v>67.72</v>
      </c>
      <c r="S173" s="2">
        <v>6.1</v>
      </c>
      <c r="T173" s="2">
        <v>2.0299999999999998</v>
      </c>
      <c r="U173" s="2">
        <v>1.6099999999999999</v>
      </c>
      <c r="V173" s="2">
        <v>0.78</v>
      </c>
      <c r="W173" s="2">
        <v>0.36</v>
      </c>
      <c r="X173" s="2">
        <v>0.34</v>
      </c>
      <c r="Y173" s="2">
        <v>0</v>
      </c>
      <c r="Z173" s="2">
        <v>0</v>
      </c>
      <c r="AA173" s="2">
        <v>0</v>
      </c>
      <c r="AB173" s="2">
        <v>12.16</v>
      </c>
      <c r="AC173" s="2">
        <v>8.9</v>
      </c>
      <c r="AD173">
        <v>100</v>
      </c>
    </row>
    <row r="174" spans="1:30" x14ac:dyDescent="0.35">
      <c r="A174">
        <v>52</v>
      </c>
      <c r="B174" t="s">
        <v>247</v>
      </c>
      <c r="C174" t="s">
        <v>265</v>
      </c>
      <c r="D174">
        <v>261583.41592999999</v>
      </c>
      <c r="E174">
        <v>897897.52220999997</v>
      </c>
      <c r="F174" t="s">
        <v>250</v>
      </c>
      <c r="G174" t="s">
        <v>172</v>
      </c>
      <c r="H174" s="1">
        <v>-8089.76656</v>
      </c>
      <c r="I174" s="1">
        <v>-8094.8125399999999</v>
      </c>
      <c r="J174" s="1" t="s">
        <v>20</v>
      </c>
      <c r="K174" t="s">
        <v>20</v>
      </c>
      <c r="L174" s="2">
        <v>4.6602999999999994</v>
      </c>
      <c r="M174" s="2">
        <v>15.43</v>
      </c>
      <c r="N174" s="2">
        <v>34.82</v>
      </c>
      <c r="O174" s="2">
        <v>197.471</v>
      </c>
      <c r="P174" s="2">
        <v>4572</v>
      </c>
      <c r="Q174" s="2">
        <v>167</v>
      </c>
      <c r="R174" s="2">
        <v>63.840000000000011</v>
      </c>
      <c r="S174" s="2">
        <v>4.03</v>
      </c>
      <c r="T174" s="2">
        <v>3.88</v>
      </c>
      <c r="U174" s="2">
        <v>1.08</v>
      </c>
      <c r="V174" s="2">
        <v>0.93999999999999984</v>
      </c>
      <c r="W174" s="2">
        <v>0.25</v>
      </c>
      <c r="X174" s="2">
        <v>0.12</v>
      </c>
      <c r="Y174" s="2">
        <v>0</v>
      </c>
      <c r="Z174" s="2">
        <v>0</v>
      </c>
      <c r="AA174" s="2">
        <v>0</v>
      </c>
      <c r="AB174" s="2">
        <v>12.57</v>
      </c>
      <c r="AC174" s="2">
        <v>13.28</v>
      </c>
      <c r="AD174">
        <v>99.990000000000009</v>
      </c>
    </row>
    <row r="175" spans="1:30" x14ac:dyDescent="0.35">
      <c r="A175">
        <v>52</v>
      </c>
      <c r="B175" t="s">
        <v>248</v>
      </c>
      <c r="C175" t="s">
        <v>266</v>
      </c>
      <c r="D175">
        <v>240803.45832000001</v>
      </c>
      <c r="E175">
        <v>928891.78856999998</v>
      </c>
      <c r="F175" t="s">
        <v>253</v>
      </c>
      <c r="G175" t="s">
        <v>173</v>
      </c>
      <c r="H175" s="1">
        <v>-5595.5510952901241</v>
      </c>
      <c r="I175" s="1">
        <v>-5598.2094799999995</v>
      </c>
      <c r="J175" s="1" t="s">
        <v>20</v>
      </c>
      <c r="K175" t="s">
        <v>20</v>
      </c>
      <c r="L175" s="2">
        <v>2.4346050000001607</v>
      </c>
      <c r="M175" s="2">
        <v>15.079666666666668</v>
      </c>
      <c r="N175" s="2">
        <v>57.627833333333335</v>
      </c>
      <c r="O175" s="2">
        <v>130.88681035577602</v>
      </c>
      <c r="P175" s="2">
        <v>2471.8690000000001</v>
      </c>
      <c r="Q175" s="2">
        <v>124.67</v>
      </c>
      <c r="R175" s="2">
        <v>85.082854568832616</v>
      </c>
      <c r="S175" s="2">
        <v>3.5617032083394786</v>
      </c>
      <c r="T175" s="2">
        <v>2.5490784058159499</v>
      </c>
      <c r="U175" s="2">
        <v>0.95529668297488279</v>
      </c>
      <c r="V175" s="2">
        <v>0.41106713403708123</v>
      </c>
      <c r="W175" s="2">
        <v>8.6346532953396174E-17</v>
      </c>
      <c r="X175" s="2">
        <v>0</v>
      </c>
      <c r="Y175" s="2">
        <v>0</v>
      </c>
      <c r="Z175" s="2">
        <v>0</v>
      </c>
      <c r="AA175" s="2">
        <v>0</v>
      </c>
      <c r="AB175" s="2">
        <v>5.26</v>
      </c>
      <c r="AC175" s="2">
        <v>2.1800000000000002</v>
      </c>
      <c r="AD175">
        <v>100.00000000000003</v>
      </c>
    </row>
    <row r="176" spans="1:30" x14ac:dyDescent="0.35">
      <c r="A176">
        <v>52</v>
      </c>
      <c r="B176" t="s">
        <v>248</v>
      </c>
      <c r="C176" t="s">
        <v>266</v>
      </c>
      <c r="D176">
        <v>240803.45832000001</v>
      </c>
      <c r="E176">
        <v>928891.78856999998</v>
      </c>
      <c r="F176" t="s">
        <v>253</v>
      </c>
      <c r="G176" t="s">
        <v>174</v>
      </c>
      <c r="H176" s="1">
        <v>-5887.0516600000001</v>
      </c>
      <c r="I176" s="1">
        <v>-5891.87266</v>
      </c>
      <c r="J176" s="1" t="s">
        <v>25</v>
      </c>
      <c r="K176" t="s">
        <v>25</v>
      </c>
      <c r="L176" s="2">
        <v>4.043212000000123</v>
      </c>
      <c r="M176" s="2">
        <v>21.633200000000006</v>
      </c>
      <c r="N176" s="2">
        <v>42.6233</v>
      </c>
      <c r="O176" s="2">
        <v>143.33760325492511</v>
      </c>
      <c r="P176" s="2">
        <v>2638.9078</v>
      </c>
      <c r="Q176" s="2">
        <v>130.49</v>
      </c>
      <c r="R176" s="2">
        <v>74.662887377887358</v>
      </c>
      <c r="S176" s="2">
        <v>5.7969529619529609</v>
      </c>
      <c r="T176" s="2">
        <v>5.2740026290026272</v>
      </c>
      <c r="U176" s="2">
        <v>1.5942508042508039</v>
      </c>
      <c r="V176" s="2">
        <v>0.89330042830042822</v>
      </c>
      <c r="W176" s="2">
        <v>0.35545018545018536</v>
      </c>
      <c r="X176" s="2">
        <v>0.16860007860007858</v>
      </c>
      <c r="Y176" s="2">
        <v>0.1298000548000548</v>
      </c>
      <c r="Z176" s="2">
        <v>5.6300016300016284E-2</v>
      </c>
      <c r="AA176" s="2">
        <v>1.7400002400002397E-2</v>
      </c>
      <c r="AB176" s="2">
        <v>6.200303040303039</v>
      </c>
      <c r="AC176" s="2">
        <v>4.8507524207524195</v>
      </c>
      <c r="AD176">
        <v>99.999999999999986</v>
      </c>
    </row>
    <row r="177" spans="1:30" x14ac:dyDescent="0.35">
      <c r="A177">
        <v>52</v>
      </c>
      <c r="B177" t="s">
        <v>248</v>
      </c>
      <c r="C177" t="s">
        <v>266</v>
      </c>
      <c r="D177">
        <v>240803.45832000001</v>
      </c>
      <c r="E177">
        <v>928891.78856999998</v>
      </c>
      <c r="F177" t="s">
        <v>253</v>
      </c>
      <c r="G177" t="s">
        <v>175</v>
      </c>
      <c r="H177" s="1">
        <v>-5986.8784999999998</v>
      </c>
      <c r="I177" s="1">
        <v>-5990.92814</v>
      </c>
      <c r="J177" s="1" t="s">
        <v>20</v>
      </c>
      <c r="K177" t="s">
        <v>20</v>
      </c>
      <c r="L177" s="2">
        <v>4.0175000000000001</v>
      </c>
      <c r="M177" s="2">
        <v>16.352900000000002</v>
      </c>
      <c r="N177" s="2">
        <v>62.736499999999992</v>
      </c>
      <c r="O177" s="2">
        <v>151.58614651568922</v>
      </c>
      <c r="P177" s="2">
        <v>2648</v>
      </c>
      <c r="Q177" s="2">
        <v>131.43</v>
      </c>
      <c r="R177" s="2">
        <v>69.979793305655519</v>
      </c>
      <c r="S177" s="2">
        <v>7.7403676733982349</v>
      </c>
      <c r="T177" s="2">
        <v>6.4272522155768357</v>
      </c>
      <c r="U177" s="2">
        <v>1.5276826573436293</v>
      </c>
      <c r="V177" s="2">
        <v>1.4060068798276466</v>
      </c>
      <c r="W177" s="2">
        <v>0.76149385593341556</v>
      </c>
      <c r="X177" s="2">
        <v>0</v>
      </c>
      <c r="Y177" s="2">
        <v>0</v>
      </c>
      <c r="Z177" s="2">
        <v>0</v>
      </c>
      <c r="AA177" s="2">
        <v>0</v>
      </c>
      <c r="AB177" s="2">
        <v>6.4002191499696419</v>
      </c>
      <c r="AC177" s="2">
        <v>5.7571842622950822</v>
      </c>
      <c r="AD177">
        <v>100</v>
      </c>
    </row>
    <row r="178" spans="1:30" x14ac:dyDescent="0.35">
      <c r="A178">
        <v>52</v>
      </c>
      <c r="B178" t="s">
        <v>248</v>
      </c>
      <c r="C178" t="s">
        <v>266</v>
      </c>
      <c r="D178">
        <v>240803.45832000001</v>
      </c>
      <c r="E178">
        <v>928891.78856999998</v>
      </c>
      <c r="F178" t="s">
        <v>250</v>
      </c>
      <c r="G178" t="s">
        <v>176</v>
      </c>
      <c r="H178" s="1">
        <v>-6069.8318399999998</v>
      </c>
      <c r="I178" s="1">
        <v>-6077.1918999999998</v>
      </c>
      <c r="J178" s="1" t="s">
        <v>25</v>
      </c>
      <c r="K178" t="s">
        <v>25</v>
      </c>
      <c r="L178" s="2">
        <v>6.1242769999998741</v>
      </c>
      <c r="M178" s="2">
        <v>15.569600000000001</v>
      </c>
      <c r="N178" s="2">
        <v>43.302399999999999</v>
      </c>
      <c r="O178" s="2">
        <v>144.43248235843834</v>
      </c>
      <c r="P178" s="2">
        <v>2747.4474</v>
      </c>
      <c r="Q178" s="2">
        <v>133.68</v>
      </c>
      <c r="R178" s="2">
        <v>79.578315915663168</v>
      </c>
      <c r="S178" s="2">
        <v>4.1578008315601656</v>
      </c>
      <c r="T178" s="2">
        <v>2.2792004558400905</v>
      </c>
      <c r="U178" s="2">
        <v>0.40430008086001606</v>
      </c>
      <c r="V178" s="2">
        <v>0.2079800415960083</v>
      </c>
      <c r="W178" s="2">
        <v>6.180001236000246E-2</v>
      </c>
      <c r="X178" s="2">
        <v>2.7400005480001093E-2</v>
      </c>
      <c r="Y178" s="2">
        <v>2.0700004140000821E-2</v>
      </c>
      <c r="Z178" s="2">
        <v>4.6000009200001827E-3</v>
      </c>
      <c r="AA178" s="2">
        <v>1.0000002000000398E-3</v>
      </c>
      <c r="AB178" s="2">
        <v>6.6847013369402655</v>
      </c>
      <c r="AC178" s="2">
        <v>6.5722013144402611</v>
      </c>
      <c r="AD178">
        <v>99.999999999999972</v>
      </c>
    </row>
    <row r="179" spans="1:30" x14ac:dyDescent="0.35">
      <c r="A179">
        <v>52</v>
      </c>
      <c r="B179" t="s">
        <v>248</v>
      </c>
      <c r="C179" t="s">
        <v>266</v>
      </c>
      <c r="D179">
        <v>240803.45832000001</v>
      </c>
      <c r="E179">
        <v>928891.78856999998</v>
      </c>
      <c r="F179" t="s">
        <v>250</v>
      </c>
      <c r="G179" t="s">
        <v>177</v>
      </c>
      <c r="H179" s="1">
        <v>-6502.9207457735292</v>
      </c>
      <c r="I179" s="1">
        <v>-6510.1249362264707</v>
      </c>
      <c r="J179" s="1" t="s">
        <v>240</v>
      </c>
      <c r="K179" t="s">
        <v>99</v>
      </c>
      <c r="L179" s="2">
        <v>4.4015729999996873</v>
      </c>
      <c r="M179" s="2">
        <v>18.426545454545455</v>
      </c>
      <c r="N179" s="2">
        <v>32.625090909090908</v>
      </c>
      <c r="O179" s="2">
        <v>159.0458120233132</v>
      </c>
      <c r="P179" s="2">
        <v>3097.1329497058823</v>
      </c>
      <c r="Q179" s="2">
        <v>139.53</v>
      </c>
      <c r="R179" s="2">
        <v>69.668627232754545</v>
      </c>
      <c r="S179" s="2">
        <v>4.4328886331273214</v>
      </c>
      <c r="T179" s="2">
        <v>5.2460664066338865</v>
      </c>
      <c r="U179" s="2">
        <v>1.3335939299633548</v>
      </c>
      <c r="V179" s="2">
        <v>1.3051886367731313</v>
      </c>
      <c r="W179" s="2">
        <v>0.464424188717525</v>
      </c>
      <c r="X179" s="2">
        <v>0.34524237888702747</v>
      </c>
      <c r="Y179" s="2">
        <v>0.36438116828177725</v>
      </c>
      <c r="Z179" s="2">
        <v>0.14065018346194247</v>
      </c>
      <c r="AA179" s="2">
        <v>5.8183413995053695E-2</v>
      </c>
      <c r="AB179" s="2">
        <v>8.8659729668520324</v>
      </c>
      <c r="AC179" s="2">
        <v>7.7747808605523883</v>
      </c>
      <c r="AD179">
        <v>99.999999999999986</v>
      </c>
    </row>
    <row r="180" spans="1:30" x14ac:dyDescent="0.35">
      <c r="A180">
        <v>52</v>
      </c>
      <c r="B180" t="s">
        <v>248</v>
      </c>
      <c r="C180" t="s">
        <v>266</v>
      </c>
      <c r="D180">
        <v>240803.45832000001</v>
      </c>
      <c r="E180">
        <v>928891.78856999998</v>
      </c>
      <c r="F180" t="s">
        <v>250</v>
      </c>
      <c r="G180" t="s">
        <v>178</v>
      </c>
      <c r="H180" s="1">
        <v>-6558.8419400000002</v>
      </c>
      <c r="I180" s="1">
        <v>-6563.5986600000006</v>
      </c>
      <c r="J180" s="1" t="s">
        <v>20</v>
      </c>
      <c r="K180" t="s">
        <v>20</v>
      </c>
      <c r="L180" s="2">
        <v>3.583610000000029</v>
      </c>
      <c r="M180" s="2">
        <v>13.723000000000001</v>
      </c>
      <c r="N180" s="2">
        <v>52.017333333333326</v>
      </c>
      <c r="O180" s="2">
        <v>155.92147065971255</v>
      </c>
      <c r="P180" s="2">
        <v>3123.18</v>
      </c>
      <c r="Q180" s="2">
        <v>140.4</v>
      </c>
      <c r="R180" s="2">
        <v>73.370825790876097</v>
      </c>
      <c r="S180" s="2">
        <v>4.2757685632531972</v>
      </c>
      <c r="T180" s="2">
        <v>2.9658150895375073</v>
      </c>
      <c r="U180" s="2">
        <v>1.1651061663292674</v>
      </c>
      <c r="V180" s="2">
        <v>1.2806832043032765</v>
      </c>
      <c r="W180" s="2">
        <v>0.55865222472479603</v>
      </c>
      <c r="X180" s="2">
        <v>8.3148960975870281E-2</v>
      </c>
      <c r="Y180" s="2">
        <v>0</v>
      </c>
      <c r="Z180" s="2">
        <v>0</v>
      </c>
      <c r="AA180" s="2">
        <v>0</v>
      </c>
      <c r="AB180" s="2">
        <v>9.1999999999999993</v>
      </c>
      <c r="AC180" s="2">
        <v>7.1</v>
      </c>
      <c r="AD180">
        <v>100</v>
      </c>
    </row>
    <row r="181" spans="1:30" x14ac:dyDescent="0.35">
      <c r="A181">
        <v>52</v>
      </c>
      <c r="B181" t="s">
        <v>248</v>
      </c>
      <c r="C181" t="s">
        <v>266</v>
      </c>
      <c r="D181">
        <v>240803.45832000001</v>
      </c>
      <c r="E181">
        <v>928891.78856999998</v>
      </c>
      <c r="F181" t="s">
        <v>250</v>
      </c>
      <c r="G181" t="s">
        <v>168</v>
      </c>
      <c r="H181" s="1">
        <v>-6693.41212</v>
      </c>
      <c r="I181" s="1">
        <v>-6709.4821199999997</v>
      </c>
      <c r="J181" s="1" t="s">
        <v>20</v>
      </c>
      <c r="K181" t="s">
        <v>20</v>
      </c>
      <c r="L181" s="2">
        <v>2.7415420000002104</v>
      </c>
      <c r="M181" s="2">
        <v>19.459857142857143</v>
      </c>
      <c r="N181" s="2">
        <v>61.485428571428564</v>
      </c>
      <c r="O181" s="2">
        <v>160.84904830929204</v>
      </c>
      <c r="P181" s="2">
        <v>3237.77</v>
      </c>
      <c r="Q181" s="2">
        <v>141.94</v>
      </c>
      <c r="R181" s="2">
        <v>73.630949774553926</v>
      </c>
      <c r="S181" s="2">
        <v>1.8812985089619427</v>
      </c>
      <c r="T181" s="2">
        <v>3.3998691335785756</v>
      </c>
      <c r="U181" s="2">
        <v>1.8568660607936061</v>
      </c>
      <c r="V181" s="2">
        <v>1.6999345667892878</v>
      </c>
      <c r="W181" s="2">
        <v>1.0628114953226557</v>
      </c>
      <c r="X181" s="2">
        <v>8.2704600000000003E-3</v>
      </c>
      <c r="Y181" s="2">
        <v>0</v>
      </c>
      <c r="Z181" s="2">
        <v>0</v>
      </c>
      <c r="AA181" s="2">
        <v>0</v>
      </c>
      <c r="AB181" s="2">
        <v>9.65</v>
      </c>
      <c r="AC181" s="2">
        <v>6.81</v>
      </c>
      <c r="AD181">
        <v>100</v>
      </c>
    </row>
    <row r="182" spans="1:30" x14ac:dyDescent="0.35">
      <c r="A182">
        <v>52</v>
      </c>
      <c r="B182" t="s">
        <v>248</v>
      </c>
      <c r="C182" t="s">
        <v>266</v>
      </c>
      <c r="D182">
        <v>240803.45832000001</v>
      </c>
      <c r="E182">
        <v>928891.78856999998</v>
      </c>
      <c r="F182" t="s">
        <v>251</v>
      </c>
      <c r="G182" t="s">
        <v>39</v>
      </c>
      <c r="H182" s="1">
        <v>-7721.0886199999995</v>
      </c>
      <c r="I182" s="1">
        <v>-7733.1629178742687</v>
      </c>
      <c r="J182" s="1" t="s">
        <v>20</v>
      </c>
      <c r="K182" t="s">
        <v>20</v>
      </c>
      <c r="L182" s="2">
        <v>3.835908999998813</v>
      </c>
      <c r="M182" s="2">
        <v>14.405600000000002</v>
      </c>
      <c r="N182" s="2">
        <v>64.925299999999993</v>
      </c>
      <c r="O182" s="2">
        <v>183.30867241941129</v>
      </c>
      <c r="P182" s="2">
        <v>3953.78</v>
      </c>
      <c r="Q182" s="2">
        <v>154</v>
      </c>
      <c r="R182" s="2">
        <v>77.570955129164474</v>
      </c>
      <c r="S182" s="2">
        <v>0.47876334101578161</v>
      </c>
      <c r="T182" s="2">
        <v>0.2580080865327557</v>
      </c>
      <c r="U182" s="2">
        <v>1.6419246229091331</v>
      </c>
      <c r="V182" s="2">
        <v>0.56328358631633058</v>
      </c>
      <c r="W182" s="2">
        <v>2.2870652340615147</v>
      </c>
      <c r="X182" s="2">
        <v>0</v>
      </c>
      <c r="Y182" s="2">
        <v>0</v>
      </c>
      <c r="Z182" s="2">
        <v>0</v>
      </c>
      <c r="AA182" s="2">
        <v>0</v>
      </c>
      <c r="AB182" s="2">
        <v>13</v>
      </c>
      <c r="AC182" s="2">
        <v>4.2</v>
      </c>
      <c r="AD182">
        <v>99.999999999999986</v>
      </c>
    </row>
    <row r="183" spans="1:30" x14ac:dyDescent="0.35">
      <c r="A183">
        <v>52</v>
      </c>
      <c r="B183" t="s">
        <v>248</v>
      </c>
      <c r="C183" t="s">
        <v>266</v>
      </c>
      <c r="D183">
        <v>240803.45832000001</v>
      </c>
      <c r="E183">
        <v>928891.78856999998</v>
      </c>
      <c r="F183" t="s">
        <v>251</v>
      </c>
      <c r="G183" t="s">
        <v>179</v>
      </c>
      <c r="H183" s="1">
        <v>-8362.7958599999984</v>
      </c>
      <c r="I183" s="1">
        <v>-8371.2165399999994</v>
      </c>
      <c r="J183" s="1" t="s">
        <v>20</v>
      </c>
      <c r="K183" t="s">
        <v>20</v>
      </c>
      <c r="L183" s="2">
        <v>4.2199820000003276</v>
      </c>
      <c r="M183" s="2">
        <v>12.901300000000001</v>
      </c>
      <c r="N183" s="2">
        <v>61.257100000000001</v>
      </c>
      <c r="O183" s="2">
        <v>192.78862194819283</v>
      </c>
      <c r="P183" s="2">
        <v>4113.8419999999996</v>
      </c>
      <c r="Q183" s="2">
        <v>160.56</v>
      </c>
      <c r="R183" s="2">
        <v>67.293779238441999</v>
      </c>
      <c r="S183" s="2">
        <v>2.2729808061638099</v>
      </c>
      <c r="T183" s="2">
        <v>2.221624677769424</v>
      </c>
      <c r="U183" s="2">
        <v>2.6613360000000004</v>
      </c>
      <c r="V183" s="2">
        <v>1.5579847093483898</v>
      </c>
      <c r="W183" s="2">
        <v>4.0374542193770591</v>
      </c>
      <c r="X183" s="2">
        <v>2.0948403488993232</v>
      </c>
      <c r="Y183" s="2">
        <v>0</v>
      </c>
      <c r="Z183" s="2">
        <v>0</v>
      </c>
      <c r="AA183" s="2">
        <v>0</v>
      </c>
      <c r="AB183" s="2">
        <v>15.049999999999999</v>
      </c>
      <c r="AC183" s="2">
        <v>2.81</v>
      </c>
      <c r="AD183">
        <v>100.00000000000001</v>
      </c>
    </row>
    <row r="184" spans="1:30" x14ac:dyDescent="0.35">
      <c r="A184">
        <v>52</v>
      </c>
      <c r="B184" t="s">
        <v>248</v>
      </c>
      <c r="C184" t="s">
        <v>266</v>
      </c>
      <c r="D184">
        <v>240803.45832000001</v>
      </c>
      <c r="E184">
        <v>928891.78856999998</v>
      </c>
      <c r="F184" t="s">
        <v>251</v>
      </c>
      <c r="G184" t="s">
        <v>180</v>
      </c>
      <c r="H184" s="1">
        <v>-8628.6257999999998</v>
      </c>
      <c r="I184" s="1">
        <v>-8664.4619000000002</v>
      </c>
      <c r="J184" s="1" t="s">
        <v>240</v>
      </c>
      <c r="K184" t="s">
        <v>80</v>
      </c>
      <c r="L184" s="2">
        <v>21.070984000000127</v>
      </c>
      <c r="M184" s="2">
        <v>16.754219999999989</v>
      </c>
      <c r="N184" s="2">
        <v>46.660539999999997</v>
      </c>
      <c r="O184" s="2">
        <v>174.22505111674755</v>
      </c>
      <c r="P184" s="2">
        <v>3880.3906000000002</v>
      </c>
      <c r="Q184" s="2">
        <v>165.87</v>
      </c>
      <c r="R184" s="2">
        <v>77.654449604920558</v>
      </c>
      <c r="S184" s="2">
        <v>3.2873366466085727</v>
      </c>
      <c r="T184" s="2">
        <v>0.36539088558251054</v>
      </c>
      <c r="U184" s="2">
        <v>0.15682768127834656</v>
      </c>
      <c r="V184" s="2">
        <v>0.11369248117805894</v>
      </c>
      <c r="W184" s="2">
        <v>0.10141119149218467</v>
      </c>
      <c r="X184" s="2">
        <v>6.7345357252993163E-2</v>
      </c>
      <c r="Y184" s="2">
        <v>0.14975194246624612</v>
      </c>
      <c r="Z184" s="2">
        <v>7.446450573451556E-2</v>
      </c>
      <c r="AA184" s="2">
        <v>6.1101934695663378E-2</v>
      </c>
      <c r="AB184" s="2">
        <v>15.752331130408496</v>
      </c>
      <c r="AC184" s="2">
        <v>2.2158966383818575</v>
      </c>
      <c r="AD184">
        <v>100</v>
      </c>
    </row>
    <row r="185" spans="1:30" x14ac:dyDescent="0.35">
      <c r="A185">
        <v>52</v>
      </c>
      <c r="B185" t="s">
        <v>248</v>
      </c>
      <c r="C185" t="s">
        <v>266</v>
      </c>
      <c r="D185">
        <v>240803.45832000001</v>
      </c>
      <c r="E185">
        <v>928891.78856999998</v>
      </c>
      <c r="F185" t="s">
        <v>252</v>
      </c>
      <c r="G185" t="s">
        <v>181</v>
      </c>
      <c r="H185" s="1">
        <v>-8953.8504599999997</v>
      </c>
      <c r="I185" s="1">
        <v>-9019.9303</v>
      </c>
      <c r="J185" s="1" t="s">
        <v>240</v>
      </c>
      <c r="K185" t="s">
        <v>82</v>
      </c>
      <c r="L185" s="2">
        <v>38.831547999999614</v>
      </c>
      <c r="M185" s="2">
        <v>18.113255319148937</v>
      </c>
      <c r="N185" s="2">
        <v>26.933613475177307</v>
      </c>
      <c r="O185" s="2">
        <v>179.64596848638871</v>
      </c>
      <c r="P185" s="2">
        <v>3963.7553606545648</v>
      </c>
      <c r="Q185" s="2">
        <v>169.2</v>
      </c>
      <c r="R185" s="2">
        <v>67.53966987929833</v>
      </c>
      <c r="S185" s="2">
        <v>4.2563265815391267</v>
      </c>
      <c r="T185" s="2">
        <v>0.85441696330011707</v>
      </c>
      <c r="U185" s="2">
        <v>0.39998599385673211</v>
      </c>
      <c r="V185" s="2">
        <v>0.22532251171064363</v>
      </c>
      <c r="W185" s="2">
        <v>0.22423497347237042</v>
      </c>
      <c r="X185" s="2">
        <v>0.1014300747403072</v>
      </c>
      <c r="Y185" s="2">
        <v>0.21618751832239927</v>
      </c>
      <c r="Z185" s="2">
        <v>0.12759870968886447</v>
      </c>
      <c r="AA185" s="2">
        <v>8.0212050862514525E-2</v>
      </c>
      <c r="AB185" s="2">
        <v>24.578525222908112</v>
      </c>
      <c r="AC185" s="2">
        <v>1.3960895203004799</v>
      </c>
      <c r="AD185">
        <v>100</v>
      </c>
    </row>
    <row r="186" spans="1:30" x14ac:dyDescent="0.35">
      <c r="A186">
        <v>52</v>
      </c>
      <c r="B186" t="s">
        <v>248</v>
      </c>
      <c r="C186" t="s">
        <v>266</v>
      </c>
      <c r="D186">
        <v>240803.45832000001</v>
      </c>
      <c r="E186">
        <v>928891.78856999998</v>
      </c>
      <c r="F186" t="s">
        <v>252</v>
      </c>
      <c r="G186" t="s">
        <v>46</v>
      </c>
      <c r="H186" s="1">
        <v>-9034.9718200000007</v>
      </c>
      <c r="I186" s="1">
        <v>-9065.2798399999992</v>
      </c>
      <c r="J186" s="1" t="s">
        <v>240</v>
      </c>
      <c r="K186" t="s">
        <v>90</v>
      </c>
      <c r="L186" s="2">
        <v>3.3007780000001401</v>
      </c>
      <c r="M186" s="2">
        <v>14.979374999999999</v>
      </c>
      <c r="N186" s="2">
        <v>34.16258333333333</v>
      </c>
      <c r="O186" s="2">
        <v>178.55192608600552</v>
      </c>
      <c r="P186" s="2">
        <v>3977.32</v>
      </c>
      <c r="Q186" s="2">
        <v>169.47</v>
      </c>
      <c r="R186" s="2">
        <v>69.840387962713706</v>
      </c>
      <c r="S186" s="2">
        <v>3.2979842738140377</v>
      </c>
      <c r="T186" s="2">
        <v>0.3718532186002152</v>
      </c>
      <c r="U186" s="2">
        <v>0.14282507214699086</v>
      </c>
      <c r="V186" s="2">
        <v>0.11520986265190254</v>
      </c>
      <c r="W186" s="2">
        <v>0.10313032333011596</v>
      </c>
      <c r="X186" s="2">
        <v>6.2315488157981713E-2</v>
      </c>
      <c r="Y186" s="2">
        <v>0.14773235730639211</v>
      </c>
      <c r="Z186" s="2">
        <v>9.9669732700572528E-2</v>
      </c>
      <c r="AA186" s="2">
        <v>2.6963511887168952E-2</v>
      </c>
      <c r="AB186" s="2">
        <v>24.013116391557226</v>
      </c>
      <c r="AC186" s="2">
        <v>1.7788118051336894</v>
      </c>
      <c r="AD186">
        <v>100.00000000000001</v>
      </c>
    </row>
    <row r="187" spans="1:30" x14ac:dyDescent="0.35">
      <c r="A187">
        <v>52</v>
      </c>
      <c r="B187" t="s">
        <v>248</v>
      </c>
      <c r="C187" t="s">
        <v>266</v>
      </c>
      <c r="D187">
        <v>240803.45832000001</v>
      </c>
      <c r="E187">
        <v>928891.78856999998</v>
      </c>
      <c r="F187" t="s">
        <v>252</v>
      </c>
      <c r="G187" t="s">
        <v>182</v>
      </c>
      <c r="H187" s="1">
        <v>-9177.8984</v>
      </c>
      <c r="I187" s="1">
        <v>-9182.7194</v>
      </c>
      <c r="J187" s="1" t="s">
        <v>20</v>
      </c>
      <c r="K187" t="s">
        <v>20</v>
      </c>
      <c r="L187" s="2">
        <v>0.83724700000029817</v>
      </c>
      <c r="M187" s="2">
        <v>13.505000000000001</v>
      </c>
      <c r="N187" s="2">
        <v>30.326666666666661</v>
      </c>
      <c r="O187" s="2">
        <v>179.98264902379583</v>
      </c>
      <c r="P187" s="2">
        <v>4034.2460000000001</v>
      </c>
      <c r="Q187" s="2">
        <v>171.15600000000001</v>
      </c>
      <c r="R187" s="2">
        <v>69.790800000000004</v>
      </c>
      <c r="S187" s="2">
        <v>3.3159999999999994</v>
      </c>
      <c r="T187" s="2">
        <v>0.36370000000000002</v>
      </c>
      <c r="U187" s="2">
        <v>0.1457</v>
      </c>
      <c r="V187" s="2">
        <v>0.1104</v>
      </c>
      <c r="W187" s="2">
        <v>0.1163</v>
      </c>
      <c r="X187" s="2">
        <v>6.4600000000000005E-2</v>
      </c>
      <c r="Y187" s="2">
        <v>0</v>
      </c>
      <c r="Z187" s="2">
        <v>0</v>
      </c>
      <c r="AA187" s="2">
        <v>0</v>
      </c>
      <c r="AB187" s="2">
        <v>24.236000000000001</v>
      </c>
      <c r="AC187" s="2">
        <v>1.5576000000000001</v>
      </c>
      <c r="AD187">
        <v>99.701099999999997</v>
      </c>
    </row>
    <row r="188" spans="1:30" x14ac:dyDescent="0.35">
      <c r="A188">
        <v>52</v>
      </c>
      <c r="B188" t="s">
        <v>248</v>
      </c>
      <c r="C188" t="s">
        <v>266</v>
      </c>
      <c r="D188">
        <v>240803.45832000001</v>
      </c>
      <c r="E188">
        <v>928891.78856999998</v>
      </c>
      <c r="F188" t="s">
        <v>252</v>
      </c>
      <c r="G188" t="s">
        <v>183</v>
      </c>
      <c r="H188" s="1">
        <v>-9189.8866199999993</v>
      </c>
      <c r="I188" s="1">
        <v>-9199.1493680000003</v>
      </c>
      <c r="J188" s="1" t="s">
        <v>20</v>
      </c>
      <c r="K188" t="s">
        <v>20</v>
      </c>
      <c r="L188" s="2">
        <v>1.2631020000000934</v>
      </c>
      <c r="M188" s="2">
        <v>13.162666666666667</v>
      </c>
      <c r="N188" s="2">
        <v>30.783111111111108</v>
      </c>
      <c r="O188" s="2">
        <v>182.16513332758066</v>
      </c>
      <c r="P188" s="2">
        <v>4038.0569999999998</v>
      </c>
      <c r="Q188" s="2">
        <v>171.33600000000001</v>
      </c>
      <c r="R188" s="2">
        <v>65.873323305857554</v>
      </c>
      <c r="S188" s="2">
        <v>3.9224080717850542</v>
      </c>
      <c r="T188" s="2">
        <v>1.4908530215861262</v>
      </c>
      <c r="U188" s="2">
        <v>1.6232403287526307</v>
      </c>
      <c r="V188" s="2">
        <v>0.53783406179079263</v>
      </c>
      <c r="W188" s="2">
        <v>0.45766528292117736</v>
      </c>
      <c r="X188" s="2">
        <v>0.21967592730666338</v>
      </c>
      <c r="Y188" s="2">
        <v>0</v>
      </c>
      <c r="Z188" s="2">
        <v>0</v>
      </c>
      <c r="AA188" s="2">
        <v>0</v>
      </c>
      <c r="AB188" s="2">
        <v>24.184000000000001</v>
      </c>
      <c r="AC188" s="2">
        <v>1.6910000000000001</v>
      </c>
      <c r="AD188">
        <v>100</v>
      </c>
    </row>
    <row r="189" spans="1:30" x14ac:dyDescent="0.35">
      <c r="A189">
        <v>52</v>
      </c>
      <c r="B189" t="s">
        <v>248</v>
      </c>
      <c r="C189" t="s">
        <v>266</v>
      </c>
      <c r="D189">
        <v>240803.45832000001</v>
      </c>
      <c r="E189">
        <v>928891.78856999998</v>
      </c>
      <c r="F189" t="s">
        <v>252</v>
      </c>
      <c r="G189" t="s">
        <v>184</v>
      </c>
      <c r="H189" s="1">
        <v>-9284.2175200000001</v>
      </c>
      <c r="I189" s="1">
        <v>-9289.2956400000003</v>
      </c>
      <c r="J189" s="1" t="s">
        <v>20</v>
      </c>
      <c r="K189" t="s">
        <v>20</v>
      </c>
      <c r="L189" s="2">
        <v>2.522990000000263</v>
      </c>
      <c r="M189" s="2">
        <v>16.913999999999998</v>
      </c>
      <c r="N189" s="2">
        <v>32.041111111111114</v>
      </c>
      <c r="O189" s="2">
        <v>181.68708664740103</v>
      </c>
      <c r="P189" s="2">
        <v>4079.43</v>
      </c>
      <c r="Q189" s="2">
        <v>172.38</v>
      </c>
      <c r="R189" s="2">
        <v>68.334100000000007</v>
      </c>
      <c r="S189" s="2">
        <v>3.9209999999999994</v>
      </c>
      <c r="T189" s="2">
        <v>0.59989999999999999</v>
      </c>
      <c r="U189" s="2">
        <v>0.27775</v>
      </c>
      <c r="V189" s="2">
        <v>0.1739</v>
      </c>
      <c r="W189" s="2">
        <v>0.18074999999999999</v>
      </c>
      <c r="X189" s="2">
        <v>8.5300000000000001E-2</v>
      </c>
      <c r="Y189" s="2">
        <v>0</v>
      </c>
      <c r="Z189" s="2">
        <v>0</v>
      </c>
      <c r="AA189" s="2">
        <v>0</v>
      </c>
      <c r="AB189" s="2">
        <v>24.555150000000001</v>
      </c>
      <c r="AC189" s="2">
        <v>1.4384000000000001</v>
      </c>
      <c r="AD189">
        <v>99.566250000000011</v>
      </c>
    </row>
    <row r="190" spans="1:30" x14ac:dyDescent="0.35">
      <c r="A190">
        <v>52</v>
      </c>
      <c r="B190" t="s">
        <v>248</v>
      </c>
      <c r="C190" t="s">
        <v>266</v>
      </c>
      <c r="D190">
        <v>240803.45832000001</v>
      </c>
      <c r="E190">
        <v>928891.78856999998</v>
      </c>
      <c r="F190" t="s">
        <v>252</v>
      </c>
      <c r="G190" t="s">
        <v>185</v>
      </c>
      <c r="H190" s="1">
        <v>-9294.7272999999986</v>
      </c>
      <c r="I190" s="1">
        <v>-9300.9624599999988</v>
      </c>
      <c r="J190" s="1" t="s">
        <v>20</v>
      </c>
      <c r="K190" t="s">
        <v>20</v>
      </c>
      <c r="L190" s="2">
        <v>1.2454249999994154</v>
      </c>
      <c r="M190" s="2">
        <v>12.472666666666667</v>
      </c>
      <c r="N190" s="2">
        <v>52.365333333333332</v>
      </c>
      <c r="O190" s="2">
        <v>181.74511272814055</v>
      </c>
      <c r="P190" s="2">
        <v>4083.67</v>
      </c>
      <c r="Q190" s="2">
        <v>172.57</v>
      </c>
      <c r="R190" s="2">
        <v>68.334100000000007</v>
      </c>
      <c r="S190" s="2">
        <v>3.9209999999999994</v>
      </c>
      <c r="T190" s="2">
        <v>0.59989999999999999</v>
      </c>
      <c r="U190" s="2">
        <v>0.27775</v>
      </c>
      <c r="V190" s="2">
        <v>0.1739</v>
      </c>
      <c r="W190" s="2">
        <v>0.18074999999999999</v>
      </c>
      <c r="X190" s="2">
        <v>8.5300000000000001E-2</v>
      </c>
      <c r="Y190" s="2">
        <v>0</v>
      </c>
      <c r="Z190" s="2">
        <v>0</v>
      </c>
      <c r="AA190" s="2">
        <v>0</v>
      </c>
      <c r="AB190" s="2">
        <v>24.555150000000001</v>
      </c>
      <c r="AC190" s="2">
        <v>1.4384000000000001</v>
      </c>
      <c r="AD190">
        <v>99.566250000000011</v>
      </c>
    </row>
    <row r="191" spans="1:30" x14ac:dyDescent="0.35">
      <c r="A191">
        <v>52</v>
      </c>
      <c r="B191" t="s">
        <v>248</v>
      </c>
      <c r="C191" t="s">
        <v>266</v>
      </c>
      <c r="D191">
        <v>240803.45832000001</v>
      </c>
      <c r="E191">
        <v>928891.78856999998</v>
      </c>
      <c r="F191" t="s">
        <v>252</v>
      </c>
      <c r="G191" t="s">
        <v>186</v>
      </c>
      <c r="H191" s="1">
        <v>-9328.7314200000001</v>
      </c>
      <c r="I191" s="1">
        <v>-9395.9040199999999</v>
      </c>
      <c r="J191" s="1" t="s">
        <v>20</v>
      </c>
      <c r="K191" t="s">
        <v>20</v>
      </c>
      <c r="L191" s="2">
        <v>5.045979999999795</v>
      </c>
      <c r="M191" s="2">
        <v>13.913833333333331</v>
      </c>
      <c r="N191" s="2">
        <v>51.267472222222217</v>
      </c>
      <c r="O191" s="2">
        <v>182.8985399442457</v>
      </c>
      <c r="P191" s="2">
        <v>4119.45</v>
      </c>
      <c r="Q191" s="2">
        <v>172.93</v>
      </c>
      <c r="R191" s="2">
        <v>68.334100000000007</v>
      </c>
      <c r="S191" s="2">
        <v>3.9209999999999994</v>
      </c>
      <c r="T191" s="2">
        <v>0.59989999999999999</v>
      </c>
      <c r="U191" s="2">
        <v>0.27775</v>
      </c>
      <c r="V191" s="2">
        <v>0.1739</v>
      </c>
      <c r="W191" s="2">
        <v>0.18074999999999999</v>
      </c>
      <c r="X191" s="2">
        <v>8.5300000000000001E-2</v>
      </c>
      <c r="Y191" s="2">
        <v>0</v>
      </c>
      <c r="Z191" s="2">
        <v>0</v>
      </c>
      <c r="AA191" s="2">
        <v>0</v>
      </c>
      <c r="AB191" s="2">
        <v>24.555150000000001</v>
      </c>
      <c r="AC191" s="2">
        <v>1.4384000000000001</v>
      </c>
      <c r="AD191">
        <v>99.566250000000011</v>
      </c>
    </row>
    <row r="192" spans="1:30" x14ac:dyDescent="0.35">
      <c r="A192">
        <v>52</v>
      </c>
      <c r="B192" t="s">
        <v>248</v>
      </c>
      <c r="C192" t="s">
        <v>267</v>
      </c>
      <c r="D192">
        <v>239766.05546999999</v>
      </c>
      <c r="E192">
        <v>927641.88506999996</v>
      </c>
      <c r="F192" t="s">
        <v>254</v>
      </c>
      <c r="G192" t="s">
        <v>187</v>
      </c>
      <c r="H192" s="1">
        <v>-4971.8651600000003</v>
      </c>
      <c r="I192" s="1">
        <v>-4973.4721600000003</v>
      </c>
      <c r="J192" s="1" t="s">
        <v>20</v>
      </c>
      <c r="K192" t="s">
        <v>20</v>
      </c>
      <c r="L192" s="2">
        <v>1.5973580000002281</v>
      </c>
      <c r="M192" s="2">
        <v>14.363499999999998</v>
      </c>
      <c r="N192" s="2">
        <v>62.09975</v>
      </c>
      <c r="O192" s="2">
        <v>119.17143473247695</v>
      </c>
      <c r="P192" s="2">
        <v>2190.076</v>
      </c>
      <c r="Q192" s="2">
        <v>117.32</v>
      </c>
      <c r="R192" s="2">
        <v>85.112076392426673</v>
      </c>
      <c r="S192" s="2">
        <v>2.8116791507879006</v>
      </c>
      <c r="T192" s="2">
        <v>2.567795058483596</v>
      </c>
      <c r="U192" s="2">
        <v>1.8083633271153681</v>
      </c>
      <c r="V192" s="2">
        <v>0.46578925254948877</v>
      </c>
      <c r="W192" s="2">
        <v>0.45730116724813868</v>
      </c>
      <c r="X192" s="2">
        <v>6.6995651388841074E-2</v>
      </c>
      <c r="Y192" s="2">
        <v>0</v>
      </c>
      <c r="Z192" s="2">
        <v>0</v>
      </c>
      <c r="AA192" s="2">
        <v>0</v>
      </c>
      <c r="AB192" s="2">
        <v>2.04</v>
      </c>
      <c r="AC192" s="2">
        <v>4.67</v>
      </c>
      <c r="AD192">
        <v>100</v>
      </c>
    </row>
    <row r="193" spans="1:30" x14ac:dyDescent="0.35">
      <c r="A193">
        <v>52</v>
      </c>
      <c r="B193" t="s">
        <v>248</v>
      </c>
      <c r="C193" t="s">
        <v>267</v>
      </c>
      <c r="D193">
        <v>239766.05546999999</v>
      </c>
      <c r="E193">
        <v>927641.88506999996</v>
      </c>
      <c r="F193" t="s">
        <v>254</v>
      </c>
      <c r="G193" t="s">
        <v>188</v>
      </c>
      <c r="H193" s="1">
        <v>-4983.4677000000001</v>
      </c>
      <c r="I193" s="1">
        <v>-4987.4209199999996</v>
      </c>
      <c r="J193" s="1" t="s">
        <v>20</v>
      </c>
      <c r="K193" t="s">
        <v>20</v>
      </c>
      <c r="L193" s="2">
        <v>3.1979300000003801</v>
      </c>
      <c r="M193" s="2">
        <v>20.078499999999998</v>
      </c>
      <c r="N193" s="2">
        <v>36.802624999999999</v>
      </c>
      <c r="O193" s="2">
        <v>118.93681245019883</v>
      </c>
      <c r="P193" s="2">
        <v>2195.5100000000002</v>
      </c>
      <c r="Q193" s="2">
        <v>117.5</v>
      </c>
      <c r="R193" s="2">
        <v>85.567878668859379</v>
      </c>
      <c r="S193" s="2">
        <v>3.4926302734721331</v>
      </c>
      <c r="T193" s="2">
        <v>2.2746919287419924</v>
      </c>
      <c r="U193" s="2">
        <v>1.1759403399140895</v>
      </c>
      <c r="V193" s="2">
        <v>0.59685759741305666</v>
      </c>
      <c r="W193" s="2">
        <v>5.8574826643400149E-2</v>
      </c>
      <c r="X193" s="2">
        <v>8.3426364955949087E-2</v>
      </c>
      <c r="Y193" s="2">
        <v>0</v>
      </c>
      <c r="Z193" s="2">
        <v>0</v>
      </c>
      <c r="AA193" s="2">
        <v>0</v>
      </c>
      <c r="AB193" s="2">
        <v>2.09</v>
      </c>
      <c r="AC193" s="2">
        <v>4.66</v>
      </c>
      <c r="AD193">
        <v>100</v>
      </c>
    </row>
    <row r="194" spans="1:30" x14ac:dyDescent="0.35">
      <c r="A194">
        <v>52</v>
      </c>
      <c r="B194" t="s">
        <v>248</v>
      </c>
      <c r="C194" t="s">
        <v>267</v>
      </c>
      <c r="D194">
        <v>239766.05546999999</v>
      </c>
      <c r="E194">
        <v>927641.88506999996</v>
      </c>
      <c r="F194" t="s">
        <v>254</v>
      </c>
      <c r="G194" t="s">
        <v>189</v>
      </c>
      <c r="H194" s="1">
        <v>-5001.4661000000006</v>
      </c>
      <c r="I194" s="1">
        <v>-5003.4587799999999</v>
      </c>
      <c r="J194" s="1" t="s">
        <v>20</v>
      </c>
      <c r="K194" t="s">
        <v>20</v>
      </c>
      <c r="L194" s="2">
        <v>1.600572000000152</v>
      </c>
      <c r="M194" s="2">
        <v>21.777000000000001</v>
      </c>
      <c r="N194" s="2">
        <v>40.838999999999999</v>
      </c>
      <c r="O194" s="2">
        <v>118.86734120090988</v>
      </c>
      <c r="P194" s="2">
        <v>2202.16</v>
      </c>
      <c r="Q194" s="2">
        <v>117.77</v>
      </c>
      <c r="R194" s="2">
        <v>86.045866740125859</v>
      </c>
      <c r="S194" s="2">
        <v>2.9467543145244375</v>
      </c>
      <c r="T194" s="2">
        <v>2.4288421261401392</v>
      </c>
      <c r="U194" s="2">
        <v>1.1794243795694084</v>
      </c>
      <c r="V194" s="2">
        <v>0.37040136106613764</v>
      </c>
      <c r="W194" s="2">
        <v>0.13609236864113194</v>
      </c>
      <c r="X194" s="2">
        <v>7.2618709932872685E-2</v>
      </c>
      <c r="Y194" s="2">
        <v>0</v>
      </c>
      <c r="Z194" s="2">
        <v>0</v>
      </c>
      <c r="AA194" s="2">
        <v>0</v>
      </c>
      <c r="AB194" s="2">
        <v>2.1800000000000002</v>
      </c>
      <c r="AC194" s="2">
        <v>4.6399999999999997</v>
      </c>
      <c r="AD194">
        <v>100</v>
      </c>
    </row>
    <row r="195" spans="1:30" x14ac:dyDescent="0.35">
      <c r="A195">
        <v>52</v>
      </c>
      <c r="B195" t="s">
        <v>248</v>
      </c>
      <c r="C195" t="s">
        <v>267</v>
      </c>
      <c r="D195">
        <v>239766.05546999999</v>
      </c>
      <c r="E195">
        <v>927641.88506999996</v>
      </c>
      <c r="F195" t="s">
        <v>254</v>
      </c>
      <c r="G195" t="s">
        <v>190</v>
      </c>
      <c r="H195" s="1">
        <v>-5007.4120000000003</v>
      </c>
      <c r="I195" s="1">
        <v>-5012.6508200000007</v>
      </c>
      <c r="J195" s="1" t="s">
        <v>20</v>
      </c>
      <c r="K195" t="s">
        <v>20</v>
      </c>
      <c r="L195" s="2">
        <v>3.6012869999996111</v>
      </c>
      <c r="M195" s="2">
        <v>23.826444444444441</v>
      </c>
      <c r="N195" s="2">
        <v>28.355888888888892</v>
      </c>
      <c r="O195" s="2">
        <v>119.98906337102063</v>
      </c>
      <c r="P195" s="2">
        <v>2223.6460000000002</v>
      </c>
      <c r="Q195" s="2">
        <v>118.19</v>
      </c>
      <c r="R195" s="2">
        <v>86.264815343255478</v>
      </c>
      <c r="S195" s="2">
        <v>3.0628277933240788</v>
      </c>
      <c r="T195" s="2">
        <v>2.4124115654598528</v>
      </c>
      <c r="U195" s="2">
        <v>1.0341967353480537</v>
      </c>
      <c r="V195" s="2">
        <v>0.26979121414400964</v>
      </c>
      <c r="W195" s="2">
        <v>8.7969118229504609E-2</v>
      </c>
      <c r="X195" s="2">
        <v>5.798823023903843E-2</v>
      </c>
      <c r="Y195" s="2">
        <v>0</v>
      </c>
      <c r="Z195" s="2">
        <v>0</v>
      </c>
      <c r="AA195" s="2">
        <v>0</v>
      </c>
      <c r="AB195" s="2">
        <v>2.16</v>
      </c>
      <c r="AC195" s="2">
        <v>4.6500000000000004</v>
      </c>
      <c r="AD195">
        <v>100</v>
      </c>
    </row>
    <row r="196" spans="1:30" x14ac:dyDescent="0.35">
      <c r="A196">
        <v>52</v>
      </c>
      <c r="B196" t="s">
        <v>248</v>
      </c>
      <c r="C196" t="s">
        <v>267</v>
      </c>
      <c r="D196">
        <v>239766.05546999999</v>
      </c>
      <c r="E196">
        <v>927641.88506999996</v>
      </c>
      <c r="F196" t="s">
        <v>254</v>
      </c>
      <c r="G196" t="s">
        <v>191</v>
      </c>
      <c r="H196" s="1">
        <v>-5022.6785</v>
      </c>
      <c r="I196" s="1">
        <v>-5029.0743599999996</v>
      </c>
      <c r="J196" s="1" t="s">
        <v>20</v>
      </c>
      <c r="K196" t="s">
        <v>20</v>
      </c>
      <c r="L196" s="2">
        <v>4.8065369999999765</v>
      </c>
      <c r="M196" s="2">
        <v>19.824499999999997</v>
      </c>
      <c r="N196" s="2">
        <v>46.003583333333331</v>
      </c>
      <c r="O196" s="2">
        <v>119.91729869674732</v>
      </c>
      <c r="P196" s="2">
        <v>2212.85</v>
      </c>
      <c r="Q196" s="2">
        <v>118.16</v>
      </c>
      <c r="R196" s="2">
        <v>84.904375841608186</v>
      </c>
      <c r="S196" s="2">
        <v>3.2654910628289202</v>
      </c>
      <c r="T196" s="2">
        <v>2.8430690916018011</v>
      </c>
      <c r="U196" s="2">
        <v>1.2175089896895392</v>
      </c>
      <c r="V196" s="2">
        <v>0.51006323552031252</v>
      </c>
      <c r="W196" s="2">
        <v>0.23598996687922874</v>
      </c>
      <c r="X196" s="2">
        <v>0.13350181187200535</v>
      </c>
      <c r="Y196" s="2">
        <v>0</v>
      </c>
      <c r="Z196" s="2">
        <v>0</v>
      </c>
      <c r="AA196" s="2">
        <v>0</v>
      </c>
      <c r="AB196" s="2">
        <v>2.2599999999999998</v>
      </c>
      <c r="AC196" s="2">
        <v>4.63</v>
      </c>
      <c r="AD196">
        <v>99.999999999999986</v>
      </c>
    </row>
    <row r="197" spans="1:30" x14ac:dyDescent="0.35">
      <c r="A197">
        <v>52</v>
      </c>
      <c r="B197" t="s">
        <v>248</v>
      </c>
      <c r="C197" t="s">
        <v>267</v>
      </c>
      <c r="D197">
        <v>239766.05546999999</v>
      </c>
      <c r="E197">
        <v>927641.88506999996</v>
      </c>
      <c r="F197" t="s">
        <v>254</v>
      </c>
      <c r="G197" t="s">
        <v>192</v>
      </c>
      <c r="H197" s="1">
        <v>-5032.2883599999996</v>
      </c>
      <c r="I197" s="1">
        <v>-5037.4950399999998</v>
      </c>
      <c r="J197" s="1" t="s">
        <v>20</v>
      </c>
      <c r="K197" t="s">
        <v>20</v>
      </c>
      <c r="L197" s="2">
        <v>3.604500999999535</v>
      </c>
      <c r="M197" s="2">
        <v>21.621888888888886</v>
      </c>
      <c r="N197" s="2">
        <v>54.275333333333343</v>
      </c>
      <c r="O197" s="2">
        <v>120.32345020085832</v>
      </c>
      <c r="P197" s="2">
        <v>2216.38</v>
      </c>
      <c r="Q197" s="2">
        <v>118.13</v>
      </c>
      <c r="R197" s="2">
        <v>84.47406240653882</v>
      </c>
      <c r="S197" s="2">
        <v>3.2817942156993851</v>
      </c>
      <c r="T197" s="2">
        <v>2.9852221198514934</v>
      </c>
      <c r="U197" s="2">
        <v>1.3590171143475807</v>
      </c>
      <c r="V197" s="2">
        <v>0.61314351327236072</v>
      </c>
      <c r="W197" s="2">
        <v>0.22146745134689608</v>
      </c>
      <c r="X197" s="2">
        <v>0.13529317894346868</v>
      </c>
      <c r="Y197" s="2">
        <v>0</v>
      </c>
      <c r="Z197" s="2">
        <v>0</v>
      </c>
      <c r="AA197" s="2">
        <v>0</v>
      </c>
      <c r="AB197" s="2">
        <v>2.2999999999999998</v>
      </c>
      <c r="AC197" s="2">
        <v>4.63</v>
      </c>
      <c r="AD197">
        <v>100.00000000000001</v>
      </c>
    </row>
    <row r="198" spans="1:30" x14ac:dyDescent="0.35">
      <c r="A198">
        <v>52</v>
      </c>
      <c r="B198" t="s">
        <v>248</v>
      </c>
      <c r="C198" t="s">
        <v>267</v>
      </c>
      <c r="D198">
        <v>239766.05546999999</v>
      </c>
      <c r="E198">
        <v>927641.88506999996</v>
      </c>
      <c r="F198" t="s">
        <v>254</v>
      </c>
      <c r="G198" t="s">
        <v>193</v>
      </c>
      <c r="H198" s="1">
        <v>-5064.7497599999997</v>
      </c>
      <c r="I198" s="1">
        <v>-5072.7847599999996</v>
      </c>
      <c r="J198" s="1" t="s">
        <v>20</v>
      </c>
      <c r="K198" t="s">
        <v>20</v>
      </c>
      <c r="L198" s="2">
        <v>8.020537000000342</v>
      </c>
      <c r="M198" s="2">
        <v>19.067299999999999</v>
      </c>
      <c r="N198" s="2">
        <v>55.960899999999995</v>
      </c>
      <c r="O198" s="2">
        <v>120.40138063588468</v>
      </c>
      <c r="P198" s="2">
        <v>2234.5988617886619</v>
      </c>
      <c r="Q198" s="2">
        <v>119.015</v>
      </c>
      <c r="R198" s="2">
        <v>82.421760678788274</v>
      </c>
      <c r="S198" s="2">
        <v>3.076838896381215</v>
      </c>
      <c r="T198" s="2">
        <v>2.6904608163490313</v>
      </c>
      <c r="U198" s="2">
        <v>1.0477378245763631</v>
      </c>
      <c r="V198" s="2">
        <v>0.44324194531125671</v>
      </c>
      <c r="W198" s="2">
        <v>0.29613181088951462</v>
      </c>
      <c r="X198" s="2">
        <v>0.12382802770434234</v>
      </c>
      <c r="Y198" s="2">
        <v>0</v>
      </c>
      <c r="Z198" s="2">
        <v>0</v>
      </c>
      <c r="AA198" s="2">
        <v>0</v>
      </c>
      <c r="AB198" s="2">
        <v>3.75</v>
      </c>
      <c r="AC198" s="2">
        <v>6.15</v>
      </c>
      <c r="AD198">
        <v>100.00000000000001</v>
      </c>
    </row>
    <row r="199" spans="1:30" x14ac:dyDescent="0.35">
      <c r="A199">
        <v>52</v>
      </c>
      <c r="B199" t="s">
        <v>248</v>
      </c>
      <c r="C199" t="s">
        <v>267</v>
      </c>
      <c r="D199">
        <v>239766.05546999999</v>
      </c>
      <c r="E199">
        <v>927641.88506999996</v>
      </c>
      <c r="F199" t="s">
        <v>254</v>
      </c>
      <c r="G199" t="s">
        <v>113</v>
      </c>
      <c r="H199" s="1">
        <v>-5134.8471</v>
      </c>
      <c r="I199" s="1">
        <v>-5138.4339239999999</v>
      </c>
      <c r="J199" s="1" t="s">
        <v>20</v>
      </c>
      <c r="K199" t="s">
        <v>20</v>
      </c>
      <c r="L199" s="2">
        <v>3.1979299999996491</v>
      </c>
      <c r="M199" s="2">
        <v>14.577124999999999</v>
      </c>
      <c r="N199" s="2">
        <v>66.105500000000006</v>
      </c>
      <c r="O199" s="2">
        <v>122.35203782528372</v>
      </c>
      <c r="P199" s="2">
        <v>2258.41</v>
      </c>
      <c r="Q199" s="2">
        <v>120.02</v>
      </c>
      <c r="R199" s="2">
        <v>82.913153485816991</v>
      </c>
      <c r="S199" s="2">
        <v>3.536110902313927</v>
      </c>
      <c r="T199" s="2">
        <v>3.5419104022881815</v>
      </c>
      <c r="U199" s="2">
        <v>1.6395407920556975</v>
      </c>
      <c r="V199" s="2">
        <v>0.68631289345139301</v>
      </c>
      <c r="W199" s="2">
        <v>0.30653670047405907</v>
      </c>
      <c r="X199" s="2">
        <v>6.6434823599758247E-2</v>
      </c>
      <c r="Y199" s="2">
        <v>0</v>
      </c>
      <c r="Z199" s="2">
        <v>0</v>
      </c>
      <c r="AA199" s="2">
        <v>0</v>
      </c>
      <c r="AB199" s="2">
        <v>2.76</v>
      </c>
      <c r="AC199" s="2">
        <v>4.55</v>
      </c>
      <c r="AD199">
        <v>100</v>
      </c>
    </row>
    <row r="200" spans="1:30" x14ac:dyDescent="0.35">
      <c r="A200">
        <v>52</v>
      </c>
      <c r="B200" t="s">
        <v>248</v>
      </c>
      <c r="C200" t="s">
        <v>267</v>
      </c>
      <c r="D200">
        <v>239766.05546999999</v>
      </c>
      <c r="E200">
        <v>927641.88506999996</v>
      </c>
      <c r="F200" t="s">
        <v>254</v>
      </c>
      <c r="G200" t="s">
        <v>194</v>
      </c>
      <c r="H200" s="1">
        <v>-5164.3837599999997</v>
      </c>
      <c r="I200" s="1">
        <v>-5165.1872599999997</v>
      </c>
      <c r="J200" s="1" t="s">
        <v>20</v>
      </c>
      <c r="K200" t="s">
        <v>20</v>
      </c>
      <c r="L200" s="2">
        <v>0.79867900000011405</v>
      </c>
      <c r="M200" s="2">
        <v>21.673500000000001</v>
      </c>
      <c r="N200" s="2">
        <v>55.4435</v>
      </c>
      <c r="O200" s="2">
        <v>122.14345129803391</v>
      </c>
      <c r="P200" s="2">
        <v>2269.8530000000001</v>
      </c>
      <c r="Q200" s="2">
        <v>120.51</v>
      </c>
      <c r="R200" s="2">
        <v>83.924735415180436</v>
      </c>
      <c r="S200" s="2">
        <v>3.9969078879448441</v>
      </c>
      <c r="T200" s="2">
        <v>2.5408823171133279</v>
      </c>
      <c r="U200" s="2">
        <v>0.28673462554579476</v>
      </c>
      <c r="V200" s="2">
        <v>1.4648896460656768</v>
      </c>
      <c r="W200" s="2">
        <v>0.27955846120275218</v>
      </c>
      <c r="X200" s="2">
        <v>8.6291646947164666E-2</v>
      </c>
      <c r="Y200" s="2">
        <v>0</v>
      </c>
      <c r="Z200" s="2">
        <v>0</v>
      </c>
      <c r="AA200" s="2">
        <v>0</v>
      </c>
      <c r="AB200" s="2">
        <v>2.89</v>
      </c>
      <c r="AC200" s="2">
        <v>4.53</v>
      </c>
      <c r="AD200">
        <v>99.999999999999986</v>
      </c>
    </row>
    <row r="201" spans="1:30" x14ac:dyDescent="0.35">
      <c r="A201">
        <v>52</v>
      </c>
      <c r="B201" t="s">
        <v>248</v>
      </c>
      <c r="C201" t="s">
        <v>267</v>
      </c>
      <c r="D201">
        <v>239766.05546999999</v>
      </c>
      <c r="E201">
        <v>927641.88506999996</v>
      </c>
      <c r="F201" t="s">
        <v>253</v>
      </c>
      <c r="G201" t="s">
        <v>195</v>
      </c>
      <c r="H201" s="1">
        <v>-5420.4110000000001</v>
      </c>
      <c r="I201" s="1">
        <v>-5432.36708</v>
      </c>
      <c r="J201" s="1" t="s">
        <v>20</v>
      </c>
      <c r="K201" t="s">
        <v>20</v>
      </c>
      <c r="L201" s="2">
        <v>4.3180089999998366</v>
      </c>
      <c r="M201" s="2">
        <v>15.049727272727273</v>
      </c>
      <c r="N201" s="2">
        <v>53.654454545454549</v>
      </c>
      <c r="O201" s="2">
        <v>129.36714126307618</v>
      </c>
      <c r="P201" s="2">
        <v>2399.9299999999998</v>
      </c>
      <c r="Q201" s="2">
        <v>124.78</v>
      </c>
      <c r="R201" s="2">
        <v>78.760224277231231</v>
      </c>
      <c r="S201" s="2">
        <v>4.6565430840159543</v>
      </c>
      <c r="T201" s="2">
        <v>4.6397912773556493</v>
      </c>
      <c r="U201" s="2">
        <v>1.9518909206850108</v>
      </c>
      <c r="V201" s="2">
        <v>0.98566627809150398</v>
      </c>
      <c r="W201" s="2">
        <v>0.44273977724662417</v>
      </c>
      <c r="X201" s="2">
        <v>0.19314438537402953</v>
      </c>
      <c r="Y201" s="2">
        <v>0</v>
      </c>
      <c r="Z201" s="2">
        <v>0</v>
      </c>
      <c r="AA201" s="2">
        <v>0</v>
      </c>
      <c r="AB201" s="2">
        <v>4.03</v>
      </c>
      <c r="AC201" s="2">
        <v>4.34</v>
      </c>
      <c r="AD201">
        <v>100.00000000000001</v>
      </c>
    </row>
    <row r="202" spans="1:30" x14ac:dyDescent="0.35">
      <c r="A202">
        <v>52</v>
      </c>
      <c r="B202" t="s">
        <v>248</v>
      </c>
      <c r="C202" t="s">
        <v>267</v>
      </c>
      <c r="D202">
        <v>239766.05546999999</v>
      </c>
      <c r="E202">
        <v>927641.88506999996</v>
      </c>
      <c r="F202" t="s">
        <v>253</v>
      </c>
      <c r="G202" t="s">
        <v>196</v>
      </c>
      <c r="H202" s="1">
        <v>-5452.782408</v>
      </c>
      <c r="I202" s="1">
        <v>-5528.3371200000001</v>
      </c>
      <c r="J202" s="1" t="s">
        <v>240</v>
      </c>
      <c r="K202" t="s">
        <v>197</v>
      </c>
      <c r="L202" s="2">
        <v>64.606220999999962</v>
      </c>
      <c r="M202" s="2">
        <v>20.765521212121214</v>
      </c>
      <c r="N202" s="2">
        <v>30.800915151515145</v>
      </c>
      <c r="O202" s="2">
        <v>131.07892291966439</v>
      </c>
      <c r="P202" s="2">
        <v>2432.1084634477161</v>
      </c>
      <c r="Q202" s="2">
        <v>125.66166666666668</v>
      </c>
      <c r="R202" s="2">
        <v>80.781980202781412</v>
      </c>
      <c r="S202" s="2">
        <v>3.7977959061409861</v>
      </c>
      <c r="T202" s="2">
        <v>3.5202481429626515</v>
      </c>
      <c r="U202" s="2">
        <v>1.2450817129604452</v>
      </c>
      <c r="V202" s="2">
        <v>0.63753955588805256</v>
      </c>
      <c r="W202" s="2">
        <v>0.28601599205291417</v>
      </c>
      <c r="X202" s="2">
        <v>0.14500770093813414</v>
      </c>
      <c r="Y202" s="2">
        <v>0.11800922102292649</v>
      </c>
      <c r="Z202" s="2">
        <v>0</v>
      </c>
      <c r="AA202" s="2">
        <v>0</v>
      </c>
      <c r="AB202" s="2">
        <v>4.5603895767667506</v>
      </c>
      <c r="AC202" s="2">
        <v>4.9079319884857169</v>
      </c>
      <c r="AD202">
        <v>100</v>
      </c>
    </row>
    <row r="203" spans="1:30" x14ac:dyDescent="0.35">
      <c r="A203">
        <v>52</v>
      </c>
      <c r="B203" t="s">
        <v>248</v>
      </c>
      <c r="C203" t="s">
        <v>267</v>
      </c>
      <c r="D203">
        <v>239766.05546999999</v>
      </c>
      <c r="E203">
        <v>927641.88506999996</v>
      </c>
      <c r="F203" t="s">
        <v>253</v>
      </c>
      <c r="G203" t="s">
        <v>198</v>
      </c>
      <c r="H203" s="1">
        <v>-5731.5904799999998</v>
      </c>
      <c r="I203" s="1">
        <v>-5737.4683471823528</v>
      </c>
      <c r="J203" s="1" t="s">
        <v>20</v>
      </c>
      <c r="K203" t="s">
        <v>20</v>
      </c>
      <c r="L203" s="2">
        <v>3.5209370000000497</v>
      </c>
      <c r="M203" s="2">
        <v>13.716666666666665</v>
      </c>
      <c r="N203" s="2">
        <v>62.772666666666673</v>
      </c>
      <c r="O203" s="2">
        <v>132.23375880498165</v>
      </c>
      <c r="P203" s="2">
        <v>2566.61</v>
      </c>
      <c r="Q203" s="2">
        <v>129.93</v>
      </c>
      <c r="R203" s="2">
        <v>84.947832773936994</v>
      </c>
      <c r="S203" s="2">
        <v>2.3952903651398931</v>
      </c>
      <c r="T203" s="2">
        <v>1.7944608382395477</v>
      </c>
      <c r="U203" s="2">
        <v>0.93512553566219947</v>
      </c>
      <c r="V203" s="2">
        <v>0.18643525508777908</v>
      </c>
      <c r="W203" s="2">
        <v>0.16765086523786363</v>
      </c>
      <c r="X203" s="2">
        <v>5.3204366695721692E-2</v>
      </c>
      <c r="Y203" s="2">
        <v>0</v>
      </c>
      <c r="Z203" s="2">
        <v>0</v>
      </c>
      <c r="AA203" s="2">
        <v>0</v>
      </c>
      <c r="AB203" s="2">
        <v>5.4</v>
      </c>
      <c r="AC203" s="2">
        <v>4.12</v>
      </c>
      <c r="AD203">
        <v>100</v>
      </c>
    </row>
    <row r="204" spans="1:30" x14ac:dyDescent="0.35">
      <c r="A204">
        <v>52</v>
      </c>
      <c r="B204" t="s">
        <v>248</v>
      </c>
      <c r="C204" t="s">
        <v>267</v>
      </c>
      <c r="D204">
        <v>239766.05546999999</v>
      </c>
      <c r="E204">
        <v>927641.88506999996</v>
      </c>
      <c r="F204" t="s">
        <v>253</v>
      </c>
      <c r="G204" t="s">
        <v>199</v>
      </c>
      <c r="H204" s="1">
        <v>-5854.8473800000002</v>
      </c>
      <c r="I204" s="1">
        <v>-5859.9255000000003</v>
      </c>
      <c r="J204" s="1" t="s">
        <v>20</v>
      </c>
      <c r="K204" t="s">
        <v>20</v>
      </c>
      <c r="L204" s="2">
        <v>3.905009999999737</v>
      </c>
      <c r="M204" s="2">
        <v>14.862399999999997</v>
      </c>
      <c r="N204" s="2">
        <v>64.646900000000002</v>
      </c>
      <c r="O204" s="2">
        <v>139.64741124611962</v>
      </c>
      <c r="P204" s="2">
        <v>2661.58</v>
      </c>
      <c r="Q204" s="2">
        <v>131.97</v>
      </c>
      <c r="R204" s="2">
        <v>77.158601042383921</v>
      </c>
      <c r="S204" s="2">
        <v>4.7602598071979187</v>
      </c>
      <c r="T204" s="2">
        <v>4.6873251109291134</v>
      </c>
      <c r="U204" s="2">
        <v>1.8526650820095076</v>
      </c>
      <c r="V204" s="2">
        <v>1.0746604389129808</v>
      </c>
      <c r="W204" s="2">
        <v>0.35306048263755013</v>
      </c>
      <c r="X204" s="2">
        <v>0.22342803592900587</v>
      </c>
      <c r="Y204" s="2">
        <v>0</v>
      </c>
      <c r="Z204" s="2">
        <v>0</v>
      </c>
      <c r="AA204" s="2">
        <v>0</v>
      </c>
      <c r="AB204" s="2">
        <v>5.86</v>
      </c>
      <c r="AC204" s="2">
        <v>4.03</v>
      </c>
      <c r="AD204">
        <v>100</v>
      </c>
    </row>
    <row r="205" spans="1:30" x14ac:dyDescent="0.35">
      <c r="A205">
        <v>52</v>
      </c>
      <c r="B205" t="s">
        <v>248</v>
      </c>
      <c r="C205" t="s">
        <v>267</v>
      </c>
      <c r="D205">
        <v>239766.05546999999</v>
      </c>
      <c r="E205">
        <v>927641.88506999996</v>
      </c>
      <c r="F205" t="s">
        <v>253</v>
      </c>
      <c r="G205" t="s">
        <v>200</v>
      </c>
      <c r="H205" s="1">
        <v>-5884.1084648736842</v>
      </c>
      <c r="I205" s="1">
        <v>-5891.5833999999995</v>
      </c>
      <c r="J205" s="1" t="s">
        <v>20</v>
      </c>
      <c r="K205" t="s">
        <v>20</v>
      </c>
      <c r="L205" s="2">
        <v>4.6844049999999413</v>
      </c>
      <c r="M205" s="2">
        <v>22.175583333333332</v>
      </c>
      <c r="N205" s="2">
        <v>33.485999999999997</v>
      </c>
      <c r="O205" s="2">
        <v>140.89378544181517</v>
      </c>
      <c r="P205" s="2">
        <v>2685.23</v>
      </c>
      <c r="Q205" s="2">
        <v>132.44999999999999</v>
      </c>
      <c r="R205" s="2">
        <v>76.484056943153277</v>
      </c>
      <c r="S205" s="2">
        <v>4.789626649848838</v>
      </c>
      <c r="T205" s="2">
        <v>5.0657261014530768</v>
      </c>
      <c r="U205" s="2">
        <v>1.9922195499266646</v>
      </c>
      <c r="V205" s="2">
        <v>1.0112127345660209</v>
      </c>
      <c r="W205" s="2">
        <v>0.39363683449710046</v>
      </c>
      <c r="X205" s="2">
        <v>0.18352118655502381</v>
      </c>
      <c r="Y205" s="2">
        <v>0</v>
      </c>
      <c r="Z205" s="2">
        <v>0</v>
      </c>
      <c r="AA205" s="2">
        <v>0</v>
      </c>
      <c r="AB205" s="2">
        <v>6.07</v>
      </c>
      <c r="AC205" s="2">
        <v>4.01</v>
      </c>
      <c r="AD205">
        <v>100.00000000000001</v>
      </c>
    </row>
    <row r="206" spans="1:30" x14ac:dyDescent="0.35">
      <c r="A206">
        <v>52</v>
      </c>
      <c r="B206" t="s">
        <v>248</v>
      </c>
      <c r="C206" t="s">
        <v>267</v>
      </c>
      <c r="D206">
        <v>239766.05546999999</v>
      </c>
      <c r="E206">
        <v>927641.88506999996</v>
      </c>
      <c r="F206" t="s">
        <v>253</v>
      </c>
      <c r="G206" t="s">
        <v>201</v>
      </c>
      <c r="H206" s="1">
        <v>-5973.1868599999998</v>
      </c>
      <c r="I206" s="1">
        <v>-5986.1714199999997</v>
      </c>
      <c r="J206" s="1" t="s">
        <v>240</v>
      </c>
      <c r="K206" t="s">
        <v>99</v>
      </c>
      <c r="L206" s="2">
        <v>11.806628999999967</v>
      </c>
      <c r="M206" s="2">
        <v>19.264733333333332</v>
      </c>
      <c r="N206" s="2">
        <v>22.563166666666667</v>
      </c>
      <c r="O206" s="2">
        <v>145.03257745899691</v>
      </c>
      <c r="P206" s="2">
        <v>2759.3806211175106</v>
      </c>
      <c r="Q206" s="2">
        <v>133.97999999999999</v>
      </c>
      <c r="R206" s="2">
        <v>75.928742248449694</v>
      </c>
      <c r="S206" s="2">
        <v>4.4777210442088418</v>
      </c>
      <c r="T206" s="2">
        <v>5.2227860572114437</v>
      </c>
      <c r="U206" s="2">
        <v>1.8101015203040611</v>
      </c>
      <c r="V206" s="2">
        <v>1.1125640128025607</v>
      </c>
      <c r="W206" s="2">
        <v>0.4850285057011402</v>
      </c>
      <c r="X206" s="2">
        <v>0.24501450290058013</v>
      </c>
      <c r="Y206" s="2">
        <v>0.15251500300060011</v>
      </c>
      <c r="Z206" s="2">
        <v>1.2500000000000002E-2</v>
      </c>
      <c r="AA206" s="2">
        <v>5.000000000000001E-3</v>
      </c>
      <c r="AB206" s="2">
        <v>6.295324564912983</v>
      </c>
      <c r="AC206" s="2">
        <v>4.2527025405081016</v>
      </c>
      <c r="AD206">
        <v>100</v>
      </c>
    </row>
    <row r="207" spans="1:30" x14ac:dyDescent="0.35">
      <c r="A207">
        <v>52</v>
      </c>
      <c r="B207" t="s">
        <v>248</v>
      </c>
      <c r="C207" t="s">
        <v>267</v>
      </c>
      <c r="D207">
        <v>239766.05546999999</v>
      </c>
      <c r="E207">
        <v>927641.88506999996</v>
      </c>
      <c r="F207" t="s">
        <v>253</v>
      </c>
      <c r="G207" t="s">
        <v>202</v>
      </c>
      <c r="H207" s="1">
        <v>-6249.2566040000002</v>
      </c>
      <c r="I207" s="1">
        <v>-6258.0115399999995</v>
      </c>
      <c r="J207" s="1" t="s">
        <v>240</v>
      </c>
      <c r="K207" t="s">
        <v>102</v>
      </c>
      <c r="L207" s="2">
        <v>7.5753979999999066</v>
      </c>
      <c r="M207" s="2">
        <v>14.318210526315791</v>
      </c>
      <c r="N207" s="2">
        <v>41.557052631578948</v>
      </c>
      <c r="O207" s="2">
        <v>153.90606565512456</v>
      </c>
      <c r="P207" s="2">
        <v>2985.3172</v>
      </c>
      <c r="Q207" s="2">
        <v>138.35</v>
      </c>
      <c r="R207" s="2">
        <v>72.007195439087823</v>
      </c>
      <c r="S207" s="2">
        <v>5.0354940988197647</v>
      </c>
      <c r="T207" s="2">
        <v>6.3656291258251656</v>
      </c>
      <c r="U207" s="2">
        <v>2.0251980396079214</v>
      </c>
      <c r="V207" s="2">
        <v>1.2351220244048811</v>
      </c>
      <c r="W207" s="2">
        <v>0.53005301060212051</v>
      </c>
      <c r="X207" s="2">
        <v>0.27002700540108027</v>
      </c>
      <c r="Y207" s="2">
        <v>0.22503500700140028</v>
      </c>
      <c r="Z207" s="2">
        <v>0</v>
      </c>
      <c r="AA207" s="2">
        <v>0</v>
      </c>
      <c r="AB207" s="2">
        <v>7.5457671534306865</v>
      </c>
      <c r="AC207" s="2">
        <v>4.7604790958191643</v>
      </c>
      <c r="AD207">
        <v>100</v>
      </c>
    </row>
    <row r="208" spans="1:30" x14ac:dyDescent="0.35">
      <c r="A208">
        <v>52</v>
      </c>
      <c r="B208" t="s">
        <v>248</v>
      </c>
      <c r="C208" t="s">
        <v>267</v>
      </c>
      <c r="D208">
        <v>239766.05546999999</v>
      </c>
      <c r="E208">
        <v>927641.88506999996</v>
      </c>
      <c r="F208" t="s">
        <v>253</v>
      </c>
      <c r="G208" t="s">
        <v>142</v>
      </c>
      <c r="H208" s="1">
        <v>-6424.0146400000003</v>
      </c>
      <c r="I208" s="1">
        <v>-6429.1570400000001</v>
      </c>
      <c r="J208" s="1" t="s">
        <v>20</v>
      </c>
      <c r="K208" t="s">
        <v>20</v>
      </c>
      <c r="L208" s="2">
        <v>3.16257600000012</v>
      </c>
      <c r="M208" s="2">
        <v>13.652125000000002</v>
      </c>
      <c r="N208" s="2">
        <v>54.64262500000001</v>
      </c>
      <c r="O208" s="2">
        <v>182.45412699869001</v>
      </c>
      <c r="P208" s="2">
        <v>3138.541095945136</v>
      </c>
      <c r="Q208" s="2">
        <v>141.4</v>
      </c>
      <c r="R208" s="2">
        <v>74.687621895808149</v>
      </c>
      <c r="S208" s="2">
        <v>5.1432862320775676</v>
      </c>
      <c r="T208" s="2">
        <v>5.1782887070865407</v>
      </c>
      <c r="U208" s="2">
        <v>1.2345290525872521</v>
      </c>
      <c r="V208" s="2">
        <v>0.6426662604807456</v>
      </c>
      <c r="W208" s="2">
        <v>0.21686787490070378</v>
      </c>
      <c r="X208" s="2">
        <v>0.1167399770590488</v>
      </c>
      <c r="Y208" s="2">
        <v>0</v>
      </c>
      <c r="Z208" s="2">
        <v>0</v>
      </c>
      <c r="AA208" s="2">
        <v>0</v>
      </c>
      <c r="AB208" s="2">
        <v>8.4499999999999993</v>
      </c>
      <c r="AC208" s="2">
        <v>4.33</v>
      </c>
      <c r="AD208">
        <v>100.00000000000001</v>
      </c>
    </row>
    <row r="209" spans="1:30" x14ac:dyDescent="0.35">
      <c r="A209">
        <v>52</v>
      </c>
      <c r="B209" t="s">
        <v>248</v>
      </c>
      <c r="C209" t="s">
        <v>267</v>
      </c>
      <c r="D209">
        <v>239766.05546999999</v>
      </c>
      <c r="E209">
        <v>927641.88506999996</v>
      </c>
      <c r="F209" t="s">
        <v>253</v>
      </c>
      <c r="G209" t="s">
        <v>203</v>
      </c>
      <c r="H209" s="1">
        <v>-6553.7316799999999</v>
      </c>
      <c r="I209" s="1">
        <v>-6556.8813999999993</v>
      </c>
      <c r="J209" s="1" t="s">
        <v>20</v>
      </c>
      <c r="K209" t="s">
        <v>20</v>
      </c>
      <c r="L209" s="2">
        <v>2.7640399999996785</v>
      </c>
      <c r="M209" s="2">
        <v>13.414714285714286</v>
      </c>
      <c r="N209" s="2">
        <v>39.096142857142858</v>
      </c>
      <c r="O209" s="2">
        <v>160.99688441899971</v>
      </c>
      <c r="P209" s="2">
        <v>3252.25</v>
      </c>
      <c r="Q209" s="2">
        <v>143.55000000000001</v>
      </c>
      <c r="R209" s="2">
        <v>75.702635496693915</v>
      </c>
      <c r="S209" s="2">
        <v>4.2539742432885985</v>
      </c>
      <c r="T209" s="2">
        <v>4.8553910472871697</v>
      </c>
      <c r="U209" s="2">
        <v>1.094917422408852</v>
      </c>
      <c r="V209" s="2">
        <v>0.94110543812688274</v>
      </c>
      <c r="W209" s="2">
        <v>6.144629121744833E-2</v>
      </c>
      <c r="X209" s="2">
        <v>3.0530060977140051E-2</v>
      </c>
      <c r="Y209" s="2">
        <v>0</v>
      </c>
      <c r="Z209" s="2">
        <v>0</v>
      </c>
      <c r="AA209" s="2">
        <v>0</v>
      </c>
      <c r="AB209" s="2">
        <v>9.0299999999999994</v>
      </c>
      <c r="AC209" s="2">
        <v>4.03</v>
      </c>
      <c r="AD209">
        <v>100.00000000000001</v>
      </c>
    </row>
    <row r="210" spans="1:30" x14ac:dyDescent="0.35">
      <c r="A210">
        <v>52</v>
      </c>
      <c r="B210" t="s">
        <v>248</v>
      </c>
      <c r="C210" t="s">
        <v>267</v>
      </c>
      <c r="D210">
        <v>239766.05546999999</v>
      </c>
      <c r="E210">
        <v>927641.88506999996</v>
      </c>
      <c r="F210" t="s">
        <v>253</v>
      </c>
      <c r="G210" t="s">
        <v>150</v>
      </c>
      <c r="H210" s="1">
        <v>-6590.7891</v>
      </c>
      <c r="I210" s="1">
        <v>-6593.1674599999997</v>
      </c>
      <c r="J210" s="1" t="s">
        <v>20</v>
      </c>
      <c r="K210" t="s">
        <v>20</v>
      </c>
      <c r="L210" s="2">
        <v>2.3638970000000059</v>
      </c>
      <c r="M210" s="2">
        <v>18.292166666666663</v>
      </c>
      <c r="N210" s="2">
        <v>21.564499999999999</v>
      </c>
      <c r="O210" s="2">
        <v>165.85190848148895</v>
      </c>
      <c r="P210" s="2">
        <v>3284.67</v>
      </c>
      <c r="Q210" s="2">
        <v>144.16</v>
      </c>
      <c r="R210" s="2">
        <v>70.119326289452005</v>
      </c>
      <c r="S210" s="2">
        <v>4.5163098489596969</v>
      </c>
      <c r="T210" s="2">
        <v>7.2019606096300075</v>
      </c>
      <c r="U210" s="2">
        <v>2.1061082778584219</v>
      </c>
      <c r="V210" s="2">
        <v>2.0741929526882505</v>
      </c>
      <c r="W210" s="2">
        <v>0.57894629621590199</v>
      </c>
      <c r="X210" s="2">
        <v>0.27315572519571923</v>
      </c>
      <c r="Y210" s="2">
        <v>0</v>
      </c>
      <c r="Z210" s="2">
        <v>0</v>
      </c>
      <c r="AA210" s="2">
        <v>0</v>
      </c>
      <c r="AB210" s="2">
        <v>9.19</v>
      </c>
      <c r="AC210" s="2">
        <v>3.94</v>
      </c>
      <c r="AD210">
        <v>100</v>
      </c>
    </row>
    <row r="211" spans="1:30" x14ac:dyDescent="0.35">
      <c r="A211">
        <v>52</v>
      </c>
      <c r="B211" t="s">
        <v>248</v>
      </c>
      <c r="C211" t="s">
        <v>267</v>
      </c>
      <c r="D211">
        <v>239766.05546999999</v>
      </c>
      <c r="E211">
        <v>927641.88506999996</v>
      </c>
      <c r="F211" t="s">
        <v>253</v>
      </c>
      <c r="G211" t="s">
        <v>61</v>
      </c>
      <c r="H211" s="1">
        <v>-6727.4162399999996</v>
      </c>
      <c r="I211" s="1">
        <v>-6747.9890540000006</v>
      </c>
      <c r="J211" s="1" t="s">
        <v>25</v>
      </c>
      <c r="K211" t="s">
        <v>204</v>
      </c>
      <c r="L211" s="2">
        <v>19.799846999999861</v>
      </c>
      <c r="M211" s="2">
        <v>17.452784313725491</v>
      </c>
      <c r="N211" s="2">
        <v>40.422176470588234</v>
      </c>
      <c r="O211" s="2">
        <v>174.47083437707127</v>
      </c>
      <c r="P211" s="2">
        <v>3422.2567886171496</v>
      </c>
      <c r="Q211" s="2">
        <v>150.35</v>
      </c>
      <c r="R211" s="2">
        <v>42.919499999999999</v>
      </c>
      <c r="S211" s="2">
        <v>0.72950000000000004</v>
      </c>
      <c r="T211" s="2">
        <v>9.6000000000000002E-2</v>
      </c>
      <c r="U211" s="2">
        <v>9.5000000000000015E-3</v>
      </c>
      <c r="V211" s="2">
        <v>9.0000000000000011E-3</v>
      </c>
      <c r="W211" s="2">
        <v>1E-3</v>
      </c>
      <c r="X211" s="2">
        <v>5.0000000000000001E-4</v>
      </c>
      <c r="Y211" s="2">
        <v>5.000000000000001E-3</v>
      </c>
      <c r="Z211" s="2">
        <v>0</v>
      </c>
      <c r="AA211" s="2">
        <v>0</v>
      </c>
      <c r="AB211" s="2">
        <v>47.035000000000004</v>
      </c>
      <c r="AC211" s="2">
        <v>9.1950000000000003</v>
      </c>
      <c r="AD211">
        <v>100</v>
      </c>
    </row>
    <row r="212" spans="1:30" x14ac:dyDescent="0.35">
      <c r="A212">
        <v>52</v>
      </c>
      <c r="B212" t="s">
        <v>248</v>
      </c>
      <c r="C212" t="s">
        <v>267</v>
      </c>
      <c r="D212">
        <v>239766.05546999999</v>
      </c>
      <c r="E212">
        <v>927641.88506999996</v>
      </c>
      <c r="F212" t="s">
        <v>253</v>
      </c>
      <c r="G212" t="s">
        <v>105</v>
      </c>
      <c r="H212" s="1">
        <v>-6818.4367199999997</v>
      </c>
      <c r="I212" s="1">
        <v>-6820.3972600000006</v>
      </c>
      <c r="J212" s="1" t="s">
        <v>20</v>
      </c>
      <c r="K212" t="s">
        <v>20</v>
      </c>
      <c r="L212" s="2">
        <v>1.9380420000002105</v>
      </c>
      <c r="M212" s="2">
        <v>14.715999999999999</v>
      </c>
      <c r="N212" s="2">
        <v>35.052800000000005</v>
      </c>
      <c r="O212" s="2">
        <v>170.68903634804332</v>
      </c>
      <c r="P212" s="2">
        <v>3462.12</v>
      </c>
      <c r="Q212" s="2">
        <v>147.94</v>
      </c>
      <c r="R212" s="2">
        <v>71.543246217769465</v>
      </c>
      <c r="S212" s="2">
        <v>4.5408106278485461</v>
      </c>
      <c r="T212" s="2">
        <v>5.5932033699355479</v>
      </c>
      <c r="U212" s="2">
        <v>1.6805794045154896</v>
      </c>
      <c r="V212" s="2">
        <v>1.7856585417818833</v>
      </c>
      <c r="W212" s="2">
        <v>0.71471669926566717</v>
      </c>
      <c r="X212" s="2">
        <v>0.53178513888340473</v>
      </c>
      <c r="Y212" s="2">
        <v>0</v>
      </c>
      <c r="Z212" s="2">
        <v>0</v>
      </c>
      <c r="AA212" s="2">
        <v>0</v>
      </c>
      <c r="AB212" s="2">
        <v>10.199999999999999</v>
      </c>
      <c r="AC212" s="2">
        <v>3.4099999999999997</v>
      </c>
      <c r="AD212">
        <v>100</v>
      </c>
    </row>
    <row r="213" spans="1:30" x14ac:dyDescent="0.35">
      <c r="A213">
        <v>52</v>
      </c>
      <c r="B213" t="s">
        <v>248</v>
      </c>
      <c r="C213" t="s">
        <v>267</v>
      </c>
      <c r="D213">
        <v>239766.05546999999</v>
      </c>
      <c r="E213">
        <v>927641.88506999996</v>
      </c>
      <c r="F213" t="s">
        <v>250</v>
      </c>
      <c r="G213" t="s">
        <v>205</v>
      </c>
      <c r="H213" s="1">
        <v>-7387.8932399999994</v>
      </c>
      <c r="I213" s="1">
        <v>-7395.8639599999997</v>
      </c>
      <c r="J213" s="1" t="s">
        <v>20</v>
      </c>
      <c r="K213" t="s">
        <v>20</v>
      </c>
      <c r="L213" s="2">
        <v>6.3878250000005847</v>
      </c>
      <c r="M213" s="2">
        <v>14.887499999999999</v>
      </c>
      <c r="N213" s="2">
        <v>27.177937499999999</v>
      </c>
      <c r="O213" s="2">
        <v>193.3548931648925</v>
      </c>
      <c r="P213" s="2">
        <v>3774.6619999999998</v>
      </c>
      <c r="Q213" s="2">
        <v>154.24</v>
      </c>
      <c r="R213" s="2">
        <v>73.254821569755975</v>
      </c>
      <c r="S213" s="2">
        <v>6.4497395901555734</v>
      </c>
      <c r="T213" s="2">
        <v>4.3114489425858942</v>
      </c>
      <c r="U213" s="2">
        <v>0.63003399700415652</v>
      </c>
      <c r="V213" s="2">
        <v>0.36769461714772583</v>
      </c>
      <c r="W213" s="2">
        <v>0.11584631799232321</v>
      </c>
      <c r="X213" s="2">
        <v>7.0414965358345113E-2</v>
      </c>
      <c r="Y213" s="2">
        <v>0</v>
      </c>
      <c r="Z213" s="2">
        <v>0</v>
      </c>
      <c r="AA213" s="2">
        <v>0</v>
      </c>
      <c r="AB213" s="2">
        <v>12.710000000000003</v>
      </c>
      <c r="AC213" s="2">
        <v>2.09</v>
      </c>
      <c r="AD213">
        <v>100</v>
      </c>
    </row>
    <row r="214" spans="1:30" x14ac:dyDescent="0.35">
      <c r="A214">
        <v>52</v>
      </c>
      <c r="B214" t="s">
        <v>248</v>
      </c>
      <c r="C214" t="s">
        <v>267</v>
      </c>
      <c r="D214">
        <v>239766.05546999999</v>
      </c>
      <c r="E214">
        <v>927641.88506999996</v>
      </c>
      <c r="F214" t="s">
        <v>250</v>
      </c>
      <c r="G214" t="s">
        <v>206</v>
      </c>
      <c r="H214" s="1">
        <v>-7642.5063200000004</v>
      </c>
      <c r="I214" s="1">
        <v>-7649.9949399999996</v>
      </c>
      <c r="J214" s="1" t="s">
        <v>20</v>
      </c>
      <c r="K214" t="s">
        <v>20</v>
      </c>
      <c r="L214" s="2">
        <v>5.8960829999997895</v>
      </c>
      <c r="M214" s="2">
        <v>20.388866666666665</v>
      </c>
      <c r="N214" s="2">
        <v>38.768999999999998</v>
      </c>
      <c r="O214" s="2">
        <v>188.42086975326509</v>
      </c>
      <c r="P214" s="2">
        <v>3859.4160000000002</v>
      </c>
      <c r="Q214" s="2">
        <v>160.75</v>
      </c>
      <c r="R214" s="2">
        <v>74.101094413789141</v>
      </c>
      <c r="S214" s="2">
        <v>6.280604270550616</v>
      </c>
      <c r="T214" s="2">
        <v>3.4178222616462519</v>
      </c>
      <c r="U214" s="2">
        <v>0.38455155214847109</v>
      </c>
      <c r="V214" s="2">
        <v>0.37979398974245515</v>
      </c>
      <c r="W214" s="2">
        <v>6.4885024030220687E-2</v>
      </c>
      <c r="X214" s="2">
        <v>3.1248488092838728E-2</v>
      </c>
      <c r="Y214" s="2">
        <v>0</v>
      </c>
      <c r="Z214" s="2">
        <v>0</v>
      </c>
      <c r="AA214" s="2">
        <v>0</v>
      </c>
      <c r="AB214" s="2">
        <v>13.84</v>
      </c>
      <c r="AC214" s="2">
        <v>1.5</v>
      </c>
      <c r="AD214">
        <v>99.999999999999986</v>
      </c>
    </row>
    <row r="215" spans="1:30" x14ac:dyDescent="0.35">
      <c r="A215">
        <v>52</v>
      </c>
      <c r="B215" t="s">
        <v>248</v>
      </c>
      <c r="C215" t="s">
        <v>267</v>
      </c>
      <c r="D215">
        <v>239766.05546999999</v>
      </c>
      <c r="E215">
        <v>927641.88506999996</v>
      </c>
      <c r="F215" t="s">
        <v>250</v>
      </c>
      <c r="G215" t="s">
        <v>207</v>
      </c>
      <c r="H215" s="1">
        <v>-8088.2238399999997</v>
      </c>
      <c r="I215" s="1">
        <v>-8100.2442000000001</v>
      </c>
      <c r="J215" s="1" t="s">
        <v>20</v>
      </c>
      <c r="K215" t="s">
        <v>20</v>
      </c>
      <c r="L215" s="2">
        <v>6.7445790000009174</v>
      </c>
      <c r="M215" s="2">
        <v>14.314388888888889</v>
      </c>
      <c r="N215" s="2">
        <v>60.606611111111107</v>
      </c>
      <c r="O215" s="2">
        <v>199.20678524747237</v>
      </c>
      <c r="P215" s="2">
        <v>4012.42</v>
      </c>
      <c r="Q215" s="2">
        <v>169.04</v>
      </c>
      <c r="R215" s="2">
        <v>69.137362485651437</v>
      </c>
      <c r="S215" s="2">
        <v>8.9848039033264744</v>
      </c>
      <c r="T215" s="2">
        <v>4.140394373404221</v>
      </c>
      <c r="U215" s="2">
        <v>0.29877766480839335</v>
      </c>
      <c r="V215" s="2">
        <v>0.50169306903090261</v>
      </c>
      <c r="W215" s="2">
        <v>5.8635688150748905E-2</v>
      </c>
      <c r="X215" s="2">
        <v>5.8332815627816018E-2</v>
      </c>
      <c r="Y215" s="2">
        <v>0</v>
      </c>
      <c r="Z215" s="2">
        <v>0</v>
      </c>
      <c r="AA215" s="2">
        <v>0</v>
      </c>
      <c r="AB215" s="2">
        <v>15.82</v>
      </c>
      <c r="AC215" s="2">
        <v>1</v>
      </c>
      <c r="AD215">
        <v>100</v>
      </c>
    </row>
    <row r="216" spans="1:30" x14ac:dyDescent="0.35">
      <c r="A216">
        <v>52</v>
      </c>
      <c r="B216" t="s">
        <v>248</v>
      </c>
      <c r="C216" t="s">
        <v>268</v>
      </c>
      <c r="D216">
        <v>241492.56031</v>
      </c>
      <c r="E216">
        <v>917098.39564999996</v>
      </c>
      <c r="F216" t="s">
        <v>254</v>
      </c>
      <c r="G216" t="s">
        <v>208</v>
      </c>
      <c r="H216" s="1">
        <v>-5334.2758000000003</v>
      </c>
      <c r="I216" s="1">
        <v>-5377.4076799999993</v>
      </c>
      <c r="J216" s="1" t="s">
        <v>25</v>
      </c>
      <c r="K216" t="s">
        <v>135</v>
      </c>
      <c r="L216" s="2">
        <v>3.4389800000000004</v>
      </c>
      <c r="M216" s="2">
        <v>30.58</v>
      </c>
      <c r="N216" s="2">
        <v>46.5</v>
      </c>
      <c r="O216" s="2">
        <v>127.99299999999999</v>
      </c>
      <c r="P216" s="2">
        <v>2343</v>
      </c>
      <c r="Q216" s="2">
        <v>118</v>
      </c>
      <c r="R216" s="2">
        <v>81.679593195118343</v>
      </c>
      <c r="S216" s="2">
        <v>3.7798228578742954</v>
      </c>
      <c r="T216" s="2">
        <v>3.2820695848350185</v>
      </c>
      <c r="U216" s="2">
        <v>1.1269069228830748</v>
      </c>
      <c r="V216" s="2">
        <v>0.56025342304107661</v>
      </c>
      <c r="W216" s="2">
        <v>0.25015180182162189</v>
      </c>
      <c r="X216" s="2">
        <v>0.12525090301083613</v>
      </c>
      <c r="Y216" s="2">
        <v>0.13150109801317617</v>
      </c>
      <c r="Z216" s="2">
        <v>6.8350700208402504E-2</v>
      </c>
      <c r="AA216" s="2">
        <v>1.6050192602311227E-2</v>
      </c>
      <c r="AB216" s="2">
        <v>4.4950243602923239</v>
      </c>
      <c r="AC216" s="2">
        <v>4.4850249602995245</v>
      </c>
      <c r="AD216">
        <v>99.999999999999986</v>
      </c>
    </row>
    <row r="217" spans="1:30" x14ac:dyDescent="0.35">
      <c r="A217">
        <v>52</v>
      </c>
      <c r="B217" t="s">
        <v>248</v>
      </c>
      <c r="C217" t="s">
        <v>268</v>
      </c>
      <c r="D217">
        <v>241492.56031</v>
      </c>
      <c r="E217">
        <v>917098.39564999996</v>
      </c>
      <c r="F217" t="s">
        <v>254</v>
      </c>
      <c r="G217" t="s">
        <v>209</v>
      </c>
      <c r="H217" s="1">
        <v>-5577.5756000000001</v>
      </c>
      <c r="I217" s="1">
        <v>-5625.1428000000005</v>
      </c>
      <c r="J217" s="1" t="s">
        <v>25</v>
      </c>
      <c r="K217" t="s">
        <v>135</v>
      </c>
      <c r="L217" s="2">
        <v>26.933320000000002</v>
      </c>
      <c r="M217" s="2">
        <v>24.36</v>
      </c>
      <c r="N217" s="2">
        <v>58.3</v>
      </c>
      <c r="O217" s="2">
        <v>132.09</v>
      </c>
      <c r="P217" s="2">
        <v>2452</v>
      </c>
      <c r="Q217" s="2">
        <v>122</v>
      </c>
      <c r="R217" s="2">
        <v>81.867440505478413</v>
      </c>
      <c r="S217" s="2">
        <v>3.3012789171977062</v>
      </c>
      <c r="T217" s="2">
        <v>3.5096314519903506</v>
      </c>
      <c r="U217" s="2">
        <v>1.5197577415883607</v>
      </c>
      <c r="V217" s="2">
        <v>0.66402462587156619</v>
      </c>
      <c r="W217" s="2">
        <v>0.28931096763354014</v>
      </c>
      <c r="X217" s="2">
        <v>0.12340443873734404</v>
      </c>
      <c r="Y217" s="2">
        <v>0.13280591324940694</v>
      </c>
      <c r="Z217" s="2">
        <v>5.760361787495849E-2</v>
      </c>
      <c r="AA217" s="2">
        <v>9.450718254587348E-3</v>
      </c>
      <c r="AB217" s="2">
        <v>4.7251550517839354</v>
      </c>
      <c r="AC217" s="2">
        <v>3.8001360503398254</v>
      </c>
      <c r="AD217">
        <v>99.999999999999986</v>
      </c>
    </row>
    <row r="218" spans="1:30" x14ac:dyDescent="0.35">
      <c r="A218">
        <v>52</v>
      </c>
      <c r="B218" t="s">
        <v>248</v>
      </c>
      <c r="C218" t="s">
        <v>268</v>
      </c>
      <c r="D218">
        <v>241492.56031</v>
      </c>
      <c r="E218">
        <v>917098.39564999996</v>
      </c>
      <c r="F218" t="s">
        <v>253</v>
      </c>
      <c r="G218" t="s">
        <v>53</v>
      </c>
      <c r="H218" s="1">
        <v>-6381.7183999999997</v>
      </c>
      <c r="I218" s="1">
        <v>-6396.0207</v>
      </c>
      <c r="J218" s="1" t="s">
        <v>25</v>
      </c>
      <c r="K218" t="s">
        <v>135</v>
      </c>
      <c r="L218" s="2">
        <v>13.209540000000001</v>
      </c>
      <c r="M218" s="2">
        <v>20.81</v>
      </c>
      <c r="N218" s="2">
        <v>48.51</v>
      </c>
      <c r="O218" s="2">
        <v>151.11799999999999</v>
      </c>
      <c r="P218" s="2">
        <v>2890</v>
      </c>
      <c r="Q218" s="2">
        <v>135</v>
      </c>
      <c r="R218" s="2">
        <v>74.811103524485119</v>
      </c>
      <c r="S218" s="2">
        <v>5.6227874664517286</v>
      </c>
      <c r="T218" s="2">
        <v>5.8290013784155663</v>
      </c>
      <c r="U218" s="2">
        <v>1.3904631822345295</v>
      </c>
      <c r="V218" s="2">
        <v>0.97635454586948589</v>
      </c>
      <c r="W218" s="2">
        <v>0.337492133543907</v>
      </c>
      <c r="X218" s="2">
        <v>0.20668091069671349</v>
      </c>
      <c r="Y218" s="2">
        <v>0.24998449063689632</v>
      </c>
      <c r="Z218" s="2">
        <v>8.9002875442600146E-2</v>
      </c>
      <c r="AA218" s="2">
        <v>2.2767405161396123E-2</v>
      </c>
      <c r="AB218" s="2">
        <v>6.6139643806736048</v>
      </c>
      <c r="AC218" s="2">
        <v>3.8503977063884407</v>
      </c>
      <c r="AD218">
        <v>99.999999999999986</v>
      </c>
    </row>
    <row r="219" spans="1:30" x14ac:dyDescent="0.35">
      <c r="A219">
        <v>52</v>
      </c>
      <c r="B219" t="s">
        <v>248</v>
      </c>
      <c r="C219" t="s">
        <v>268</v>
      </c>
      <c r="D219">
        <v>241492.56031</v>
      </c>
      <c r="E219">
        <v>917098.39564999996</v>
      </c>
      <c r="F219" t="s">
        <v>253</v>
      </c>
      <c r="G219" t="s">
        <v>173</v>
      </c>
      <c r="H219" s="1">
        <v>-7353.6319999999996</v>
      </c>
      <c r="I219" s="1">
        <v>-7357.71378</v>
      </c>
      <c r="J219" s="1" t="s">
        <v>25</v>
      </c>
      <c r="K219" t="s">
        <v>135</v>
      </c>
      <c r="L219" s="2">
        <v>3.9210799999999999</v>
      </c>
      <c r="M219" s="2">
        <v>14.57</v>
      </c>
      <c r="N219" s="2">
        <v>55.56</v>
      </c>
      <c r="O219" s="2">
        <v>185.64500000000001</v>
      </c>
      <c r="P219" s="2">
        <v>3720</v>
      </c>
      <c r="Q219" s="2">
        <v>144</v>
      </c>
      <c r="R219" s="2">
        <v>71.792683041968715</v>
      </c>
      <c r="S219" s="2">
        <v>6.1342486887381886</v>
      </c>
      <c r="T219" s="2">
        <v>5.0988565597733535</v>
      </c>
      <c r="U219" s="2">
        <v>0.8935108904739496</v>
      </c>
      <c r="V219" s="2">
        <v>0.67246635021960077</v>
      </c>
      <c r="W219" s="2">
        <v>0.17197226092349061</v>
      </c>
      <c r="X219" s="2">
        <v>8.7234235742539343E-2</v>
      </c>
      <c r="Y219" s="2">
        <v>7.4667575735856431E-2</v>
      </c>
      <c r="Z219" s="2">
        <v>3.5599161088478354E-2</v>
      </c>
      <c r="AA219" s="2">
        <v>1.999948001351964E-2</v>
      </c>
      <c r="AB219" s="2">
        <v>12.68059024714781</v>
      </c>
      <c r="AC219" s="2">
        <v>2.3381715081744843</v>
      </c>
      <c r="AD219">
        <v>99.999999999999986</v>
      </c>
    </row>
    <row r="220" spans="1:30" x14ac:dyDescent="0.35">
      <c r="A220">
        <v>52</v>
      </c>
      <c r="B220" t="s">
        <v>248</v>
      </c>
      <c r="C220" t="s">
        <v>268</v>
      </c>
      <c r="D220">
        <v>241492.56031</v>
      </c>
      <c r="E220">
        <v>917098.39564999996</v>
      </c>
      <c r="F220" t="s">
        <v>253</v>
      </c>
      <c r="G220" t="s">
        <v>33</v>
      </c>
      <c r="H220" s="1">
        <v>-7973.6126000000004</v>
      </c>
      <c r="I220" s="1">
        <v>-7977.0837199999996</v>
      </c>
      <c r="J220" s="1" t="s">
        <v>20</v>
      </c>
      <c r="K220" t="s">
        <v>20</v>
      </c>
      <c r="L220" s="2">
        <v>2.9247399999999999</v>
      </c>
      <c r="M220" s="2">
        <v>12.16</v>
      </c>
      <c r="N220" s="2">
        <v>20.98</v>
      </c>
      <c r="O220" s="2">
        <v>192.04900000000001</v>
      </c>
      <c r="P220" s="2">
        <v>4039</v>
      </c>
      <c r="Q220" s="2">
        <v>155</v>
      </c>
      <c r="R220" s="2">
        <v>69.180000000000007</v>
      </c>
      <c r="S220" s="2">
        <v>5.59</v>
      </c>
      <c r="T220" s="2">
        <v>4.55</v>
      </c>
      <c r="U220" s="2">
        <v>1.36</v>
      </c>
      <c r="V220" s="2">
        <v>1.73</v>
      </c>
      <c r="W220" s="2">
        <v>0.63</v>
      </c>
      <c r="X220" s="2">
        <v>0.59</v>
      </c>
      <c r="Y220" s="2">
        <v>0</v>
      </c>
      <c r="Z220" s="2">
        <v>0</v>
      </c>
      <c r="AA220" s="2">
        <v>0</v>
      </c>
      <c r="AB220" s="2">
        <v>15.21</v>
      </c>
      <c r="AC220" s="2">
        <v>1.1599999999999999</v>
      </c>
      <c r="AD220">
        <v>100</v>
      </c>
    </row>
    <row r="221" spans="1:30" x14ac:dyDescent="0.35">
      <c r="A221">
        <v>52</v>
      </c>
      <c r="B221" t="s">
        <v>248</v>
      </c>
      <c r="C221" t="s">
        <v>268</v>
      </c>
      <c r="D221">
        <v>241492.56031</v>
      </c>
      <c r="E221">
        <v>917098.39564999996</v>
      </c>
      <c r="F221" t="s">
        <v>250</v>
      </c>
      <c r="G221" t="s">
        <v>136</v>
      </c>
      <c r="H221" s="1">
        <v>-8118.5640000000003</v>
      </c>
      <c r="I221" s="1">
        <v>-8121.7137199999997</v>
      </c>
      <c r="J221" s="1" t="s">
        <v>20</v>
      </c>
      <c r="K221" t="s">
        <v>20</v>
      </c>
      <c r="L221" s="2">
        <v>3.4068400000000003</v>
      </c>
      <c r="M221" s="2">
        <v>12.46</v>
      </c>
      <c r="N221" s="2">
        <v>39.06</v>
      </c>
      <c r="O221" s="2">
        <v>200.50700000000001</v>
      </c>
      <c r="P221" s="2">
        <v>4382</v>
      </c>
      <c r="Q221" s="2">
        <v>162</v>
      </c>
      <c r="R221" s="2">
        <v>69.180000000000007</v>
      </c>
      <c r="S221" s="2">
        <v>5.84</v>
      </c>
      <c r="T221" s="2">
        <v>4.6900000000000004</v>
      </c>
      <c r="U221" s="2">
        <v>1.17</v>
      </c>
      <c r="V221" s="2">
        <v>1.5700000000000003</v>
      </c>
      <c r="W221" s="2">
        <v>0.64</v>
      </c>
      <c r="X221" s="2">
        <v>0.54</v>
      </c>
      <c r="Y221" s="2">
        <v>0</v>
      </c>
      <c r="Z221" s="2">
        <v>0</v>
      </c>
      <c r="AA221" s="2">
        <v>0</v>
      </c>
      <c r="AB221" s="2">
        <v>15.54</v>
      </c>
      <c r="AC221" s="2">
        <v>0.84</v>
      </c>
      <c r="AD221">
        <v>100.01000000000002</v>
      </c>
    </row>
    <row r="222" spans="1:30" x14ac:dyDescent="0.35">
      <c r="A222">
        <v>52</v>
      </c>
      <c r="B222" t="s">
        <v>248</v>
      </c>
      <c r="C222" t="s">
        <v>268</v>
      </c>
      <c r="D222">
        <v>241492.56031</v>
      </c>
      <c r="E222">
        <v>917098.39564999996</v>
      </c>
      <c r="F222" t="s">
        <v>250</v>
      </c>
      <c r="G222" t="s">
        <v>34</v>
      </c>
      <c r="H222" s="1">
        <v>-8215.9482000000007</v>
      </c>
      <c r="I222" s="1">
        <v>-8239.1211400000011</v>
      </c>
      <c r="J222" s="1" t="s">
        <v>25</v>
      </c>
      <c r="K222" t="s">
        <v>135</v>
      </c>
      <c r="L222" s="2">
        <v>22.9801</v>
      </c>
      <c r="M222" s="2">
        <v>16.940000000000001</v>
      </c>
      <c r="N222" s="2">
        <v>38.82</v>
      </c>
      <c r="O222" s="2">
        <v>201.28</v>
      </c>
      <c r="P222" s="2">
        <v>4428</v>
      </c>
      <c r="Q222" s="2">
        <v>164</v>
      </c>
      <c r="R222" s="2">
        <v>66.897985965691248</v>
      </c>
      <c r="S222" s="2">
        <v>8.6748495466900284</v>
      </c>
      <c r="T222" s="2">
        <v>5.5350113802503662</v>
      </c>
      <c r="U222" s="2">
        <v>1.2332639318064997</v>
      </c>
      <c r="V222" s="2">
        <v>1.0645120892659639</v>
      </c>
      <c r="W222" s="2">
        <v>0.34350425709365606</v>
      </c>
      <c r="X222" s="2">
        <v>0.21450273906025935</v>
      </c>
      <c r="Y222" s="2">
        <v>0.25605409319005024</v>
      </c>
      <c r="Z222" s="2">
        <v>0.19520363447995859</v>
      </c>
      <c r="AA222" s="2">
        <v>5.4950988921756282E-2</v>
      </c>
      <c r="AB222" s="2">
        <v>14.965155873429216</v>
      </c>
      <c r="AC222" s="2">
        <v>0.5650055001210027</v>
      </c>
      <c r="AD222">
        <v>100</v>
      </c>
    </row>
    <row r="223" spans="1:30" x14ac:dyDescent="0.35">
      <c r="A223">
        <v>52</v>
      </c>
      <c r="B223" t="s">
        <v>248</v>
      </c>
      <c r="C223" t="s">
        <v>268</v>
      </c>
      <c r="D223">
        <v>241492.56031</v>
      </c>
      <c r="E223">
        <v>917098.39564999996</v>
      </c>
      <c r="F223" t="s">
        <v>250</v>
      </c>
      <c r="G223" t="s">
        <v>210</v>
      </c>
      <c r="H223" s="1">
        <v>-8354.4716000000008</v>
      </c>
      <c r="I223" s="1">
        <v>-8359.3890199999987</v>
      </c>
      <c r="J223" s="1" t="s">
        <v>20</v>
      </c>
      <c r="K223" t="s">
        <v>20</v>
      </c>
      <c r="L223" s="2">
        <v>4.4031799999999999</v>
      </c>
      <c r="M223" s="2">
        <v>14.65</v>
      </c>
      <c r="N223" s="2">
        <v>40.08</v>
      </c>
      <c r="O223" s="2">
        <v>199.751</v>
      </c>
      <c r="P223" s="2">
        <v>4444</v>
      </c>
      <c r="Q223" s="2">
        <v>166</v>
      </c>
      <c r="R223" s="2">
        <v>69.55</v>
      </c>
      <c r="S223" s="2">
        <v>5</v>
      </c>
      <c r="T223" s="2">
        <v>4.46</v>
      </c>
      <c r="U223" s="2">
        <v>1.19</v>
      </c>
      <c r="V223" s="2">
        <v>1.51</v>
      </c>
      <c r="W223" s="2">
        <v>0.46999999999999992</v>
      </c>
      <c r="X223" s="2">
        <v>0.28000000000000003</v>
      </c>
      <c r="Y223" s="2">
        <v>0</v>
      </c>
      <c r="Z223" s="2">
        <v>0</v>
      </c>
      <c r="AA223" s="2">
        <v>0</v>
      </c>
      <c r="AB223" s="2">
        <v>16.43</v>
      </c>
      <c r="AC223" s="2">
        <v>1.1200000000000001</v>
      </c>
      <c r="AD223">
        <v>100.00999999999999</v>
      </c>
    </row>
    <row r="224" spans="1:30" x14ac:dyDescent="0.35">
      <c r="A224">
        <v>52</v>
      </c>
      <c r="B224" t="s">
        <v>248</v>
      </c>
      <c r="C224" t="s">
        <v>268</v>
      </c>
      <c r="D224">
        <v>241492.56031</v>
      </c>
      <c r="E224">
        <v>917098.39564999996</v>
      </c>
      <c r="F224" t="s">
        <v>250</v>
      </c>
      <c r="G224" t="s">
        <v>77</v>
      </c>
      <c r="H224" s="1">
        <v>-8540.2407999999996</v>
      </c>
      <c r="I224" s="1">
        <v>-8554.4788200000003</v>
      </c>
      <c r="J224" s="1" t="s">
        <v>20</v>
      </c>
      <c r="K224" t="s">
        <v>20</v>
      </c>
      <c r="L224" s="2">
        <v>12.66316</v>
      </c>
      <c r="M224" s="2">
        <v>12.19</v>
      </c>
      <c r="N224" s="2">
        <v>50.99</v>
      </c>
      <c r="O224" s="2">
        <v>202.45400000000001</v>
      </c>
      <c r="P224" s="2">
        <v>4550</v>
      </c>
      <c r="Q224" s="2">
        <v>169</v>
      </c>
      <c r="R224" s="2">
        <v>67.209999999999994</v>
      </c>
      <c r="S224" s="2">
        <v>4.91</v>
      </c>
      <c r="T224" s="2">
        <v>4.54</v>
      </c>
      <c r="U224" s="2">
        <v>1.46</v>
      </c>
      <c r="V224" s="2">
        <v>1.86</v>
      </c>
      <c r="W224" s="2">
        <v>0.5</v>
      </c>
      <c r="X224" s="2">
        <v>0.40999999999999992</v>
      </c>
      <c r="Y224" s="2">
        <v>0</v>
      </c>
      <c r="Z224" s="2">
        <v>0</v>
      </c>
      <c r="AA224" s="2">
        <v>0</v>
      </c>
      <c r="AB224" s="2">
        <v>17.329999999999998</v>
      </c>
      <c r="AC224" s="2">
        <v>1.78</v>
      </c>
      <c r="AD224">
        <v>99.999999999999986</v>
      </c>
    </row>
    <row r="225" spans="1:30" x14ac:dyDescent="0.35">
      <c r="A225">
        <v>52</v>
      </c>
      <c r="B225" t="s">
        <v>248</v>
      </c>
      <c r="C225" t="s">
        <v>268</v>
      </c>
      <c r="D225">
        <v>241492.56031</v>
      </c>
      <c r="E225">
        <v>917098.39564999996</v>
      </c>
      <c r="F225" t="s">
        <v>250</v>
      </c>
      <c r="G225" t="s">
        <v>211</v>
      </c>
      <c r="H225" s="1">
        <v>-8557.9177999999993</v>
      </c>
      <c r="I225" s="1">
        <v>-8560.5532800000001</v>
      </c>
      <c r="J225" s="1" t="s">
        <v>25</v>
      </c>
      <c r="K225" t="s">
        <v>144</v>
      </c>
      <c r="L225" s="2">
        <v>2.9247399999999999</v>
      </c>
      <c r="M225" s="2">
        <v>15.11</v>
      </c>
      <c r="N225" s="2">
        <v>57.28</v>
      </c>
      <c r="O225" s="2">
        <v>201.761</v>
      </c>
      <c r="P225" s="2">
        <v>4565</v>
      </c>
      <c r="Q225" s="2">
        <v>170</v>
      </c>
      <c r="R225" s="2">
        <v>64.774456681574478</v>
      </c>
      <c r="S225" s="2">
        <v>9.4000439617385521</v>
      </c>
      <c r="T225" s="2">
        <v>3.3630463422512409</v>
      </c>
      <c r="U225" s="2">
        <v>2.0722951013580571</v>
      </c>
      <c r="V225" s="2">
        <v>0.77157374282640268</v>
      </c>
      <c r="W225" s="2">
        <v>0.42284260775793259</v>
      </c>
      <c r="X225" s="2">
        <v>0.1420681388795054</v>
      </c>
      <c r="Y225" s="2">
        <v>0.14180231659675221</v>
      </c>
      <c r="Z225" s="2">
        <v>0.10253685134662732</v>
      </c>
      <c r="AA225" s="2">
        <v>5.3334773372214379E-3</v>
      </c>
      <c r="AB225" s="2">
        <v>17.372602732223019</v>
      </c>
      <c r="AC225" s="2">
        <v>1.4313980461101996</v>
      </c>
      <c r="AD225">
        <v>99.999999999999972</v>
      </c>
    </row>
    <row r="226" spans="1:30" x14ac:dyDescent="0.35">
      <c r="A226">
        <v>52</v>
      </c>
      <c r="B226" t="s">
        <v>248</v>
      </c>
      <c r="C226" t="s">
        <v>268</v>
      </c>
      <c r="D226">
        <v>241492.56031</v>
      </c>
      <c r="E226">
        <v>917098.39564999996</v>
      </c>
      <c r="F226" t="s">
        <v>250</v>
      </c>
      <c r="G226" t="s">
        <v>21</v>
      </c>
      <c r="H226" s="1">
        <v>-8621.2335999999996</v>
      </c>
      <c r="I226" s="1">
        <v>-8625.0903999999991</v>
      </c>
      <c r="J226" s="1" t="s">
        <v>20</v>
      </c>
      <c r="K226" t="s">
        <v>20</v>
      </c>
      <c r="L226" s="2">
        <v>3.8889399999999998</v>
      </c>
      <c r="M226" s="2">
        <v>13.65</v>
      </c>
      <c r="N226" s="2">
        <v>53.69</v>
      </c>
      <c r="O226" s="2">
        <v>200.49100000000001</v>
      </c>
      <c r="P226" s="2">
        <v>4557</v>
      </c>
      <c r="Q226" s="2">
        <v>171</v>
      </c>
      <c r="R226" s="2">
        <v>66.37</v>
      </c>
      <c r="S226" s="2">
        <v>7.7399999999999993</v>
      </c>
      <c r="T226" s="2">
        <v>4.84</v>
      </c>
      <c r="U226" s="2">
        <v>0.67</v>
      </c>
      <c r="V226" s="2">
        <v>0.52</v>
      </c>
      <c r="W226" s="2">
        <v>0.25</v>
      </c>
      <c r="X226" s="2">
        <v>0.24</v>
      </c>
      <c r="Y226" s="2">
        <v>0</v>
      </c>
      <c r="Z226" s="2">
        <v>0</v>
      </c>
      <c r="AA226" s="2">
        <v>0</v>
      </c>
      <c r="AB226" s="2">
        <v>17.57</v>
      </c>
      <c r="AC226" s="2">
        <v>1.8000000000000003</v>
      </c>
      <c r="AD226">
        <v>99.999999999999986</v>
      </c>
    </row>
    <row r="227" spans="1:30" x14ac:dyDescent="0.35">
      <c r="A227">
        <v>52</v>
      </c>
      <c r="B227" t="s">
        <v>248</v>
      </c>
      <c r="C227" t="s">
        <v>268</v>
      </c>
      <c r="D227">
        <v>241492.56031</v>
      </c>
      <c r="E227">
        <v>917098.39564999996</v>
      </c>
      <c r="F227" t="s">
        <v>250</v>
      </c>
      <c r="G227" t="s">
        <v>212</v>
      </c>
      <c r="H227" s="1">
        <v>-8635.3752000000004</v>
      </c>
      <c r="I227" s="1">
        <v>-8642.6388399999996</v>
      </c>
      <c r="J227" s="1" t="s">
        <v>20</v>
      </c>
      <c r="K227" t="s">
        <v>20</v>
      </c>
      <c r="L227" s="2">
        <v>5.8494799999999998</v>
      </c>
      <c r="M227" s="2">
        <v>12</v>
      </c>
      <c r="N227" s="2">
        <v>59.86</v>
      </c>
      <c r="O227" s="2">
        <v>201.28700000000001</v>
      </c>
      <c r="P227" s="2">
        <v>4572</v>
      </c>
      <c r="Q227" s="2">
        <v>171</v>
      </c>
      <c r="R227" s="2">
        <v>68.599999999999994</v>
      </c>
      <c r="S227" s="2">
        <v>5.12</v>
      </c>
      <c r="T227" s="2">
        <v>2.38</v>
      </c>
      <c r="U227" s="2">
        <v>1.8900000000000001</v>
      </c>
      <c r="V227" s="2">
        <v>1.8799999999999997</v>
      </c>
      <c r="W227" s="2">
        <v>0.54</v>
      </c>
      <c r="X227" s="2">
        <v>0.18</v>
      </c>
      <c r="Y227" s="2">
        <v>0</v>
      </c>
      <c r="Z227" s="2">
        <v>0</v>
      </c>
      <c r="AA227" s="2">
        <v>0</v>
      </c>
      <c r="AB227" s="2">
        <v>17.61</v>
      </c>
      <c r="AC227" s="2">
        <v>1.8000000000000003</v>
      </c>
      <c r="AD227">
        <v>100</v>
      </c>
    </row>
    <row r="228" spans="1:30" x14ac:dyDescent="0.35">
      <c r="A228">
        <v>52</v>
      </c>
      <c r="B228" t="s">
        <v>248</v>
      </c>
      <c r="C228" t="s">
        <v>268</v>
      </c>
      <c r="D228">
        <v>241492.56031</v>
      </c>
      <c r="E228">
        <v>917098.39564999996</v>
      </c>
      <c r="F228" t="s">
        <v>251</v>
      </c>
      <c r="G228" t="s">
        <v>213</v>
      </c>
      <c r="H228" s="1">
        <v>-8795.7537999999986</v>
      </c>
      <c r="I228" s="1">
        <v>-8799.8677200000002</v>
      </c>
      <c r="J228" s="1" t="s">
        <v>20</v>
      </c>
      <c r="K228" t="s">
        <v>20</v>
      </c>
      <c r="L228" s="2">
        <v>2.8925999999999998</v>
      </c>
      <c r="M228" s="2">
        <v>15.42</v>
      </c>
      <c r="N228" s="2">
        <v>21.5</v>
      </c>
      <c r="O228" s="2">
        <v>215.167</v>
      </c>
      <c r="P228" s="2">
        <v>5071</v>
      </c>
      <c r="Q228" s="2">
        <v>175</v>
      </c>
      <c r="R228" s="2">
        <v>67.02</v>
      </c>
      <c r="S228" s="2">
        <v>6.98</v>
      </c>
      <c r="T228" s="2">
        <v>3.9699999999999998</v>
      </c>
      <c r="U228" s="2">
        <v>1.04</v>
      </c>
      <c r="V228" s="2">
        <v>0.88</v>
      </c>
      <c r="W228" s="2">
        <v>0.24</v>
      </c>
      <c r="X228" s="2">
        <v>0.18</v>
      </c>
      <c r="Y228" s="2">
        <v>0</v>
      </c>
      <c r="Z228" s="2">
        <v>0</v>
      </c>
      <c r="AA228" s="2">
        <v>0</v>
      </c>
      <c r="AB228" s="2">
        <v>17.989999999999998</v>
      </c>
      <c r="AC228" s="2">
        <v>1.7000000000000002</v>
      </c>
      <c r="AD228">
        <v>100</v>
      </c>
    </row>
    <row r="229" spans="1:30" x14ac:dyDescent="0.35">
      <c r="A229">
        <v>52</v>
      </c>
      <c r="B229" t="s">
        <v>248</v>
      </c>
      <c r="C229" t="s">
        <v>268</v>
      </c>
      <c r="D229">
        <v>241492.56031</v>
      </c>
      <c r="E229">
        <v>917098.39564999996</v>
      </c>
      <c r="F229" t="s">
        <v>251</v>
      </c>
      <c r="G229" t="s">
        <v>38</v>
      </c>
      <c r="H229" s="1">
        <v>-8890.5667999999987</v>
      </c>
      <c r="I229" s="1">
        <v>-8913.6111799999999</v>
      </c>
      <c r="J229" s="1" t="s">
        <v>25</v>
      </c>
      <c r="K229" t="s">
        <v>144</v>
      </c>
      <c r="L229" s="2">
        <v>17.323459999999997</v>
      </c>
      <c r="M229" s="2">
        <v>13.92</v>
      </c>
      <c r="N229" s="2">
        <v>62.36</v>
      </c>
      <c r="O229" s="2">
        <v>196.76300000000001</v>
      </c>
      <c r="P229" s="2">
        <v>4558</v>
      </c>
      <c r="Q229" s="2">
        <v>177</v>
      </c>
      <c r="R229" s="2">
        <v>67.242892573037139</v>
      </c>
      <c r="S229" s="2">
        <v>7.946914865425672</v>
      </c>
      <c r="T229" s="2">
        <v>3.2463958555207229</v>
      </c>
      <c r="U229" s="2">
        <v>0.45867439412802941</v>
      </c>
      <c r="V229" s="2">
        <v>0.59017418662906684</v>
      </c>
      <c r="W229" s="2">
        <v>0.16024969875150624</v>
      </c>
      <c r="X229" s="2">
        <v>0.12142478037609812</v>
      </c>
      <c r="Y229" s="2">
        <v>0.13449965250173751</v>
      </c>
      <c r="Z229" s="2">
        <v>9.3799718501407489E-2</v>
      </c>
      <c r="AA229" s="2">
        <v>3.4999875000624993E-2</v>
      </c>
      <c r="AB229" s="2">
        <v>18.512475600121999</v>
      </c>
      <c r="AC229" s="2">
        <v>1.4574988000059999</v>
      </c>
      <c r="AD229">
        <v>99.999999999999972</v>
      </c>
    </row>
    <row r="230" spans="1:30" x14ac:dyDescent="0.35">
      <c r="A230">
        <v>52</v>
      </c>
      <c r="B230" t="s">
        <v>248</v>
      </c>
      <c r="C230" t="s">
        <v>268</v>
      </c>
      <c r="D230">
        <v>241492.56031</v>
      </c>
      <c r="E230">
        <v>917098.39564999996</v>
      </c>
      <c r="F230" t="s">
        <v>251</v>
      </c>
      <c r="G230" t="s">
        <v>214</v>
      </c>
      <c r="H230" s="1">
        <v>-8949.0616000000009</v>
      </c>
      <c r="I230" s="1">
        <v>-8951.1828399999995</v>
      </c>
      <c r="J230" s="1" t="s">
        <v>20</v>
      </c>
      <c r="K230" t="s">
        <v>20</v>
      </c>
      <c r="L230" s="2">
        <v>2.4104999999999999</v>
      </c>
      <c r="M230" s="2">
        <v>15.71</v>
      </c>
      <c r="N230" s="2">
        <v>49.79</v>
      </c>
      <c r="O230" s="2">
        <v>196.92699999999999</v>
      </c>
      <c r="P230" s="2">
        <v>4585</v>
      </c>
      <c r="Q230" s="2">
        <v>178</v>
      </c>
      <c r="R230" s="2">
        <v>69.37</v>
      </c>
      <c r="S230" s="2">
        <v>4.6399999999999997</v>
      </c>
      <c r="T230" s="2">
        <v>3.9699999999999998</v>
      </c>
      <c r="U230" s="2">
        <v>1.01</v>
      </c>
      <c r="V230" s="2">
        <v>0.44</v>
      </c>
      <c r="W230" s="2">
        <v>0.39</v>
      </c>
      <c r="X230" s="2">
        <v>0.27</v>
      </c>
      <c r="Y230" s="2">
        <v>0</v>
      </c>
      <c r="Z230" s="2">
        <v>0</v>
      </c>
      <c r="AA230" s="2">
        <v>0</v>
      </c>
      <c r="AB230" s="2">
        <v>18.2</v>
      </c>
      <c r="AC230" s="2">
        <v>1.71</v>
      </c>
      <c r="AD230">
        <v>100</v>
      </c>
    </row>
    <row r="231" spans="1:30" x14ac:dyDescent="0.35">
      <c r="A231">
        <v>52</v>
      </c>
      <c r="B231" t="s">
        <v>248</v>
      </c>
      <c r="C231" t="s">
        <v>268</v>
      </c>
      <c r="D231">
        <v>241492.56031</v>
      </c>
      <c r="E231">
        <v>917098.39564999996</v>
      </c>
      <c r="F231" t="s">
        <v>251</v>
      </c>
      <c r="G231" t="s">
        <v>215</v>
      </c>
      <c r="H231" s="1">
        <v>-9508.2975999999999</v>
      </c>
      <c r="I231" s="1">
        <v>-9526.1352999999999</v>
      </c>
      <c r="J231" s="1" t="s">
        <v>25</v>
      </c>
      <c r="K231" t="s">
        <v>144</v>
      </c>
      <c r="L231" s="2">
        <v>14.784399999999998</v>
      </c>
      <c r="M231" s="2">
        <v>16.600000000000001</v>
      </c>
      <c r="N231" s="2">
        <v>44.16</v>
      </c>
      <c r="O231" s="2">
        <v>199.89</v>
      </c>
      <c r="P231" s="2">
        <v>4836</v>
      </c>
      <c r="Q231" s="2">
        <v>184</v>
      </c>
      <c r="R231" s="2">
        <v>74.796942603696863</v>
      </c>
      <c r="S231" s="2">
        <v>2.3500542929093085</v>
      </c>
      <c r="T231" s="2">
        <v>0.61734607659622198</v>
      </c>
      <c r="U231" s="2">
        <v>0.34401361166968347</v>
      </c>
      <c r="V231" s="2">
        <v>0.32506109884710443</v>
      </c>
      <c r="W231" s="2">
        <v>0.20875354983929223</v>
      </c>
      <c r="X231" s="2">
        <v>0.18118064909925696</v>
      </c>
      <c r="Y231" s="2">
        <v>0.33811460796014092</v>
      </c>
      <c r="Z231" s="2">
        <v>0.25156943062437803</v>
      </c>
      <c r="AA231" s="2">
        <v>9.4003780170107618E-2</v>
      </c>
      <c r="AB231" s="2">
        <v>18.463879333386537</v>
      </c>
      <c r="AC231" s="2">
        <v>2.0290809652011039</v>
      </c>
      <c r="AD231">
        <v>99.999999999999972</v>
      </c>
    </row>
    <row r="232" spans="1:30" x14ac:dyDescent="0.35">
      <c r="A232">
        <v>52</v>
      </c>
      <c r="B232" t="s">
        <v>248</v>
      </c>
      <c r="C232" t="s">
        <v>269</v>
      </c>
      <c r="D232">
        <v>241384.88</v>
      </c>
      <c r="E232">
        <v>933877.77</v>
      </c>
      <c r="F232" t="s">
        <v>253</v>
      </c>
      <c r="G232" t="s">
        <v>52</v>
      </c>
      <c r="H232" s="1">
        <v>-4787.5743999999995</v>
      </c>
      <c r="I232" s="1">
        <v>0</v>
      </c>
      <c r="J232" s="1" t="s">
        <v>25</v>
      </c>
      <c r="K232" t="s">
        <v>135</v>
      </c>
      <c r="L232" s="2">
        <v>26.997600000000002</v>
      </c>
      <c r="M232" s="2">
        <v>25.8</v>
      </c>
      <c r="N232" s="2">
        <v>31.1</v>
      </c>
      <c r="O232" s="2">
        <v>118.98708269851119</v>
      </c>
      <c r="P232" s="2">
        <v>2117</v>
      </c>
      <c r="Q232" s="2">
        <v>224</v>
      </c>
      <c r="R232" s="2">
        <v>84.00630404086489</v>
      </c>
      <c r="S232" s="2">
        <v>2.9211710309936527</v>
      </c>
      <c r="T232" s="2">
        <v>3.3625513549321595</v>
      </c>
      <c r="U232" s="2">
        <v>1.501231391194902</v>
      </c>
      <c r="V232" s="2">
        <v>0.76144568543966917</v>
      </c>
      <c r="W232" s="2">
        <v>0.35838252954491218</v>
      </c>
      <c r="X232" s="2">
        <v>0.17835687925813046</v>
      </c>
      <c r="Y232" s="2">
        <v>0.20035944689838103</v>
      </c>
      <c r="Z232" s="2">
        <v>5.4334963382234813E-2</v>
      </c>
      <c r="AA232" s="2">
        <v>3.4001020030600924E-2</v>
      </c>
      <c r="AB232" s="2">
        <v>2.2460598015646731</v>
      </c>
      <c r="AC232" s="2">
        <v>4.3758018558958094</v>
      </c>
      <c r="AD232">
        <v>100.00000000000001</v>
      </c>
    </row>
    <row r="233" spans="1:30" x14ac:dyDescent="0.35">
      <c r="A233">
        <v>52</v>
      </c>
      <c r="B233" t="s">
        <v>248</v>
      </c>
      <c r="C233" t="s">
        <v>269</v>
      </c>
      <c r="D233">
        <v>241384.88</v>
      </c>
      <c r="E233">
        <v>933877.77</v>
      </c>
      <c r="F233" t="s">
        <v>253</v>
      </c>
      <c r="G233" t="s">
        <v>141</v>
      </c>
      <c r="H233" s="1">
        <v>-5317.2416000000003</v>
      </c>
      <c r="I233" s="1">
        <v>0</v>
      </c>
      <c r="J233" s="1" t="s">
        <v>25</v>
      </c>
      <c r="K233" t="s">
        <v>135</v>
      </c>
      <c r="L233" s="2">
        <v>21.533799999999999</v>
      </c>
      <c r="M233" s="2">
        <v>24.099999999999998</v>
      </c>
      <c r="N233" s="2">
        <v>36.9</v>
      </c>
      <c r="O233" s="2">
        <v>130.17316211627519</v>
      </c>
      <c r="P233" s="2">
        <v>2381</v>
      </c>
      <c r="Q233" s="2">
        <v>121</v>
      </c>
      <c r="R233" s="2">
        <v>77.124400963550556</v>
      </c>
      <c r="S233" s="2">
        <v>6.1625266726196459</v>
      </c>
      <c r="T233" s="2">
        <v>4.4346900861080298</v>
      </c>
      <c r="U233" s="2">
        <v>1.0220800547159798</v>
      </c>
      <c r="V233" s="2">
        <v>0.8333968115678303</v>
      </c>
      <c r="W233" s="2">
        <v>0.22968452994324115</v>
      </c>
      <c r="X233" s="2">
        <v>0.13501036856107573</v>
      </c>
      <c r="Y233" s="2">
        <v>0.11667620177505074</v>
      </c>
      <c r="Z233" s="2">
        <v>2.2000440008800182E-2</v>
      </c>
      <c r="AA233" s="2">
        <v>9.3335200037334108E-3</v>
      </c>
      <c r="AB233" s="2">
        <v>4.409712925032605</v>
      </c>
      <c r="AC233" s="2">
        <v>5.5004874261134562</v>
      </c>
      <c r="AD233">
        <v>100.00000000000001</v>
      </c>
    </row>
    <row r="234" spans="1:30" x14ac:dyDescent="0.35">
      <c r="A234">
        <v>52</v>
      </c>
      <c r="B234" t="s">
        <v>248</v>
      </c>
      <c r="C234" t="s">
        <v>269</v>
      </c>
      <c r="D234">
        <v>241384.88</v>
      </c>
      <c r="E234">
        <v>933877.77</v>
      </c>
      <c r="F234" t="s">
        <v>253</v>
      </c>
      <c r="G234" t="s">
        <v>173</v>
      </c>
      <c r="H234" s="1">
        <v>-5440.0163999999995</v>
      </c>
      <c r="I234" s="1">
        <v>0</v>
      </c>
      <c r="J234" s="1" t="s">
        <v>20</v>
      </c>
      <c r="K234" t="s">
        <v>20</v>
      </c>
      <c r="L234" s="2">
        <v>4.4031799999999999</v>
      </c>
      <c r="M234" s="2">
        <v>21.6</v>
      </c>
      <c r="N234" s="2">
        <v>28.499999999999996</v>
      </c>
      <c r="O234" s="2">
        <v>131.95747575469704</v>
      </c>
      <c r="P234" s="2">
        <v>2455</v>
      </c>
      <c r="Q234" s="2">
        <v>124</v>
      </c>
      <c r="R234" s="2">
        <v>79</v>
      </c>
      <c r="S234" s="2">
        <v>5.13</v>
      </c>
      <c r="T234" s="2">
        <v>3.58</v>
      </c>
      <c r="U234" s="2">
        <v>0.91</v>
      </c>
      <c r="V234" s="2">
        <v>0.93</v>
      </c>
      <c r="W234" s="2">
        <v>0.22999999999999998</v>
      </c>
      <c r="X234" s="2">
        <v>0.24</v>
      </c>
      <c r="Y234" s="2">
        <v>0</v>
      </c>
      <c r="Z234" s="2">
        <v>0</v>
      </c>
      <c r="AA234" s="2">
        <v>0</v>
      </c>
      <c r="AB234" s="2">
        <v>4.58</v>
      </c>
      <c r="AC234" s="2">
        <v>5.4</v>
      </c>
      <c r="AD234">
        <v>100</v>
      </c>
    </row>
    <row r="235" spans="1:30" x14ac:dyDescent="0.35">
      <c r="A235">
        <v>52</v>
      </c>
      <c r="B235" t="s">
        <v>248</v>
      </c>
      <c r="C235" t="s">
        <v>269</v>
      </c>
      <c r="D235">
        <v>241384.88</v>
      </c>
      <c r="E235">
        <v>933877.77</v>
      </c>
      <c r="F235" t="s">
        <v>253</v>
      </c>
      <c r="G235" t="s">
        <v>63</v>
      </c>
      <c r="H235" s="1">
        <v>-5581.4323999999997</v>
      </c>
      <c r="I235" s="1">
        <v>0</v>
      </c>
      <c r="J235" s="1" t="s">
        <v>25</v>
      </c>
      <c r="K235" t="s">
        <v>135</v>
      </c>
      <c r="L235" s="2">
        <v>21.533799999999999</v>
      </c>
      <c r="M235" s="2">
        <v>22.3</v>
      </c>
      <c r="N235" s="2">
        <v>29.799999999999997</v>
      </c>
      <c r="O235" s="2">
        <v>140.68780702365149</v>
      </c>
      <c r="P235" s="2">
        <v>2535</v>
      </c>
      <c r="Q235" s="2">
        <v>253</v>
      </c>
      <c r="R235" s="2">
        <v>74.467556936705961</v>
      </c>
      <c r="S235" s="2">
        <v>7.2839050701824091</v>
      </c>
      <c r="T235" s="2">
        <v>4.9882466184292831</v>
      </c>
      <c r="U235" s="2">
        <v>1.1004535681845107</v>
      </c>
      <c r="V235" s="2">
        <v>1.0234389771503218</v>
      </c>
      <c r="W235" s="2">
        <v>0.30569604734855665</v>
      </c>
      <c r="X235" s="2">
        <v>0.19235099766928135</v>
      </c>
      <c r="Y235" s="2">
        <v>0.20368718522609885</v>
      </c>
      <c r="Z235" s="2">
        <v>5.0001500045001368E-2</v>
      </c>
      <c r="AA235" s="2">
        <v>3.5334393365134303E-2</v>
      </c>
      <c r="AB235" s="2">
        <v>4.958955920299462</v>
      </c>
      <c r="AC235" s="2">
        <v>5.3903727853939758</v>
      </c>
      <c r="AD235">
        <v>100</v>
      </c>
    </row>
    <row r="236" spans="1:30" x14ac:dyDescent="0.35">
      <c r="A236">
        <v>52</v>
      </c>
      <c r="B236" t="s">
        <v>248</v>
      </c>
      <c r="C236" t="s">
        <v>269</v>
      </c>
      <c r="D236">
        <v>241384.88</v>
      </c>
      <c r="E236">
        <v>933877.77</v>
      </c>
      <c r="F236" t="s">
        <v>253</v>
      </c>
      <c r="G236" t="s">
        <v>106</v>
      </c>
      <c r="H236" s="1">
        <v>-5837.5882000000001</v>
      </c>
      <c r="I236" s="1">
        <v>0</v>
      </c>
      <c r="J236" s="1" t="s">
        <v>20</v>
      </c>
      <c r="K236" t="s">
        <v>20</v>
      </c>
      <c r="L236" s="2">
        <v>2.1855200000000004</v>
      </c>
      <c r="M236" s="2">
        <v>22.1</v>
      </c>
      <c r="N236" s="2">
        <v>40.5</v>
      </c>
      <c r="O236" s="2">
        <v>137.64556942337992</v>
      </c>
      <c r="P236" s="2">
        <v>2586</v>
      </c>
      <c r="Q236" s="2">
        <v>263</v>
      </c>
      <c r="R236" s="2">
        <v>74.73</v>
      </c>
      <c r="S236" s="2">
        <v>4.6900000000000004</v>
      </c>
      <c r="T236" s="2">
        <v>4.83</v>
      </c>
      <c r="U236" s="2">
        <v>1.8900000000000001</v>
      </c>
      <c r="V236" s="2">
        <v>1.23</v>
      </c>
      <c r="W236" s="2">
        <v>0.39</v>
      </c>
      <c r="X236" s="2">
        <v>0.11</v>
      </c>
      <c r="Y236" s="2">
        <v>0</v>
      </c>
      <c r="Z236" s="2">
        <v>0</v>
      </c>
      <c r="AA236" s="2">
        <v>0</v>
      </c>
      <c r="AB236" s="2">
        <v>5.93</v>
      </c>
      <c r="AC236" s="2">
        <v>6.2</v>
      </c>
      <c r="AD236">
        <v>100.00000000000001</v>
      </c>
    </row>
    <row r="237" spans="1:30" x14ac:dyDescent="0.35">
      <c r="A237">
        <v>52</v>
      </c>
      <c r="B237" t="s">
        <v>248</v>
      </c>
      <c r="C237" t="s">
        <v>269</v>
      </c>
      <c r="D237">
        <v>241384.88</v>
      </c>
      <c r="E237">
        <v>933877.77</v>
      </c>
      <c r="F237" t="s">
        <v>250</v>
      </c>
      <c r="G237" t="s">
        <v>216</v>
      </c>
      <c r="H237" s="1">
        <v>-5978.6828000000005</v>
      </c>
      <c r="I237" s="1">
        <v>0</v>
      </c>
      <c r="J237" s="1" t="s">
        <v>25</v>
      </c>
      <c r="K237" t="s">
        <v>135</v>
      </c>
      <c r="L237" s="2">
        <v>6.6208400000000003</v>
      </c>
      <c r="M237" s="2">
        <v>21.099999999999998</v>
      </c>
      <c r="N237" s="2">
        <v>50.5</v>
      </c>
      <c r="O237" s="2">
        <v>142.45367038677014</v>
      </c>
      <c r="P237" s="2">
        <v>1780</v>
      </c>
      <c r="Q237" s="2">
        <v>264</v>
      </c>
      <c r="R237" s="2">
        <v>77.964622035377957</v>
      </c>
      <c r="S237" s="2">
        <v>5.5361944638055371</v>
      </c>
      <c r="T237" s="2">
        <v>3.7901962098037907</v>
      </c>
      <c r="U237" s="2">
        <v>1.0358989641010361</v>
      </c>
      <c r="V237" s="2">
        <v>0.64959935040064964</v>
      </c>
      <c r="W237" s="2">
        <v>0.21669978330021672</v>
      </c>
      <c r="X237" s="2">
        <v>0.1124998875001125</v>
      </c>
      <c r="Y237" s="2">
        <v>8.2699917300082706E-2</v>
      </c>
      <c r="Z237" s="2">
        <v>3.2399967600032401E-2</v>
      </c>
      <c r="AA237" s="2">
        <v>1.4799985200014803E-2</v>
      </c>
      <c r="AB237" s="2">
        <v>4.9603950396049612</v>
      </c>
      <c r="AC237" s="2">
        <v>5.6039943960056053</v>
      </c>
      <c r="AD237">
        <v>99.999999999999986</v>
      </c>
    </row>
    <row r="238" spans="1:30" x14ac:dyDescent="0.35">
      <c r="A238">
        <v>52</v>
      </c>
      <c r="B238" t="s">
        <v>248</v>
      </c>
      <c r="C238" t="s">
        <v>269</v>
      </c>
      <c r="D238">
        <v>241384.88</v>
      </c>
      <c r="E238">
        <v>933877.77</v>
      </c>
      <c r="F238" t="s">
        <v>250</v>
      </c>
      <c r="G238" t="s">
        <v>35</v>
      </c>
      <c r="H238" s="1">
        <v>-6086.0303999999996</v>
      </c>
      <c r="I238" s="1">
        <v>0</v>
      </c>
      <c r="J238" s="1" t="s">
        <v>25</v>
      </c>
      <c r="K238" t="s">
        <v>135</v>
      </c>
      <c r="L238" s="2">
        <v>4.4031799999999999</v>
      </c>
      <c r="M238" s="2">
        <v>21.6</v>
      </c>
      <c r="N238" s="2">
        <v>39.700000000000003</v>
      </c>
      <c r="O238" s="2">
        <v>147.94495795475297</v>
      </c>
      <c r="P238" s="2">
        <v>2749</v>
      </c>
      <c r="Q238" s="2">
        <v>136</v>
      </c>
      <c r="R238" s="2">
        <v>76.248523751476256</v>
      </c>
      <c r="S238" s="2">
        <v>6.2382937617062391</v>
      </c>
      <c r="T238" s="2">
        <v>5.2880947119052895</v>
      </c>
      <c r="U238" s="2">
        <v>1.501698498301502</v>
      </c>
      <c r="V238" s="2">
        <v>1.0191989808010196</v>
      </c>
      <c r="W238" s="2">
        <v>0.37699962300037709</v>
      </c>
      <c r="X238" s="2">
        <v>0.20979979020020983</v>
      </c>
      <c r="Y238" s="2">
        <v>0.20239979760020244</v>
      </c>
      <c r="Z238" s="2">
        <v>0.10569989430010572</v>
      </c>
      <c r="AA238" s="2">
        <v>0.19059980940019067</v>
      </c>
      <c r="AB238" s="2">
        <v>4.6962953037046971</v>
      </c>
      <c r="AC238" s="2">
        <v>3.9223960776039233</v>
      </c>
      <c r="AD238">
        <v>100.00000000000003</v>
      </c>
    </row>
    <row r="239" spans="1:30" x14ac:dyDescent="0.35">
      <c r="A239">
        <v>52</v>
      </c>
      <c r="B239" t="s">
        <v>248</v>
      </c>
      <c r="C239" t="s">
        <v>269</v>
      </c>
      <c r="D239">
        <v>241384.88</v>
      </c>
      <c r="E239">
        <v>933877.77</v>
      </c>
      <c r="F239" t="s">
        <v>250</v>
      </c>
      <c r="G239" t="s">
        <v>217</v>
      </c>
      <c r="H239" s="1">
        <v>-6459.8186000000005</v>
      </c>
      <c r="I239" s="1">
        <v>0</v>
      </c>
      <c r="J239" s="1" t="s">
        <v>25</v>
      </c>
      <c r="K239" t="s">
        <v>135</v>
      </c>
      <c r="L239" s="2">
        <v>10.574059999999999</v>
      </c>
      <c r="M239" s="2">
        <v>22.900000000000002</v>
      </c>
      <c r="N239" s="2">
        <v>45.2</v>
      </c>
      <c r="O239" s="2">
        <v>150.75622440175869</v>
      </c>
      <c r="P239" s="2">
        <v>2968</v>
      </c>
      <c r="Q239" s="2">
        <v>140</v>
      </c>
      <c r="R239" s="2">
        <v>74.3213937961509</v>
      </c>
      <c r="S239" s="2">
        <v>3.4799014511450252</v>
      </c>
      <c r="T239" s="2">
        <v>3.2035383622777069</v>
      </c>
      <c r="U239" s="2">
        <v>0.77838203442496168</v>
      </c>
      <c r="V239" s="2">
        <v>0.50336382524382406</v>
      </c>
      <c r="W239" s="2">
        <v>0.17767690907809208</v>
      </c>
      <c r="X239" s="2">
        <v>9.7572102186222809E-2</v>
      </c>
      <c r="Y239" s="2">
        <v>0.13497402210532658</v>
      </c>
      <c r="Z239" s="2">
        <v>3.3000330003300049E-2</v>
      </c>
      <c r="AA239" s="2">
        <v>4.300043000430006E-2</v>
      </c>
      <c r="AB239" s="2">
        <v>8.3565632853651497</v>
      </c>
      <c r="AC239" s="2">
        <v>8.8706334520151842</v>
      </c>
      <c r="AD239">
        <v>100</v>
      </c>
    </row>
    <row r="240" spans="1:30" x14ac:dyDescent="0.35">
      <c r="A240">
        <v>52</v>
      </c>
      <c r="B240" t="s">
        <v>248</v>
      </c>
      <c r="C240" t="s">
        <v>269</v>
      </c>
      <c r="D240">
        <v>241384.88</v>
      </c>
      <c r="E240">
        <v>933877.77</v>
      </c>
      <c r="F240" t="s">
        <v>251</v>
      </c>
      <c r="G240" t="s">
        <v>44</v>
      </c>
      <c r="H240" s="1">
        <v>-9054.1594000000005</v>
      </c>
      <c r="I240" s="1">
        <v>0</v>
      </c>
      <c r="J240" s="1" t="s">
        <v>20</v>
      </c>
      <c r="K240" t="s">
        <v>20</v>
      </c>
      <c r="L240" s="2">
        <v>12.82386</v>
      </c>
      <c r="M240" s="2">
        <v>18.8</v>
      </c>
      <c r="N240" s="2">
        <v>27.700000000000003</v>
      </c>
      <c r="O240" s="2">
        <v>181.05072067912204</v>
      </c>
      <c r="P240" s="2">
        <v>2940</v>
      </c>
      <c r="Q240" s="2">
        <v>329</v>
      </c>
      <c r="R240" s="2">
        <v>68.66</v>
      </c>
      <c r="S240" s="2">
        <v>3.6699999999999995</v>
      </c>
      <c r="T240" s="2">
        <v>1.07</v>
      </c>
      <c r="U240" s="2">
        <v>0.31</v>
      </c>
      <c r="V240" s="2">
        <v>0</v>
      </c>
      <c r="W240" s="2">
        <v>0.18</v>
      </c>
      <c r="X240" s="2">
        <v>0.09</v>
      </c>
      <c r="Y240" s="2">
        <v>0</v>
      </c>
      <c r="Z240" s="2">
        <v>0</v>
      </c>
      <c r="AA240" s="2">
        <v>0</v>
      </c>
      <c r="AB240" s="2">
        <v>24.61</v>
      </c>
      <c r="AC240" s="2">
        <v>1.41</v>
      </c>
      <c r="AD240">
        <v>100</v>
      </c>
    </row>
    <row r="241" spans="1:30" x14ac:dyDescent="0.35">
      <c r="A241">
        <v>52</v>
      </c>
      <c r="B241" t="s">
        <v>248</v>
      </c>
      <c r="C241" t="s">
        <v>269</v>
      </c>
      <c r="D241">
        <v>241384.88</v>
      </c>
      <c r="E241">
        <v>933877.77</v>
      </c>
      <c r="F241" t="s">
        <v>252</v>
      </c>
      <c r="G241" t="s">
        <v>218</v>
      </c>
      <c r="H241" s="1">
        <v>-9102.0480000000007</v>
      </c>
      <c r="I241" s="1">
        <v>-9170.5061999999998</v>
      </c>
      <c r="J241" s="1" t="s">
        <v>20</v>
      </c>
      <c r="K241" t="s">
        <v>20</v>
      </c>
      <c r="L241" s="2">
        <v>50.813340000000004</v>
      </c>
      <c r="M241" s="2">
        <v>17.899999999999999</v>
      </c>
      <c r="N241" s="2">
        <v>24.4</v>
      </c>
      <c r="O241" s="2">
        <v>180.68254709262976</v>
      </c>
      <c r="P241" s="2">
        <v>3977</v>
      </c>
      <c r="Q241" s="2">
        <v>335</v>
      </c>
      <c r="R241" s="2">
        <v>68.239999999999995</v>
      </c>
      <c r="S241" s="2">
        <v>3.73</v>
      </c>
      <c r="T241" s="2">
        <v>1.54</v>
      </c>
      <c r="U241" s="2">
        <v>0.43</v>
      </c>
      <c r="V241" s="2">
        <v>0.01</v>
      </c>
      <c r="W241" s="2">
        <v>0.08</v>
      </c>
      <c r="X241" s="2">
        <v>0.04</v>
      </c>
      <c r="Y241" s="2">
        <v>0</v>
      </c>
      <c r="Z241" s="2">
        <v>0</v>
      </c>
      <c r="AA241" s="2">
        <v>0</v>
      </c>
      <c r="AB241" s="2">
        <v>24.46</v>
      </c>
      <c r="AC241" s="2">
        <v>1.47</v>
      </c>
      <c r="AD241">
        <v>100.00000000000003</v>
      </c>
    </row>
    <row r="242" spans="1:30" x14ac:dyDescent="0.35">
      <c r="A242">
        <v>52</v>
      </c>
      <c r="B242" t="s">
        <v>248</v>
      </c>
      <c r="C242" t="s">
        <v>269</v>
      </c>
      <c r="D242">
        <v>241384.88</v>
      </c>
      <c r="E242">
        <v>933877.77</v>
      </c>
      <c r="F242" t="s">
        <v>252</v>
      </c>
      <c r="G242" t="s">
        <v>219</v>
      </c>
      <c r="H242" s="1">
        <v>-9194.9326000000001</v>
      </c>
      <c r="I242" s="1">
        <v>-9203.2890000000007</v>
      </c>
      <c r="J242" s="1" t="s">
        <v>20</v>
      </c>
      <c r="K242" t="s">
        <v>20</v>
      </c>
      <c r="L242" s="2">
        <v>4.4353199999999999</v>
      </c>
      <c r="M242" s="2">
        <v>18.5</v>
      </c>
      <c r="N242" s="2">
        <v>33</v>
      </c>
      <c r="O242" s="2">
        <v>179.51421712939194</v>
      </c>
      <c r="P242" s="2">
        <v>3982</v>
      </c>
      <c r="Q242" s="2">
        <v>337</v>
      </c>
      <c r="R242" s="2">
        <v>69.47</v>
      </c>
      <c r="S242" s="2">
        <v>3.2</v>
      </c>
      <c r="T242" s="2">
        <v>1.1100000000000001</v>
      </c>
      <c r="U242" s="2">
        <v>0.3</v>
      </c>
      <c r="V242" s="2">
        <v>0</v>
      </c>
      <c r="W242" s="2">
        <v>0.16</v>
      </c>
      <c r="X242" s="2">
        <v>0</v>
      </c>
      <c r="Y242" s="2">
        <v>0</v>
      </c>
      <c r="Z242" s="2">
        <v>0</v>
      </c>
      <c r="AA242" s="2">
        <v>0</v>
      </c>
      <c r="AB242" s="2">
        <v>24.18</v>
      </c>
      <c r="AC242" s="2">
        <v>1.58</v>
      </c>
      <c r="AD242">
        <v>99.999999999999986</v>
      </c>
    </row>
    <row r="243" spans="1:30" x14ac:dyDescent="0.35">
      <c r="A243">
        <v>52</v>
      </c>
      <c r="B243" t="s">
        <v>249</v>
      </c>
      <c r="C243" t="s">
        <v>270</v>
      </c>
      <c r="D243">
        <v>234041.83957000001</v>
      </c>
      <c r="E243">
        <v>939421.15790999995</v>
      </c>
      <c r="F243" t="s">
        <v>253</v>
      </c>
      <c r="G243" t="s">
        <v>64</v>
      </c>
      <c r="H243" s="1">
        <v>-5656.3186000000005</v>
      </c>
      <c r="I243" s="1">
        <v>-5664.3536000000004</v>
      </c>
      <c r="J243" s="1" t="s">
        <v>20</v>
      </c>
      <c r="K243" t="s">
        <v>20</v>
      </c>
      <c r="L243" s="2">
        <v>7.392199999999999</v>
      </c>
      <c r="M243" s="2">
        <v>24.82</v>
      </c>
      <c r="N243" s="2">
        <v>45.54</v>
      </c>
      <c r="O243" s="2">
        <v>134.18299999999999</v>
      </c>
      <c r="P243" s="2">
        <v>2547</v>
      </c>
      <c r="Q243" s="2">
        <v>127</v>
      </c>
      <c r="R243" s="2">
        <v>76.680000000000007</v>
      </c>
      <c r="S243" s="2">
        <v>4.45</v>
      </c>
      <c r="T243" s="2">
        <v>4.09</v>
      </c>
      <c r="U243" s="2">
        <v>1.3</v>
      </c>
      <c r="V243" s="2">
        <v>0.79</v>
      </c>
      <c r="W243" s="2">
        <v>0.23</v>
      </c>
      <c r="X243" s="2">
        <v>0.09</v>
      </c>
      <c r="Y243" s="2"/>
      <c r="Z243" s="2"/>
      <c r="AA243" s="2"/>
      <c r="AB243" s="2">
        <v>5.37</v>
      </c>
      <c r="AC243" s="2">
        <v>7</v>
      </c>
      <c r="AD243">
        <v>100.00000000000003</v>
      </c>
    </row>
    <row r="244" spans="1:30" x14ac:dyDescent="0.35">
      <c r="A244">
        <v>52</v>
      </c>
      <c r="B244" t="s">
        <v>249</v>
      </c>
      <c r="C244" t="s">
        <v>270</v>
      </c>
      <c r="D244">
        <v>234041.83957000001</v>
      </c>
      <c r="E244">
        <v>939421.15790999995</v>
      </c>
      <c r="F244" t="s">
        <v>253</v>
      </c>
      <c r="G244" t="s">
        <v>220</v>
      </c>
      <c r="H244" s="1">
        <v>-5695.5293999999994</v>
      </c>
      <c r="I244" s="1">
        <v>-5750.1673999999994</v>
      </c>
      <c r="J244" s="1" t="s">
        <v>25</v>
      </c>
      <c r="K244" t="s">
        <v>158</v>
      </c>
      <c r="L244" s="2">
        <v>52.998859999999993</v>
      </c>
      <c r="M244" s="2">
        <v>24.18</v>
      </c>
      <c r="N244" s="2">
        <v>26.67</v>
      </c>
      <c r="O244" s="2">
        <v>136.381</v>
      </c>
      <c r="P244" s="2">
        <v>2573</v>
      </c>
      <c r="Q244" s="2">
        <v>128</v>
      </c>
      <c r="R244" s="2">
        <v>80.004592421442254</v>
      </c>
      <c r="S244" s="2">
        <v>2.7416919922813063</v>
      </c>
      <c r="T244" s="2">
        <v>2.060099576215054</v>
      </c>
      <c r="U244" s="2">
        <v>0.58511990727543084</v>
      </c>
      <c r="V244" s="2">
        <v>0.32564743670236274</v>
      </c>
      <c r="W244" s="2">
        <v>0.13190870458650417</v>
      </c>
      <c r="X244" s="2">
        <v>6.8502326243704809E-2</v>
      </c>
      <c r="Y244" s="2">
        <v>0.141394263884706</v>
      </c>
      <c r="Z244" s="2">
        <v>5.7691299813294836E-2</v>
      </c>
      <c r="AA244" s="2">
        <v>3.0294035976924594E-2</v>
      </c>
      <c r="AB244" s="2">
        <v>5.6466535719149462</v>
      </c>
      <c r="AC244" s="2">
        <v>8.2064044636635209</v>
      </c>
      <c r="AD244">
        <v>100</v>
      </c>
    </row>
    <row r="245" spans="1:30" x14ac:dyDescent="0.35">
      <c r="A245">
        <v>52</v>
      </c>
      <c r="B245" t="s">
        <v>249</v>
      </c>
      <c r="C245" t="s">
        <v>270</v>
      </c>
      <c r="D245">
        <v>234041.83957000001</v>
      </c>
      <c r="E245">
        <v>939421.15790999995</v>
      </c>
      <c r="F245" t="s">
        <v>250</v>
      </c>
      <c r="G245" t="s">
        <v>221</v>
      </c>
      <c r="H245" s="1">
        <v>-6068.9961999999996</v>
      </c>
      <c r="I245" s="1">
        <v>-6076.3883999999998</v>
      </c>
      <c r="J245" s="1" t="s">
        <v>20</v>
      </c>
      <c r="K245" t="s">
        <v>20</v>
      </c>
      <c r="L245" s="2">
        <v>6.3315799999999998</v>
      </c>
      <c r="M245" s="2">
        <v>18.32</v>
      </c>
      <c r="N245" s="2">
        <v>36.99</v>
      </c>
      <c r="O245" s="2">
        <v>148.12299999999999</v>
      </c>
      <c r="P245" s="2">
        <v>2899</v>
      </c>
      <c r="Q245" s="2">
        <v>136</v>
      </c>
      <c r="R245" s="2">
        <v>76.180000000000007</v>
      </c>
      <c r="S245" s="2">
        <v>4.41</v>
      </c>
      <c r="T245" s="2">
        <v>4.34</v>
      </c>
      <c r="U245" s="2">
        <v>1.43</v>
      </c>
      <c r="V245" s="2">
        <v>0.96</v>
      </c>
      <c r="W245" s="2">
        <v>0.31</v>
      </c>
      <c r="X245" s="2">
        <v>0.19</v>
      </c>
      <c r="Y245" s="2"/>
      <c r="Z245" s="2"/>
      <c r="AA245" s="2"/>
      <c r="AB245" s="2">
        <v>6.68</v>
      </c>
      <c r="AC245" s="2">
        <v>5.5</v>
      </c>
      <c r="AD245">
        <v>100</v>
      </c>
    </row>
    <row r="246" spans="1:30" x14ac:dyDescent="0.35">
      <c r="A246">
        <v>52</v>
      </c>
      <c r="B246" t="s">
        <v>249</v>
      </c>
      <c r="C246" t="s">
        <v>270</v>
      </c>
      <c r="D246">
        <v>234041.83957000001</v>
      </c>
      <c r="E246">
        <v>939421.15790999995</v>
      </c>
      <c r="F246" t="s">
        <v>250</v>
      </c>
      <c r="G246" t="s">
        <v>34</v>
      </c>
      <c r="H246" s="1">
        <v>-6077.9953999999998</v>
      </c>
      <c r="I246" s="1">
        <v>-6080.5666000000001</v>
      </c>
      <c r="J246" s="1" t="s">
        <v>20</v>
      </c>
      <c r="K246" t="s">
        <v>20</v>
      </c>
      <c r="L246" s="2">
        <v>1.99268</v>
      </c>
      <c r="M246" s="2">
        <v>20.71</v>
      </c>
      <c r="N246" s="2">
        <v>30.58</v>
      </c>
      <c r="O246" s="2">
        <v>147.08000000000001</v>
      </c>
      <c r="P246" s="2">
        <v>2899</v>
      </c>
      <c r="Q246" s="2">
        <v>136</v>
      </c>
      <c r="R246" s="2">
        <v>78.739999999999995</v>
      </c>
      <c r="S246" s="2">
        <v>3.13</v>
      </c>
      <c r="T246" s="2">
        <v>3.65</v>
      </c>
      <c r="U246" s="2">
        <v>1.2</v>
      </c>
      <c r="V246" s="2">
        <v>0.81</v>
      </c>
      <c r="W246" s="2">
        <v>0.28000000000000003</v>
      </c>
      <c r="X246" s="2">
        <v>0.12</v>
      </c>
      <c r="Y246" s="2"/>
      <c r="Z246" s="2"/>
      <c r="AA246" s="2"/>
      <c r="AB246" s="2">
        <v>6.68</v>
      </c>
      <c r="AC246" s="2">
        <v>5.4</v>
      </c>
      <c r="AD246">
        <v>100.01000000000002</v>
      </c>
    </row>
    <row r="247" spans="1:30" x14ac:dyDescent="0.35">
      <c r="A247">
        <v>52</v>
      </c>
      <c r="B247" t="s">
        <v>249</v>
      </c>
      <c r="C247" t="s">
        <v>270</v>
      </c>
      <c r="D247">
        <v>234041.83957000001</v>
      </c>
      <c r="E247">
        <v>939421.15790999995</v>
      </c>
      <c r="F247" t="s">
        <v>250</v>
      </c>
      <c r="G247" t="s">
        <v>222</v>
      </c>
      <c r="H247" s="1">
        <v>-6115.5991999999997</v>
      </c>
      <c r="I247" s="1">
        <v>-6130.7049999999999</v>
      </c>
      <c r="J247" s="1" t="s">
        <v>20</v>
      </c>
      <c r="K247" t="s">
        <v>20</v>
      </c>
      <c r="L247" s="2">
        <v>10.349080000000001</v>
      </c>
      <c r="M247" s="2">
        <v>17.27</v>
      </c>
      <c r="N247" s="2">
        <v>63.35</v>
      </c>
      <c r="O247" s="2">
        <v>148.77000000000001</v>
      </c>
      <c r="P247" s="2">
        <v>2952</v>
      </c>
      <c r="Q247" s="2">
        <v>137</v>
      </c>
      <c r="R247" s="2">
        <v>79.709999999999994</v>
      </c>
      <c r="S247" s="2">
        <v>2.66</v>
      </c>
      <c r="T247" s="2">
        <v>3.28</v>
      </c>
      <c r="U247" s="2">
        <v>1.19</v>
      </c>
      <c r="V247" s="2">
        <v>0.75</v>
      </c>
      <c r="W247" s="2">
        <v>0.3</v>
      </c>
      <c r="X247" s="2">
        <v>0.13</v>
      </c>
      <c r="Y247" s="2"/>
      <c r="Z247" s="2"/>
      <c r="AA247" s="2"/>
      <c r="AB247" s="2">
        <v>6.68</v>
      </c>
      <c r="AC247" s="2">
        <v>5.3</v>
      </c>
      <c r="AD247">
        <v>99.999999999999986</v>
      </c>
    </row>
    <row r="248" spans="1:30" x14ac:dyDescent="0.35">
      <c r="A248">
        <v>52</v>
      </c>
      <c r="B248" t="s">
        <v>249</v>
      </c>
      <c r="C248" t="s">
        <v>270</v>
      </c>
      <c r="D248">
        <v>234041.83957000001</v>
      </c>
      <c r="E248">
        <v>939421.15790999995</v>
      </c>
      <c r="F248" t="s">
        <v>250</v>
      </c>
      <c r="G248" t="s">
        <v>223</v>
      </c>
      <c r="H248" s="1">
        <v>-6293.6548000000003</v>
      </c>
      <c r="I248" s="1">
        <v>-6345.7215999999999</v>
      </c>
      <c r="J248" s="1" t="s">
        <v>25</v>
      </c>
      <c r="K248" t="s">
        <v>170</v>
      </c>
      <c r="L248" s="2">
        <v>51.134740000000001</v>
      </c>
      <c r="M248" s="2">
        <v>21.46</v>
      </c>
      <c r="N248" s="2">
        <v>24.62</v>
      </c>
      <c r="O248" s="2">
        <v>162.239</v>
      </c>
      <c r="P248" s="2">
        <v>3147</v>
      </c>
      <c r="Q248" s="2">
        <v>140</v>
      </c>
      <c r="R248" s="2">
        <v>72.255199588501455</v>
      </c>
      <c r="S248" s="2">
        <v>8.2442388767203827</v>
      </c>
      <c r="T248" s="2">
        <v>7.1847747037597358</v>
      </c>
      <c r="U248" s="2">
        <v>1.2031382609611572</v>
      </c>
      <c r="V248" s="2">
        <v>1.1021933098367132</v>
      </c>
      <c r="W248" s="2">
        <v>0.24364227643406217</v>
      </c>
      <c r="X248" s="2">
        <v>0.14690152755129976</v>
      </c>
      <c r="Y248" s="2">
        <v>0.11842542631623734</v>
      </c>
      <c r="Z248" s="2">
        <v>3.897769423057694E-2</v>
      </c>
      <c r="AA248" s="2">
        <v>6.3795200479952021E-3</v>
      </c>
      <c r="AB248" s="2">
        <v>8.12427435379273</v>
      </c>
      <c r="AC248" s="2">
        <v>1.33185446184766</v>
      </c>
      <c r="AD248">
        <v>100</v>
      </c>
    </row>
    <row r="249" spans="1:30" x14ac:dyDescent="0.35">
      <c r="A249">
        <v>52</v>
      </c>
      <c r="B249" t="s">
        <v>249</v>
      </c>
      <c r="C249" t="s">
        <v>270</v>
      </c>
      <c r="D249">
        <v>234041.83957000001</v>
      </c>
      <c r="E249">
        <v>939421.15790999995</v>
      </c>
      <c r="F249" t="s">
        <v>250</v>
      </c>
      <c r="G249" t="s">
        <v>224</v>
      </c>
      <c r="H249" s="1">
        <v>-6378.5043999999998</v>
      </c>
      <c r="I249" s="1">
        <v>-6381.3969999999999</v>
      </c>
      <c r="J249" s="1" t="s">
        <v>20</v>
      </c>
      <c r="K249" t="s">
        <v>20</v>
      </c>
      <c r="L249" s="2">
        <v>2.3783599999999998</v>
      </c>
      <c r="M249" s="2">
        <v>20.53</v>
      </c>
      <c r="N249" s="2">
        <v>41.91</v>
      </c>
      <c r="O249" s="2">
        <v>160.00200000000001</v>
      </c>
      <c r="P249" s="2">
        <v>3150</v>
      </c>
      <c r="Q249" s="2">
        <v>143</v>
      </c>
      <c r="R249" s="2">
        <v>67.84</v>
      </c>
      <c r="S249" s="2">
        <v>9.68</v>
      </c>
      <c r="T249" s="2">
        <v>8.25</v>
      </c>
      <c r="U249" s="2">
        <v>1.25</v>
      </c>
      <c r="V249" s="2">
        <v>1.01</v>
      </c>
      <c r="W249" s="2">
        <v>0.21</v>
      </c>
      <c r="X249" s="2">
        <v>0.11</v>
      </c>
      <c r="Y249" s="2"/>
      <c r="Z249" s="2"/>
      <c r="AA249" s="2"/>
      <c r="AB249" s="2">
        <v>7.74</v>
      </c>
      <c r="AC249" s="2">
        <v>3.9</v>
      </c>
      <c r="AD249">
        <v>99.990000000000009</v>
      </c>
    </row>
    <row r="250" spans="1:30" x14ac:dyDescent="0.35">
      <c r="A250">
        <v>52</v>
      </c>
      <c r="B250" t="s">
        <v>249</v>
      </c>
      <c r="C250" t="s">
        <v>270</v>
      </c>
      <c r="D250">
        <v>234041.83957000001</v>
      </c>
      <c r="E250">
        <v>939421.15790999995</v>
      </c>
      <c r="F250" t="s">
        <v>250</v>
      </c>
      <c r="G250" t="s">
        <v>225</v>
      </c>
      <c r="H250" s="1">
        <v>-6608.3053999999993</v>
      </c>
      <c r="I250" s="1">
        <v>-6614.0906000000004</v>
      </c>
      <c r="J250" s="1" t="s">
        <v>20</v>
      </c>
      <c r="K250" t="s">
        <v>20</v>
      </c>
      <c r="L250" s="2">
        <v>3.47112</v>
      </c>
      <c r="M250" s="2">
        <v>14.89</v>
      </c>
      <c r="N250" s="2">
        <v>42.4</v>
      </c>
      <c r="O250" s="2">
        <v>155.59800000000001</v>
      </c>
      <c r="P250" s="2">
        <v>3181</v>
      </c>
      <c r="Q250" s="2">
        <v>144</v>
      </c>
      <c r="R250" s="2">
        <v>79.47</v>
      </c>
      <c r="S250" s="2">
        <v>5.4</v>
      </c>
      <c r="T250" s="2">
        <v>2.65</v>
      </c>
      <c r="U250" s="2">
        <v>0.35</v>
      </c>
      <c r="V250" s="2">
        <v>0.3</v>
      </c>
      <c r="W250" s="2">
        <v>0.05</v>
      </c>
      <c r="X250" s="2">
        <v>0.04</v>
      </c>
      <c r="Y250" s="2"/>
      <c r="Z250" s="2"/>
      <c r="AA250" s="2"/>
      <c r="AB250" s="2">
        <v>8.5500000000000007</v>
      </c>
      <c r="AC250" s="2">
        <v>3.2</v>
      </c>
      <c r="AD250">
        <v>100.01</v>
      </c>
    </row>
    <row r="251" spans="1:30" x14ac:dyDescent="0.35">
      <c r="A251">
        <v>52</v>
      </c>
      <c r="B251" t="s">
        <v>245</v>
      </c>
      <c r="C251" t="s">
        <v>226</v>
      </c>
      <c r="D251">
        <v>269405.6776</v>
      </c>
      <c r="E251">
        <v>886832.62138999999</v>
      </c>
      <c r="F251" t="s">
        <v>254</v>
      </c>
      <c r="G251" t="s">
        <v>227</v>
      </c>
      <c r="H251" s="1">
        <v>-3818.4891199999997</v>
      </c>
      <c r="I251" s="1">
        <v>-3824.8849799999998</v>
      </c>
      <c r="J251" s="1" t="s">
        <v>20</v>
      </c>
      <c r="K251" t="s">
        <v>20</v>
      </c>
      <c r="L251" s="2">
        <v>5.97804</v>
      </c>
      <c r="M251" s="2">
        <v>29.66</v>
      </c>
      <c r="N251" s="2">
        <v>61.32</v>
      </c>
      <c r="O251" s="2">
        <v>96.379000000000005</v>
      </c>
      <c r="P251" s="2">
        <v>1698</v>
      </c>
      <c r="Q251" s="2">
        <v>102</v>
      </c>
      <c r="R251" s="2">
        <v>90.28</v>
      </c>
      <c r="S251" s="2">
        <v>2.65</v>
      </c>
      <c r="T251" s="2">
        <v>1.94</v>
      </c>
      <c r="U251" s="2">
        <v>0.78</v>
      </c>
      <c r="V251" s="2">
        <v>0.32</v>
      </c>
      <c r="W251" s="2">
        <v>0.11</v>
      </c>
      <c r="X251" s="2">
        <v>0.05</v>
      </c>
      <c r="Y251" s="2"/>
      <c r="Z251" s="2"/>
      <c r="AA251" s="2"/>
      <c r="AB251" s="2">
        <v>1.53</v>
      </c>
      <c r="AC251" s="2">
        <v>2.34</v>
      </c>
      <c r="AD251">
        <v>100</v>
      </c>
    </row>
    <row r="252" spans="1:30" x14ac:dyDescent="0.35">
      <c r="A252">
        <v>52</v>
      </c>
      <c r="B252" t="s">
        <v>245</v>
      </c>
      <c r="C252" t="s">
        <v>226</v>
      </c>
      <c r="D252">
        <v>269405.6776</v>
      </c>
      <c r="E252">
        <v>886832.62138999999</v>
      </c>
      <c r="F252" t="s">
        <v>254</v>
      </c>
      <c r="G252" t="s">
        <v>228</v>
      </c>
      <c r="H252" s="1">
        <v>-5056.8433199999999</v>
      </c>
      <c r="I252" s="1">
        <v>-5059.9609</v>
      </c>
      <c r="J252" s="1" t="s">
        <v>20</v>
      </c>
      <c r="K252" t="s">
        <v>20</v>
      </c>
      <c r="L252" s="2">
        <v>2.7319</v>
      </c>
      <c r="M252" s="2">
        <v>20.38</v>
      </c>
      <c r="N252" s="2">
        <v>61.95</v>
      </c>
      <c r="O252" s="2">
        <v>120.05800000000001</v>
      </c>
      <c r="P252" s="2">
        <v>2233</v>
      </c>
      <c r="Q252" s="2">
        <v>120</v>
      </c>
      <c r="R252" s="2">
        <v>83.39</v>
      </c>
      <c r="S252" s="2">
        <v>4.8899999999999997</v>
      </c>
      <c r="T252" s="2">
        <v>1.91</v>
      </c>
      <c r="U252" s="2">
        <v>0.55000000000000004</v>
      </c>
      <c r="V252" s="2">
        <v>0.15</v>
      </c>
      <c r="W252" s="2">
        <v>0.04</v>
      </c>
      <c r="X252" s="2">
        <v>0.01</v>
      </c>
      <c r="Y252" s="2"/>
      <c r="Z252" s="2"/>
      <c r="AA252" s="2"/>
      <c r="AB252" s="2">
        <v>7.17</v>
      </c>
      <c r="AC252" s="2">
        <v>1.89</v>
      </c>
      <c r="AD252">
        <v>100.00000000000001</v>
      </c>
    </row>
    <row r="253" spans="1:30" x14ac:dyDescent="0.35">
      <c r="A253">
        <v>52</v>
      </c>
      <c r="B253" t="s">
        <v>245</v>
      </c>
      <c r="C253" t="s">
        <v>226</v>
      </c>
      <c r="D253">
        <v>269405.6776</v>
      </c>
      <c r="E253">
        <v>886832.62138999999</v>
      </c>
      <c r="F253" t="s">
        <v>253</v>
      </c>
      <c r="G253" t="s">
        <v>229</v>
      </c>
      <c r="H253" s="1">
        <v>-6166.2518399999999</v>
      </c>
      <c r="I253" s="1">
        <v>-6176.5687799999996</v>
      </c>
      <c r="J253" s="1" t="s">
        <v>20</v>
      </c>
      <c r="K253" t="s">
        <v>20</v>
      </c>
      <c r="L253" s="2">
        <v>9.93126</v>
      </c>
      <c r="M253" s="2">
        <v>18.97</v>
      </c>
      <c r="N253" s="2">
        <v>46.45</v>
      </c>
      <c r="O253" s="2">
        <v>157.21799999999999</v>
      </c>
      <c r="P253" s="2">
        <v>3095</v>
      </c>
      <c r="Q253" s="2">
        <v>136</v>
      </c>
      <c r="R253" s="2">
        <v>76.599999999999994</v>
      </c>
      <c r="S253" s="2">
        <v>6.79</v>
      </c>
      <c r="T253" s="2">
        <v>2.0499999999999998</v>
      </c>
      <c r="U253" s="2">
        <v>0.24</v>
      </c>
      <c r="V253" s="2">
        <v>0.21</v>
      </c>
      <c r="W253" s="2">
        <v>0.04</v>
      </c>
      <c r="X253" s="2">
        <v>0.02</v>
      </c>
      <c r="Y253" s="2"/>
      <c r="Z253" s="2"/>
      <c r="AA253" s="2"/>
      <c r="AB253" s="2">
        <v>12.63</v>
      </c>
      <c r="AC253" s="2">
        <v>1.42</v>
      </c>
      <c r="AD253">
        <v>99.999999999999986</v>
      </c>
    </row>
    <row r="254" spans="1:30" x14ac:dyDescent="0.35">
      <c r="A254">
        <v>52</v>
      </c>
      <c r="B254" t="s">
        <v>245</v>
      </c>
      <c r="C254" t="s">
        <v>226</v>
      </c>
      <c r="D254">
        <v>269405.6776</v>
      </c>
      <c r="E254">
        <v>886832.62138999999</v>
      </c>
      <c r="F254" t="s">
        <v>253</v>
      </c>
      <c r="G254" t="s">
        <v>117</v>
      </c>
      <c r="H254" s="1">
        <v>-6527.05548</v>
      </c>
      <c r="I254" s="1">
        <v>-6533.0978000000005</v>
      </c>
      <c r="J254" s="1" t="s">
        <v>20</v>
      </c>
      <c r="K254" t="s">
        <v>20</v>
      </c>
      <c r="L254" s="2">
        <v>5.6566400000000003</v>
      </c>
      <c r="M254" s="2">
        <v>19.8</v>
      </c>
      <c r="N254" s="2">
        <v>58.53</v>
      </c>
      <c r="O254" s="2">
        <v>179.66200000000001</v>
      </c>
      <c r="P254" s="2">
        <v>3642</v>
      </c>
      <c r="Q254" s="2">
        <v>142</v>
      </c>
      <c r="R254" s="2">
        <v>74.41</v>
      </c>
      <c r="S254" s="2">
        <v>5.74</v>
      </c>
      <c r="T254" s="2">
        <v>3.27</v>
      </c>
      <c r="U254" s="2">
        <v>0.45</v>
      </c>
      <c r="V254" s="2">
        <v>0.4</v>
      </c>
      <c r="W254" s="2">
        <v>0.08</v>
      </c>
      <c r="X254" s="2">
        <v>0.04</v>
      </c>
      <c r="Y254" s="2"/>
      <c r="Z254" s="2"/>
      <c r="AA254" s="2"/>
      <c r="AB254" s="2">
        <v>14.33</v>
      </c>
      <c r="AC254" s="2">
        <v>1.28</v>
      </c>
      <c r="AD254">
        <v>100</v>
      </c>
    </row>
    <row r="255" spans="1:30" x14ac:dyDescent="0.35">
      <c r="A255">
        <v>52</v>
      </c>
      <c r="B255" t="s">
        <v>245</v>
      </c>
      <c r="C255" t="s">
        <v>226</v>
      </c>
      <c r="D255">
        <v>269405.6776</v>
      </c>
      <c r="E255">
        <v>886832.62138999999</v>
      </c>
      <c r="F255" t="s">
        <v>253</v>
      </c>
      <c r="G255" t="s">
        <v>230</v>
      </c>
      <c r="H255" s="1">
        <v>-6569.0946000000004</v>
      </c>
      <c r="I255" s="1">
        <v>-6570.9908599999999</v>
      </c>
      <c r="J255" s="1" t="s">
        <v>20</v>
      </c>
      <c r="K255" t="s">
        <v>20</v>
      </c>
      <c r="L255" s="2">
        <v>1.5105799999999998</v>
      </c>
      <c r="M255" s="2">
        <v>19.84</v>
      </c>
      <c r="N255" s="2">
        <v>60.02</v>
      </c>
      <c r="O255" s="2">
        <v>186.626</v>
      </c>
      <c r="P255" s="2">
        <v>3807</v>
      </c>
      <c r="Q255" s="2">
        <v>142</v>
      </c>
      <c r="R255" s="2">
        <v>73.459999999999994</v>
      </c>
      <c r="S255" s="2">
        <v>7.3</v>
      </c>
      <c r="T255" s="2">
        <v>2.72</v>
      </c>
      <c r="U255" s="2">
        <v>0.28000000000000003</v>
      </c>
      <c r="V255" s="2">
        <v>0.35</v>
      </c>
      <c r="W255" s="2">
        <v>7.0000000000000007E-2</v>
      </c>
      <c r="X255" s="2">
        <v>0.04</v>
      </c>
      <c r="Y255" s="2"/>
      <c r="Z255" s="2"/>
      <c r="AA255" s="2"/>
      <c r="AB255" s="2">
        <v>14.53</v>
      </c>
      <c r="AC255" s="2">
        <v>1.26</v>
      </c>
      <c r="AD255">
        <v>100.00999999999999</v>
      </c>
    </row>
    <row r="256" spans="1:30" x14ac:dyDescent="0.35">
      <c r="A256">
        <v>52</v>
      </c>
      <c r="B256" t="s">
        <v>245</v>
      </c>
      <c r="C256" t="s">
        <v>226</v>
      </c>
      <c r="D256">
        <v>269405.6776</v>
      </c>
      <c r="E256">
        <v>886832.62138999999</v>
      </c>
      <c r="F256" t="s">
        <v>253</v>
      </c>
      <c r="G256" t="s">
        <v>150</v>
      </c>
      <c r="H256" s="1">
        <v>-6631.5426199999993</v>
      </c>
      <c r="I256" s="1">
        <v>-6638.5169999999998</v>
      </c>
      <c r="J256" s="1" t="s">
        <v>20</v>
      </c>
      <c r="K256" t="s">
        <v>20</v>
      </c>
      <c r="L256" s="2">
        <v>6.5886999999999993</v>
      </c>
      <c r="M256" s="2">
        <v>29.47</v>
      </c>
      <c r="N256" s="2">
        <v>27.9</v>
      </c>
      <c r="O256" s="2">
        <v>184.727</v>
      </c>
      <c r="P256" s="2">
        <v>3801</v>
      </c>
      <c r="Q256" s="2">
        <v>143</v>
      </c>
      <c r="R256" s="2">
        <v>74.53</v>
      </c>
      <c r="S256" s="2">
        <v>7.95</v>
      </c>
      <c r="T256" s="2">
        <v>1.32</v>
      </c>
      <c r="U256" s="2">
        <v>0.04</v>
      </c>
      <c r="V256" s="2">
        <v>0.08</v>
      </c>
      <c r="W256" s="2">
        <v>0</v>
      </c>
      <c r="X256" s="2">
        <v>0.01</v>
      </c>
      <c r="Y256" s="2"/>
      <c r="Z256" s="2"/>
      <c r="AA256" s="2"/>
      <c r="AB256" s="2">
        <v>14.82</v>
      </c>
      <c r="AC256" s="2">
        <v>1.24</v>
      </c>
      <c r="AD256">
        <v>99.99</v>
      </c>
    </row>
    <row r="257" spans="1:30" x14ac:dyDescent="0.35">
      <c r="A257">
        <v>52</v>
      </c>
      <c r="B257" t="s">
        <v>245</v>
      </c>
      <c r="C257" t="s">
        <v>226</v>
      </c>
      <c r="D257">
        <v>269405.6776</v>
      </c>
      <c r="E257">
        <v>886832.62138999999</v>
      </c>
      <c r="F257" t="s">
        <v>250</v>
      </c>
      <c r="G257" t="s">
        <v>231</v>
      </c>
      <c r="H257" s="1">
        <v>-7438.7065799999991</v>
      </c>
      <c r="I257" s="1">
        <v>-7444.0739599999997</v>
      </c>
      <c r="J257" s="1" t="s">
        <v>20</v>
      </c>
      <c r="K257" t="s">
        <v>20</v>
      </c>
      <c r="L257" s="2">
        <v>4.9817</v>
      </c>
      <c r="M257" s="2">
        <v>16.63</v>
      </c>
      <c r="N257" s="2">
        <v>59.02</v>
      </c>
      <c r="O257" s="2">
        <v>220.61099999999999</v>
      </c>
      <c r="P257" s="2">
        <v>4894</v>
      </c>
      <c r="Q257" s="2">
        <v>155</v>
      </c>
      <c r="R257" s="2">
        <v>71.55</v>
      </c>
      <c r="S257" s="2">
        <v>5.15</v>
      </c>
      <c r="T257" s="2">
        <v>2.81</v>
      </c>
      <c r="U257" s="2">
        <v>0.45</v>
      </c>
      <c r="V257" s="2">
        <v>0.37</v>
      </c>
      <c r="W257" s="2">
        <v>7.0000000000000007E-2</v>
      </c>
      <c r="X257" s="2">
        <v>0.03</v>
      </c>
      <c r="Y257" s="2"/>
      <c r="Z257" s="2"/>
      <c r="AA257" s="2"/>
      <c r="AB257" s="2">
        <v>18.64</v>
      </c>
      <c r="AC257" s="2">
        <v>0.92</v>
      </c>
      <c r="AD257">
        <v>99.990000000000009</v>
      </c>
    </row>
    <row r="258" spans="1:30" x14ac:dyDescent="0.35">
      <c r="A258">
        <v>52</v>
      </c>
      <c r="B258" t="s">
        <v>245</v>
      </c>
      <c r="C258" t="s">
        <v>226</v>
      </c>
      <c r="D258">
        <v>269405.6776</v>
      </c>
      <c r="E258">
        <v>886832.62138999999</v>
      </c>
      <c r="F258" t="s">
        <v>250</v>
      </c>
      <c r="G258" t="s">
        <v>212</v>
      </c>
      <c r="H258" s="1">
        <v>-8077.7462000000005</v>
      </c>
      <c r="I258" s="1">
        <v>-8083.4671199999993</v>
      </c>
      <c r="J258" s="1" t="s">
        <v>20</v>
      </c>
      <c r="K258" t="s">
        <v>20</v>
      </c>
      <c r="L258" s="2">
        <v>5.3352399999999998</v>
      </c>
      <c r="M258" s="2">
        <v>13.8</v>
      </c>
      <c r="N258" s="2">
        <v>57.81</v>
      </c>
      <c r="O258" s="2">
        <v>225.637</v>
      </c>
      <c r="P258" s="2">
        <v>5202</v>
      </c>
      <c r="Q258" s="2">
        <v>164</v>
      </c>
      <c r="R258" s="2">
        <v>70.19</v>
      </c>
      <c r="S258" s="2">
        <v>5.17</v>
      </c>
      <c r="T258" s="2">
        <v>1.9</v>
      </c>
      <c r="U258" s="2">
        <v>0.17</v>
      </c>
      <c r="V258" s="2">
        <v>0.22</v>
      </c>
      <c r="W258" s="2">
        <v>0.02</v>
      </c>
      <c r="X258" s="2">
        <v>0.02</v>
      </c>
      <c r="Y258" s="2"/>
      <c r="Z258" s="2"/>
      <c r="AA258" s="2"/>
      <c r="AB258" s="2">
        <v>21.65</v>
      </c>
      <c r="AC258" s="2">
        <v>0.67</v>
      </c>
      <c r="AD258">
        <v>100.01</v>
      </c>
    </row>
    <row r="259" spans="1:30" x14ac:dyDescent="0.35">
      <c r="A259">
        <v>52</v>
      </c>
      <c r="B259" t="s">
        <v>245</v>
      </c>
      <c r="C259" t="s">
        <v>226</v>
      </c>
      <c r="D259">
        <v>269405.6776</v>
      </c>
      <c r="E259">
        <v>886832.62138999999</v>
      </c>
      <c r="F259" t="s">
        <v>250</v>
      </c>
      <c r="G259" t="s">
        <v>37</v>
      </c>
      <c r="H259" s="1">
        <v>-8173.4591199999995</v>
      </c>
      <c r="I259" s="1">
        <v>-8178.8586400000004</v>
      </c>
      <c r="J259" s="1" t="s">
        <v>20</v>
      </c>
      <c r="K259" t="s">
        <v>20</v>
      </c>
      <c r="L259" s="2">
        <v>5.0138400000000001</v>
      </c>
      <c r="M259" s="2">
        <v>15.51</v>
      </c>
      <c r="N259" s="2">
        <v>57.77</v>
      </c>
      <c r="O259" s="2">
        <v>224.352</v>
      </c>
      <c r="P259" s="2">
        <v>5201</v>
      </c>
      <c r="Q259" s="2">
        <v>166</v>
      </c>
      <c r="R259" s="2">
        <v>70.430000000000007</v>
      </c>
      <c r="S259" s="2">
        <v>4.7</v>
      </c>
      <c r="T259" s="2">
        <v>1.75</v>
      </c>
      <c r="U259" s="2">
        <v>0.19</v>
      </c>
      <c r="V259" s="2">
        <v>0.18</v>
      </c>
      <c r="W259" s="2">
        <v>0.01</v>
      </c>
      <c r="X259" s="2">
        <v>0.01</v>
      </c>
      <c r="Y259" s="2"/>
      <c r="Z259" s="2"/>
      <c r="AA259" s="2"/>
      <c r="AB259" s="2">
        <v>22.11</v>
      </c>
      <c r="AC259" s="2">
        <v>0.63</v>
      </c>
      <c r="AD259">
        <v>100.01000000000002</v>
      </c>
    </row>
    <row r="260" spans="1:30" x14ac:dyDescent="0.35">
      <c r="A260">
        <v>52</v>
      </c>
      <c r="B260" t="s">
        <v>245</v>
      </c>
      <c r="C260" t="s">
        <v>226</v>
      </c>
      <c r="D260">
        <v>269405.6776</v>
      </c>
      <c r="E260">
        <v>886832.62138999999</v>
      </c>
      <c r="F260" t="s">
        <v>250</v>
      </c>
      <c r="G260" t="s">
        <v>232</v>
      </c>
      <c r="H260" s="1">
        <v>-8232.6288599999989</v>
      </c>
      <c r="I260" s="1">
        <v>-8233.7537599999996</v>
      </c>
      <c r="J260" s="1" t="s">
        <v>20</v>
      </c>
      <c r="K260" t="s">
        <v>20</v>
      </c>
      <c r="L260" s="2">
        <v>0.77135999999999993</v>
      </c>
      <c r="M260" s="2">
        <v>26.68</v>
      </c>
      <c r="N260" s="2">
        <v>35.15</v>
      </c>
      <c r="O260" s="2">
        <v>227.75200000000001</v>
      </c>
      <c r="P260" s="2">
        <v>5308</v>
      </c>
      <c r="Q260" s="2">
        <v>167</v>
      </c>
      <c r="R260" s="2">
        <v>68.92</v>
      </c>
      <c r="S260" s="2">
        <v>5.26</v>
      </c>
      <c r="T260" s="2">
        <v>2.23</v>
      </c>
      <c r="U260" s="2">
        <v>0.24</v>
      </c>
      <c r="V260" s="2">
        <v>0.28999999999999998</v>
      </c>
      <c r="W260" s="2">
        <v>0.04</v>
      </c>
      <c r="X260" s="2">
        <v>0.03</v>
      </c>
      <c r="Y260" s="2"/>
      <c r="Z260" s="2"/>
      <c r="AA260" s="2"/>
      <c r="AB260" s="2">
        <v>22.38</v>
      </c>
      <c r="AC260" s="2">
        <v>0.61</v>
      </c>
      <c r="AD260">
        <v>100.00000000000001</v>
      </c>
    </row>
    <row r="261" spans="1:30" x14ac:dyDescent="0.35">
      <c r="A261">
        <v>52</v>
      </c>
      <c r="B261" t="s">
        <v>245</v>
      </c>
      <c r="C261" t="s">
        <v>226</v>
      </c>
      <c r="D261">
        <v>269405.6776</v>
      </c>
      <c r="E261">
        <v>886832.62138999999</v>
      </c>
      <c r="F261" t="s">
        <v>250</v>
      </c>
      <c r="G261" t="s">
        <v>26</v>
      </c>
      <c r="H261" s="1">
        <v>-8315.7428999999993</v>
      </c>
      <c r="I261" s="1">
        <v>-8318.3783800000001</v>
      </c>
      <c r="J261" s="1" t="s">
        <v>20</v>
      </c>
      <c r="K261" t="s">
        <v>20</v>
      </c>
      <c r="L261" s="2">
        <v>2.2498</v>
      </c>
      <c r="M261" s="2">
        <v>14.04</v>
      </c>
      <c r="N261" s="2">
        <v>62.83</v>
      </c>
      <c r="O261" s="2">
        <v>221.02600000000001</v>
      </c>
      <c r="P261" s="2">
        <v>5137</v>
      </c>
      <c r="Q261" s="2">
        <v>168</v>
      </c>
      <c r="R261" s="2">
        <v>70.88</v>
      </c>
      <c r="S261" s="2">
        <v>4.01</v>
      </c>
      <c r="T261" s="2">
        <v>1.38</v>
      </c>
      <c r="U261" s="2">
        <v>0.19</v>
      </c>
      <c r="V261" s="2">
        <v>0.15</v>
      </c>
      <c r="W261" s="2">
        <v>0.02</v>
      </c>
      <c r="X261" s="2">
        <v>0.01</v>
      </c>
      <c r="Y261" s="2"/>
      <c r="Z261" s="2"/>
      <c r="AA261" s="2"/>
      <c r="AB261" s="2">
        <v>22.78</v>
      </c>
      <c r="AC261" s="2">
        <v>0.57999999999999996</v>
      </c>
      <c r="AD261">
        <v>100</v>
      </c>
    </row>
    <row r="262" spans="1:30" x14ac:dyDescent="0.35">
      <c r="A262">
        <v>52</v>
      </c>
      <c r="B262" t="s">
        <v>245</v>
      </c>
      <c r="C262" t="s">
        <v>226</v>
      </c>
      <c r="D262">
        <v>269405.6776</v>
      </c>
      <c r="E262">
        <v>886832.62138999999</v>
      </c>
      <c r="F262" t="s">
        <v>251</v>
      </c>
      <c r="G262" t="s">
        <v>233</v>
      </c>
      <c r="H262" s="1">
        <v>-8481.7781400000003</v>
      </c>
      <c r="I262" s="1">
        <v>-8486.7277000000013</v>
      </c>
      <c r="J262" s="1" t="s">
        <v>20</v>
      </c>
      <c r="K262" t="s">
        <v>20</v>
      </c>
      <c r="L262" s="2">
        <v>4.5638800000000002</v>
      </c>
      <c r="M262" s="2">
        <v>14.62</v>
      </c>
      <c r="N262" s="2">
        <v>57.85</v>
      </c>
      <c r="O262" s="2">
        <v>222.89400000000001</v>
      </c>
      <c r="P262" s="2">
        <v>5233</v>
      </c>
      <c r="Q262" s="2">
        <v>170</v>
      </c>
      <c r="R262" s="2">
        <v>71.25</v>
      </c>
      <c r="S262" s="2">
        <v>3.49</v>
      </c>
      <c r="T262" s="2">
        <v>0.92</v>
      </c>
      <c r="U262" s="2">
        <v>0.12</v>
      </c>
      <c r="V262" s="2">
        <v>0.11</v>
      </c>
      <c r="W262" s="2">
        <v>0.02</v>
      </c>
      <c r="X262" s="2">
        <v>0.01</v>
      </c>
      <c r="Y262" s="2"/>
      <c r="Z262" s="2"/>
      <c r="AA262" s="2"/>
      <c r="AB262" s="2">
        <v>23.56</v>
      </c>
      <c r="AC262" s="2">
        <v>0.51</v>
      </c>
      <c r="AD262">
        <v>99.990000000000009</v>
      </c>
    </row>
    <row r="263" spans="1:30" x14ac:dyDescent="0.35">
      <c r="A263">
        <v>52</v>
      </c>
      <c r="B263" t="s">
        <v>245</v>
      </c>
      <c r="C263" t="s">
        <v>226</v>
      </c>
      <c r="D263">
        <v>269405.6776</v>
      </c>
      <c r="E263">
        <v>886832.62138999999</v>
      </c>
      <c r="F263" t="s">
        <v>251</v>
      </c>
      <c r="G263" t="s">
        <v>234</v>
      </c>
      <c r="H263" s="1">
        <v>-8578.1659999999993</v>
      </c>
      <c r="I263" s="1">
        <v>-8586.4902600000005</v>
      </c>
      <c r="J263" s="1" t="s">
        <v>20</v>
      </c>
      <c r="K263" t="s">
        <v>20</v>
      </c>
      <c r="L263" s="2">
        <v>4.9174199999999999</v>
      </c>
      <c r="M263" s="2">
        <v>12.7</v>
      </c>
      <c r="N263" s="2">
        <v>58.3</v>
      </c>
      <c r="O263" s="2">
        <v>226.04</v>
      </c>
      <c r="P263" s="2">
        <v>5345</v>
      </c>
      <c r="Q263" s="2">
        <v>171</v>
      </c>
      <c r="R263" s="2">
        <v>70.849999999999994</v>
      </c>
      <c r="S263" s="2">
        <v>3.48</v>
      </c>
      <c r="T263" s="2">
        <v>0.94</v>
      </c>
      <c r="U263" s="2">
        <v>0.09</v>
      </c>
      <c r="V263" s="2">
        <v>0.12</v>
      </c>
      <c r="W263" s="2">
        <v>0.01</v>
      </c>
      <c r="X263" s="2">
        <v>0.01</v>
      </c>
      <c r="Y263" s="2"/>
      <c r="Z263" s="2"/>
      <c r="AA263" s="2"/>
      <c r="AB263" s="2">
        <v>24.02</v>
      </c>
      <c r="AC263" s="2">
        <v>0.48</v>
      </c>
      <c r="AD263">
        <v>100.00000000000001</v>
      </c>
    </row>
    <row r="264" spans="1:30" x14ac:dyDescent="0.35">
      <c r="A264">
        <v>52</v>
      </c>
      <c r="B264" t="s">
        <v>248</v>
      </c>
      <c r="C264" t="s">
        <v>269</v>
      </c>
      <c r="D264">
        <v>241384.88</v>
      </c>
      <c r="E264">
        <v>933877.77</v>
      </c>
      <c r="F264" t="s">
        <v>252</v>
      </c>
      <c r="G264" t="s">
        <v>278</v>
      </c>
      <c r="H264" s="1">
        <v>-10067.7485</v>
      </c>
      <c r="I264" s="1">
        <v>-10083.497300000001</v>
      </c>
      <c r="J264" s="1" t="s">
        <v>20</v>
      </c>
      <c r="K264" t="s">
        <v>20</v>
      </c>
      <c r="L264" s="2">
        <v>2.7888500000000001</v>
      </c>
      <c r="M264" s="2">
        <v>16.09</v>
      </c>
      <c r="N264" s="2">
        <v>57.71</v>
      </c>
      <c r="O264" s="2">
        <v>190.91610345229725</v>
      </c>
      <c r="P264" s="2">
        <v>4200.3881690140843</v>
      </c>
      <c r="Q264" s="2">
        <v>177.08</v>
      </c>
      <c r="R264" s="2">
        <v>55.889999999999993</v>
      </c>
      <c r="S264" s="2">
        <v>9.4499999999999993</v>
      </c>
      <c r="T264" s="2">
        <v>4.49</v>
      </c>
      <c r="U264" s="2">
        <v>1.96</v>
      </c>
      <c r="V264" s="2">
        <v>1.8500000000000003</v>
      </c>
      <c r="W264" s="2">
        <v>1.27</v>
      </c>
      <c r="X264" s="2">
        <v>0.6</v>
      </c>
      <c r="Y264" s="2">
        <v>0</v>
      </c>
      <c r="Z264" s="2">
        <v>0</v>
      </c>
      <c r="AA264" s="2">
        <v>0</v>
      </c>
      <c r="AB264" s="2">
        <v>22.15</v>
      </c>
      <c r="AC264" s="2">
        <v>2.34</v>
      </c>
      <c r="AD264">
        <v>100</v>
      </c>
    </row>
    <row r="265" spans="1:30" x14ac:dyDescent="0.35">
      <c r="H265" s="3"/>
      <c r="I26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253B-BA0D-47F9-AEA5-CBF73E066434}">
  <dimension ref="A1:V241"/>
  <sheetViews>
    <sheetView tabSelected="1" zoomScale="85" zoomScaleNormal="85" workbookViewId="0">
      <selection activeCell="Z4" sqref="Z4"/>
    </sheetView>
  </sheetViews>
  <sheetFormatPr defaultColWidth="9.08984375" defaultRowHeight="13" x14ac:dyDescent="0.3"/>
  <cols>
    <col min="1" max="1" width="13.6328125" style="10" customWidth="1"/>
    <col min="2" max="2" width="12.36328125" style="10" customWidth="1"/>
    <col min="3" max="3" width="11.36328125" style="10" customWidth="1"/>
    <col min="4" max="4" width="9.54296875" style="11" customWidth="1"/>
    <col min="5" max="6" width="8.08984375" style="12" customWidth="1"/>
    <col min="7" max="16" width="5.36328125" style="13" customWidth="1"/>
    <col min="17" max="17" width="5.90625" style="13" customWidth="1"/>
    <col min="18" max="18" width="6.453125" style="13" customWidth="1"/>
    <col min="19" max="19" width="5.453125" style="23" customWidth="1"/>
    <col min="20" max="20" width="8.36328125" style="14" customWidth="1"/>
    <col min="21" max="21" width="6.36328125" style="11" customWidth="1"/>
    <col min="22" max="16384" width="9.08984375" style="10"/>
  </cols>
  <sheetData>
    <row r="1" spans="1:22" s="4" customFormat="1" ht="15" x14ac:dyDescent="0.4">
      <c r="A1" s="4" t="s">
        <v>279</v>
      </c>
      <c r="B1" s="4" t="s">
        <v>280</v>
      </c>
      <c r="C1" s="4" t="s">
        <v>256</v>
      </c>
      <c r="D1" s="5" t="s">
        <v>281</v>
      </c>
      <c r="E1" s="6" t="s">
        <v>282</v>
      </c>
      <c r="F1" s="6" t="s">
        <v>283</v>
      </c>
      <c r="G1" s="4" t="s">
        <v>284</v>
      </c>
      <c r="H1" s="4" t="s">
        <v>285</v>
      </c>
      <c r="I1" s="4" t="s">
        <v>286</v>
      </c>
      <c r="J1" s="4" t="s">
        <v>287</v>
      </c>
      <c r="K1" s="4" t="s">
        <v>288</v>
      </c>
      <c r="L1" s="4" t="s">
        <v>289</v>
      </c>
      <c r="M1" s="4" t="s">
        <v>290</v>
      </c>
      <c r="N1" s="4" t="s">
        <v>291</v>
      </c>
      <c r="O1" s="7" t="s">
        <v>292</v>
      </c>
      <c r="P1" s="7" t="s">
        <v>293</v>
      </c>
      <c r="Q1" s="4" t="s">
        <v>294</v>
      </c>
      <c r="R1" s="4" t="s">
        <v>295</v>
      </c>
      <c r="S1" s="8" t="s">
        <v>296</v>
      </c>
      <c r="T1" s="9" t="s">
        <v>297</v>
      </c>
      <c r="U1" s="5" t="s">
        <v>298</v>
      </c>
      <c r="V1" s="4" t="s">
        <v>18</v>
      </c>
    </row>
    <row r="2" spans="1:22" x14ac:dyDescent="0.3">
      <c r="A2" s="10">
        <v>258459.22417999999</v>
      </c>
      <c r="B2" s="10">
        <v>915514.68334999995</v>
      </c>
      <c r="C2" s="10" t="s">
        <v>259</v>
      </c>
      <c r="D2" s="11">
        <v>-3023.616</v>
      </c>
      <c r="E2" s="12" t="s">
        <v>90</v>
      </c>
      <c r="F2" s="12" t="s">
        <v>299</v>
      </c>
      <c r="G2" s="13">
        <v>45.78</v>
      </c>
      <c r="H2" s="13">
        <v>0.36</v>
      </c>
      <c r="I2" s="13">
        <v>0.03</v>
      </c>
      <c r="J2" s="13">
        <v>0.01</v>
      </c>
      <c r="K2" s="13">
        <v>7.1999999999999998E-3</v>
      </c>
      <c r="L2" s="13">
        <v>6.4000000000000003E-3</v>
      </c>
      <c r="M2" s="13">
        <v>4.0000000000000001E-3</v>
      </c>
      <c r="N2" s="13">
        <v>8.3000000000000004E-2</v>
      </c>
      <c r="Q2" s="13">
        <v>52.16</v>
      </c>
      <c r="R2" s="13">
        <v>1.49</v>
      </c>
      <c r="S2" s="13"/>
      <c r="U2" s="15"/>
      <c r="V2" s="13">
        <f>SUM(G2:R2)</f>
        <v>99.930599999999984</v>
      </c>
    </row>
    <row r="3" spans="1:22" x14ac:dyDescent="0.3">
      <c r="A3" s="10">
        <v>258459.22417999999</v>
      </c>
      <c r="B3" s="10">
        <v>915514.68334999995</v>
      </c>
      <c r="C3" s="10" t="s">
        <v>259</v>
      </c>
      <c r="D3" s="11">
        <v>-3023.616</v>
      </c>
      <c r="E3" s="12" t="s">
        <v>90</v>
      </c>
      <c r="F3" s="12" t="s">
        <v>300</v>
      </c>
      <c r="G3" s="13">
        <v>46.591103350699356</v>
      </c>
      <c r="H3" s="13">
        <v>0.3794545670594443</v>
      </c>
      <c r="I3" s="13">
        <v>2.3944545889460683E-2</v>
      </c>
      <c r="J3" s="13">
        <v>9.3727824045101507E-3</v>
      </c>
      <c r="K3" s="13">
        <v>6.0291212658225403E-3</v>
      </c>
      <c r="L3" s="13">
        <v>1.4061891799050772E-2</v>
      </c>
      <c r="M3" s="13">
        <v>8.0914203941747642E-3</v>
      </c>
      <c r="N3" s="13">
        <v>2.6342413691625155E-2</v>
      </c>
      <c r="O3" s="13">
        <v>4.7342564025664507E-3</v>
      </c>
      <c r="P3" s="13">
        <v>0</v>
      </c>
      <c r="Q3" s="13">
        <v>51.660054149068792</v>
      </c>
      <c r="R3" s="13">
        <v>1.2768115013252082</v>
      </c>
      <c r="S3" s="13"/>
      <c r="U3" s="15">
        <v>484</v>
      </c>
      <c r="V3" s="13">
        <f t="shared" ref="V3:V66" si="0">SUM(G3:R3)</f>
        <v>100.00000000000001</v>
      </c>
    </row>
    <row r="4" spans="1:22" x14ac:dyDescent="0.3">
      <c r="A4" s="10">
        <v>258459.22417999999</v>
      </c>
      <c r="B4" s="10">
        <v>915514.68334999995</v>
      </c>
      <c r="C4" s="10" t="s">
        <v>259</v>
      </c>
      <c r="D4" s="11">
        <v>-2996.63</v>
      </c>
      <c r="E4" s="12" t="s">
        <v>82</v>
      </c>
      <c r="F4" s="12" t="s">
        <v>300</v>
      </c>
      <c r="G4" s="13">
        <v>47.114705971817585</v>
      </c>
      <c r="H4" s="13">
        <v>0.2994297432179826</v>
      </c>
      <c r="I4" s="13">
        <v>1.7629249831436034E-2</v>
      </c>
      <c r="J4" s="13">
        <v>6.1352140377814472E-3</v>
      </c>
      <c r="K4" s="13">
        <v>3.9659301155290051E-3</v>
      </c>
      <c r="L4" s="13">
        <v>1.0978435039389868E-2</v>
      </c>
      <c r="M4" s="13">
        <v>7.1831557386632921E-3</v>
      </c>
      <c r="N4" s="13">
        <v>3.1337148690673874E-2</v>
      </c>
      <c r="O4" s="13">
        <v>6.3493870179899027E-3</v>
      </c>
      <c r="P4" s="13">
        <v>8.7569364102149785E-5</v>
      </c>
      <c r="Q4" s="13">
        <v>51.613554510943636</v>
      </c>
      <c r="R4" s="13">
        <v>0.88853500650333161</v>
      </c>
      <c r="S4" s="13"/>
      <c r="U4" s="15">
        <v>487</v>
      </c>
      <c r="V4" s="13">
        <f t="shared" si="0"/>
        <v>99.999891322318121</v>
      </c>
    </row>
    <row r="5" spans="1:22" x14ac:dyDescent="0.3">
      <c r="A5" s="10">
        <v>258459.22417999999</v>
      </c>
      <c r="B5" s="10">
        <v>915514.68334999995</v>
      </c>
      <c r="C5" s="10" t="s">
        <v>259</v>
      </c>
      <c r="D5" s="11">
        <v>-2996.63</v>
      </c>
      <c r="E5" s="12" t="s">
        <v>82</v>
      </c>
      <c r="F5" s="12" t="s">
        <v>299</v>
      </c>
      <c r="G5" s="13">
        <v>45.98</v>
      </c>
      <c r="H5" s="13">
        <v>0.28000000000000003</v>
      </c>
      <c r="I5" s="13">
        <v>2.1999999999999999E-2</v>
      </c>
      <c r="J5" s="13">
        <v>7.0000000000000001E-3</v>
      </c>
      <c r="K5" s="13">
        <v>4.7000000000000002E-3</v>
      </c>
      <c r="L5" s="13">
        <v>3.5000000000000001E-3</v>
      </c>
      <c r="M5" s="13">
        <v>2.2000000000000001E-3</v>
      </c>
      <c r="N5" s="13">
        <v>4.8000000000000001E-2</v>
      </c>
      <c r="Q5" s="13">
        <v>52.5</v>
      </c>
      <c r="R5" s="13">
        <v>1.1499999999999999</v>
      </c>
      <c r="S5" s="13"/>
      <c r="U5" s="15"/>
      <c r="V5" s="13">
        <f t="shared" si="0"/>
        <v>99.997399999999999</v>
      </c>
    </row>
    <row r="6" spans="1:22" x14ac:dyDescent="0.3">
      <c r="A6" s="10">
        <v>258459.22417999999</v>
      </c>
      <c r="B6" s="10">
        <v>915514.68334999995</v>
      </c>
      <c r="C6" s="10" t="s">
        <v>259</v>
      </c>
      <c r="D6" s="11">
        <v>-2949.9850000000001</v>
      </c>
      <c r="E6" s="12" t="s">
        <v>80</v>
      </c>
      <c r="F6" s="12" t="s">
        <v>300</v>
      </c>
      <c r="G6" s="13">
        <v>55.071314598410837</v>
      </c>
      <c r="H6" s="13">
        <v>0.58724195458869966</v>
      </c>
      <c r="I6" s="13">
        <v>4.2223796840947632E-2</v>
      </c>
      <c r="J6" s="13">
        <v>1.6451014711936798E-2</v>
      </c>
      <c r="K6" s="13">
        <v>1.1214450105644359E-2</v>
      </c>
      <c r="L6" s="13">
        <v>2.1022620018944206E-2</v>
      </c>
      <c r="M6" s="13">
        <v>1.2134543437952078E-2</v>
      </c>
      <c r="N6" s="13">
        <v>6.7905839901497941E-2</v>
      </c>
      <c r="O6" s="13">
        <v>2.5344637851374738E-2</v>
      </c>
      <c r="P6" s="13">
        <v>5.5784077283030364E-3</v>
      </c>
      <c r="Q6" s="13">
        <v>42.77901</v>
      </c>
      <c r="R6" s="13">
        <v>1.3549899999999999</v>
      </c>
      <c r="S6" s="13"/>
      <c r="U6" s="15">
        <v>579</v>
      </c>
      <c r="V6" s="13">
        <f t="shared" si="0"/>
        <v>99.994431863596148</v>
      </c>
    </row>
    <row r="7" spans="1:22" x14ac:dyDescent="0.3">
      <c r="A7" s="10">
        <v>258459.22417999999</v>
      </c>
      <c r="B7" s="10">
        <v>915514.68334999995</v>
      </c>
      <c r="C7" s="10" t="s">
        <v>259</v>
      </c>
      <c r="D7" s="11">
        <v>-2949.9850000000001</v>
      </c>
      <c r="E7" s="12" t="s">
        <v>80</v>
      </c>
      <c r="F7" s="12" t="s">
        <v>299</v>
      </c>
      <c r="G7" s="13">
        <v>55.18</v>
      </c>
      <c r="H7" s="13">
        <v>0.56000000000000005</v>
      </c>
      <c r="I7" s="13">
        <v>0.05</v>
      </c>
      <c r="J7" s="13">
        <v>1.7999999999999999E-2</v>
      </c>
      <c r="K7" s="13">
        <v>1.2999999999999999E-2</v>
      </c>
      <c r="L7" s="13">
        <v>0.01</v>
      </c>
      <c r="M7" s="13">
        <v>6.6E-3</v>
      </c>
      <c r="N7" s="13">
        <v>8.4000000000000005E-2</v>
      </c>
      <c r="Q7" s="13">
        <v>42.8</v>
      </c>
      <c r="R7" s="13">
        <v>1.27</v>
      </c>
      <c r="S7" s="13"/>
      <c r="U7" s="15"/>
      <c r="V7" s="13">
        <f t="shared" si="0"/>
        <v>99.991599999999991</v>
      </c>
    </row>
    <row r="8" spans="1:22" x14ac:dyDescent="0.3">
      <c r="A8" s="10">
        <v>258459.22417999999</v>
      </c>
      <c r="B8" s="10">
        <v>915514.68334999995</v>
      </c>
      <c r="C8" s="10" t="s">
        <v>259</v>
      </c>
      <c r="D8" s="11">
        <v>-2844.5439999999999</v>
      </c>
      <c r="E8" s="12" t="s">
        <v>102</v>
      </c>
      <c r="F8" s="12" t="s">
        <v>300</v>
      </c>
      <c r="G8" s="13">
        <v>79.589412979418384</v>
      </c>
      <c r="H8" s="13">
        <v>0.23486764312501965</v>
      </c>
      <c r="I8" s="13">
        <v>3.0282743124374092E-2</v>
      </c>
      <c r="J8" s="13">
        <v>6.7810902137975151E-2</v>
      </c>
      <c r="K8" s="13">
        <v>3.0553903358980523E-2</v>
      </c>
      <c r="L8" s="13">
        <v>3.5903703784362497E-4</v>
      </c>
      <c r="M8" s="13">
        <v>1.1022437061799287E-2</v>
      </c>
      <c r="N8" s="13">
        <v>1.8626585068300235E-2</v>
      </c>
      <c r="O8" s="13">
        <v>6.584066079606125E-3</v>
      </c>
      <c r="P8" s="13">
        <v>3.1036550279368185E-3</v>
      </c>
      <c r="Q8" s="13">
        <v>18.288967883950143</v>
      </c>
      <c r="R8" s="13">
        <v>1.7177659037266524</v>
      </c>
      <c r="S8" s="13"/>
      <c r="U8" s="15"/>
      <c r="V8" s="13">
        <f t="shared" si="0"/>
        <v>99.999357739117031</v>
      </c>
    </row>
    <row r="9" spans="1:22" x14ac:dyDescent="0.3">
      <c r="A9" s="10">
        <v>258459.22417999999</v>
      </c>
      <c r="B9" s="10">
        <v>915514.68334999995</v>
      </c>
      <c r="C9" s="10" t="s">
        <v>259</v>
      </c>
      <c r="D9" s="11">
        <v>-2844.5439999999999</v>
      </c>
      <c r="E9" s="12" t="s">
        <v>102</v>
      </c>
      <c r="F9" s="12" t="s">
        <v>299</v>
      </c>
      <c r="G9" s="13">
        <v>79.11</v>
      </c>
      <c r="H9" s="13">
        <v>0.23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3.2000000000000001E-2</v>
      </c>
      <c r="Q9" s="13">
        <v>18.309999999999999</v>
      </c>
      <c r="R9" s="13">
        <v>2.15</v>
      </c>
      <c r="S9" s="13"/>
      <c r="U9" s="15">
        <v>820</v>
      </c>
      <c r="V9" s="13">
        <f t="shared" si="0"/>
        <v>99.832000000000008</v>
      </c>
    </row>
    <row r="10" spans="1:22" x14ac:dyDescent="0.3">
      <c r="A10" s="10">
        <v>258459.22417999999</v>
      </c>
      <c r="B10" s="10">
        <v>915514.68334999995</v>
      </c>
      <c r="C10" s="10" t="s">
        <v>259</v>
      </c>
      <c r="D10" s="11">
        <v>-2778.9749999999999</v>
      </c>
      <c r="E10" s="12" t="s">
        <v>99</v>
      </c>
      <c r="F10" s="12" t="s">
        <v>300</v>
      </c>
      <c r="G10" s="13">
        <v>81.821532756775056</v>
      </c>
      <c r="H10" s="13">
        <v>1.9736377667138305</v>
      </c>
      <c r="I10" s="13">
        <v>0.13080679641856433</v>
      </c>
      <c r="J10" s="13">
        <v>2.1866671095722077E-2</v>
      </c>
      <c r="K10" s="13">
        <v>3.4602204810812956E-2</v>
      </c>
      <c r="L10" s="13">
        <v>1.7402540725790928E-2</v>
      </c>
      <c r="M10" s="13">
        <v>2.9655942593895111E-2</v>
      </c>
      <c r="N10" s="13">
        <v>8.9934639440591352E-2</v>
      </c>
      <c r="O10" s="13">
        <v>3.6793143880957412E-2</v>
      </c>
      <c r="P10" s="13">
        <v>1.0040108556517217E-2</v>
      </c>
      <c r="Q10" s="13">
        <v>14.37672586811567</v>
      </c>
      <c r="R10" s="13">
        <v>1.4565975696062106</v>
      </c>
      <c r="S10" s="13"/>
      <c r="U10" s="15">
        <v>879</v>
      </c>
      <c r="V10" s="13">
        <f t="shared" si="0"/>
        <v>99.999596008733633</v>
      </c>
    </row>
    <row r="11" spans="1:22" x14ac:dyDescent="0.3">
      <c r="A11" s="10">
        <v>258459.22417999999</v>
      </c>
      <c r="B11" s="10">
        <v>915514.68334999995</v>
      </c>
      <c r="C11" s="10" t="s">
        <v>259</v>
      </c>
      <c r="D11" s="11">
        <v>-2778.9749999999999</v>
      </c>
      <c r="E11" s="12" t="s">
        <v>99</v>
      </c>
      <c r="F11" s="12" t="s">
        <v>300</v>
      </c>
      <c r="G11" s="13">
        <v>82.439411710558417</v>
      </c>
      <c r="H11" s="13">
        <v>2.0092566444807938</v>
      </c>
      <c r="I11" s="13">
        <v>0.13015361151216834</v>
      </c>
      <c r="J11" s="13">
        <v>2.1152855416799548E-2</v>
      </c>
      <c r="K11" s="13">
        <v>3.2730244926564407E-2</v>
      </c>
      <c r="L11" s="13">
        <v>1.5388853877830967E-2</v>
      </c>
      <c r="M11" s="13">
        <v>2.5784102393790011E-2</v>
      </c>
      <c r="N11" s="13">
        <v>5.8929921319220709E-2</v>
      </c>
      <c r="O11" s="13">
        <v>2.06050280681798E-2</v>
      </c>
      <c r="P11" s="13">
        <v>1.3093228859498869E-3</v>
      </c>
      <c r="Q11" s="13">
        <v>13.858431672865896</v>
      </c>
      <c r="R11" s="13">
        <v>1.3868460316944107</v>
      </c>
      <c r="S11" s="13"/>
      <c r="U11" s="15">
        <v>883</v>
      </c>
      <c r="V11" s="13">
        <f t="shared" si="0"/>
        <v>100.00000000000001</v>
      </c>
    </row>
    <row r="12" spans="1:22" x14ac:dyDescent="0.3">
      <c r="A12" s="10">
        <v>258459.22417999999</v>
      </c>
      <c r="B12" s="10">
        <v>915514.68334999995</v>
      </c>
      <c r="C12" s="10" t="s">
        <v>259</v>
      </c>
      <c r="D12" s="11">
        <v>-2778.9749999999999</v>
      </c>
      <c r="E12" s="12" t="s">
        <v>99</v>
      </c>
      <c r="F12" s="12" t="s">
        <v>299</v>
      </c>
      <c r="G12" s="13">
        <v>81.91</v>
      </c>
      <c r="H12" s="13">
        <v>1.94</v>
      </c>
      <c r="I12" s="13">
        <v>0.15</v>
      </c>
      <c r="J12" s="13">
        <v>2.4E-2</v>
      </c>
      <c r="K12" s="13">
        <v>3.9E-2</v>
      </c>
      <c r="L12" s="13">
        <v>1.0999999999999999E-2</v>
      </c>
      <c r="M12" s="13">
        <v>1.7000000000000001E-2</v>
      </c>
      <c r="N12" s="13">
        <v>8.3000000000000004E-2</v>
      </c>
      <c r="Q12" s="13">
        <v>14.41</v>
      </c>
      <c r="R12" s="13">
        <v>1.41</v>
      </c>
      <c r="S12" s="13"/>
      <c r="U12" s="15"/>
      <c r="V12" s="13">
        <f t="shared" si="0"/>
        <v>99.993999999999986</v>
      </c>
    </row>
    <row r="13" spans="1:22" x14ac:dyDescent="0.3">
      <c r="A13" s="10">
        <v>258459.22417999999</v>
      </c>
      <c r="B13" s="10">
        <v>915514.68334999995</v>
      </c>
      <c r="C13" s="10" t="s">
        <v>259</v>
      </c>
      <c r="D13" s="11">
        <v>-2132.1619999999998</v>
      </c>
      <c r="E13" s="12" t="s">
        <v>97</v>
      </c>
      <c r="F13" s="12" t="s">
        <v>300</v>
      </c>
      <c r="G13" s="13">
        <v>72.856662090545655</v>
      </c>
      <c r="H13" s="13">
        <v>4.6075923000612615</v>
      </c>
      <c r="I13" s="13">
        <v>5.4481348855464606</v>
      </c>
      <c r="J13" s="13">
        <v>1.3959609222204932</v>
      </c>
      <c r="K13" s="13">
        <v>1.4649062982450125</v>
      </c>
      <c r="L13" s="13">
        <v>0.59270646093990498</v>
      </c>
      <c r="M13" s="13">
        <v>0.39312137071983838</v>
      </c>
      <c r="N13" s="13">
        <v>0.4906000721902718</v>
      </c>
      <c r="O13" s="13">
        <v>0.1993331098786994</v>
      </c>
      <c r="P13" s="13">
        <v>2.7145508585416745E-2</v>
      </c>
      <c r="Q13" s="13">
        <v>8.2942099999999996</v>
      </c>
      <c r="R13" s="13">
        <v>4.2295199999999999</v>
      </c>
      <c r="S13" s="13"/>
      <c r="U13" s="15">
        <v>1130</v>
      </c>
      <c r="V13" s="13">
        <f t="shared" si="0"/>
        <v>99.999893018933008</v>
      </c>
    </row>
    <row r="14" spans="1:22" x14ac:dyDescent="0.3">
      <c r="A14" s="10">
        <v>258459.22417999999</v>
      </c>
      <c r="B14" s="10">
        <v>915514.68334999995</v>
      </c>
      <c r="C14" s="10" t="s">
        <v>259</v>
      </c>
      <c r="D14" s="11">
        <v>-2132.1619999999998</v>
      </c>
      <c r="E14" s="12" t="s">
        <v>97</v>
      </c>
      <c r="F14" s="12" t="s">
        <v>300</v>
      </c>
      <c r="G14" s="13">
        <v>71.772838903266177</v>
      </c>
      <c r="H14" s="13">
        <v>4.5468015968543245</v>
      </c>
      <c r="I14" s="13">
        <v>5.5586299465495195</v>
      </c>
      <c r="J14" s="13">
        <v>1.4600764050617165</v>
      </c>
      <c r="K14" s="13">
        <v>1.5743604758143623</v>
      </c>
      <c r="L14" s="13">
        <v>0.66075376543330921</v>
      </c>
      <c r="M14" s="13">
        <v>0.45818329030046762</v>
      </c>
      <c r="N14" s="13">
        <v>0.73483920414260717</v>
      </c>
      <c r="O14" s="13">
        <v>0.30726039895930779</v>
      </c>
      <c r="P14" s="13">
        <v>4.9064164532175311E-2</v>
      </c>
      <c r="Q14" s="13">
        <v>8.46645</v>
      </c>
      <c r="R14" s="13">
        <v>4.4087300000000003</v>
      </c>
      <c r="S14" s="13"/>
      <c r="U14" s="15">
        <v>1150</v>
      </c>
      <c r="V14" s="13">
        <f t="shared" si="0"/>
        <v>99.997988150913955</v>
      </c>
    </row>
    <row r="15" spans="1:22" x14ac:dyDescent="0.3">
      <c r="A15" s="10">
        <v>258459.22417999999</v>
      </c>
      <c r="B15" s="10">
        <v>915514.68334999995</v>
      </c>
      <c r="C15" s="10" t="s">
        <v>259</v>
      </c>
      <c r="D15" s="11">
        <v>-2132.1619999999998</v>
      </c>
      <c r="E15" s="12" t="s">
        <v>97</v>
      </c>
      <c r="F15" s="12" t="s">
        <v>299</v>
      </c>
      <c r="G15" s="13">
        <v>71.97</v>
      </c>
      <c r="H15" s="13">
        <v>4.53</v>
      </c>
      <c r="I15" s="13">
        <v>5.83</v>
      </c>
      <c r="J15" s="13">
        <v>1.41</v>
      </c>
      <c r="K15" s="13">
        <v>1.53</v>
      </c>
      <c r="L15" s="13">
        <v>0.57999999999999996</v>
      </c>
      <c r="M15" s="13">
        <v>0.45</v>
      </c>
      <c r="N15" s="13">
        <v>0.93</v>
      </c>
      <c r="Q15" s="13">
        <v>8.4499999999999993</v>
      </c>
      <c r="R15" s="13">
        <v>4.3099999999999996</v>
      </c>
      <c r="S15" s="13"/>
      <c r="U15" s="15"/>
      <c r="V15" s="13">
        <f t="shared" si="0"/>
        <v>99.990000000000009</v>
      </c>
    </row>
    <row r="16" spans="1:22" s="16" customFormat="1" x14ac:dyDescent="0.3">
      <c r="A16" s="10">
        <v>253490.89345</v>
      </c>
      <c r="B16" s="10">
        <v>917318.75635000004</v>
      </c>
      <c r="C16" s="16" t="s">
        <v>260</v>
      </c>
      <c r="D16" s="17">
        <v>-1652.944</v>
      </c>
      <c r="E16" s="18" t="s">
        <v>55</v>
      </c>
      <c r="F16" s="12" t="s">
        <v>300</v>
      </c>
      <c r="G16" s="19">
        <v>76.13</v>
      </c>
      <c r="H16" s="19">
        <v>8.7100000000000009</v>
      </c>
      <c r="I16" s="19">
        <v>5.32</v>
      </c>
      <c r="J16" s="19">
        <v>1.04</v>
      </c>
      <c r="K16" s="19">
        <v>0.99</v>
      </c>
      <c r="L16" s="19">
        <v>0.3</v>
      </c>
      <c r="M16" s="19">
        <v>0.21</v>
      </c>
      <c r="N16" s="19">
        <v>0.34</v>
      </c>
      <c r="O16" s="19">
        <v>0.27</v>
      </c>
      <c r="P16" s="19">
        <v>0.12</v>
      </c>
      <c r="Q16" s="19">
        <v>3.94</v>
      </c>
      <c r="R16" s="19">
        <v>2.62</v>
      </c>
      <c r="S16" s="19"/>
      <c r="T16" s="20"/>
      <c r="U16" s="21">
        <v>1189</v>
      </c>
      <c r="V16" s="19">
        <f t="shared" si="0"/>
        <v>99.99</v>
      </c>
    </row>
    <row r="17" spans="1:22" s="16" customFormat="1" x14ac:dyDescent="0.3">
      <c r="A17" s="10">
        <v>253490.89345</v>
      </c>
      <c r="B17" s="10">
        <v>917318.75635000004</v>
      </c>
      <c r="C17" s="16" t="s">
        <v>260</v>
      </c>
      <c r="D17" s="17">
        <v>-1921.499</v>
      </c>
      <c r="E17" s="18" t="s">
        <v>69</v>
      </c>
      <c r="F17" s="12" t="s">
        <v>300</v>
      </c>
      <c r="G17" s="19">
        <v>52.91</v>
      </c>
      <c r="H17" s="19">
        <v>5.98</v>
      </c>
      <c r="I17" s="19">
        <v>3.82</v>
      </c>
      <c r="J17" s="19">
        <v>0.67</v>
      </c>
      <c r="K17" s="19">
        <v>0.79</v>
      </c>
      <c r="L17" s="19">
        <v>0.23</v>
      </c>
      <c r="M17" s="19">
        <v>0.17</v>
      </c>
      <c r="N17" s="19">
        <v>0.3</v>
      </c>
      <c r="O17" s="19">
        <v>0.28999999999999998</v>
      </c>
      <c r="P17" s="19">
        <v>0.12</v>
      </c>
      <c r="Q17" s="19">
        <v>30.95</v>
      </c>
      <c r="R17" s="19">
        <v>3.77</v>
      </c>
      <c r="S17" s="19"/>
      <c r="T17" s="20"/>
      <c r="U17" s="21">
        <v>843</v>
      </c>
      <c r="V17" s="19">
        <f t="shared" si="0"/>
        <v>100.00000000000001</v>
      </c>
    </row>
    <row r="18" spans="1:22" s="16" customFormat="1" x14ac:dyDescent="0.3">
      <c r="A18" s="10">
        <v>253490.89345</v>
      </c>
      <c r="B18" s="10">
        <v>917318.75635000004</v>
      </c>
      <c r="C18" s="16" t="s">
        <v>260</v>
      </c>
      <c r="D18" s="17">
        <v>-2074.66</v>
      </c>
      <c r="E18" s="18" t="s">
        <v>204</v>
      </c>
      <c r="F18" s="12" t="s">
        <v>300</v>
      </c>
      <c r="G18" s="19">
        <v>71.81</v>
      </c>
      <c r="H18" s="19">
        <v>4.99</v>
      </c>
      <c r="I18" s="19">
        <v>3.46</v>
      </c>
      <c r="J18" s="19">
        <v>0.67</v>
      </c>
      <c r="K18" s="19">
        <v>0.57999999999999996</v>
      </c>
      <c r="L18" s="19">
        <v>0.16</v>
      </c>
      <c r="M18" s="19">
        <v>0.1</v>
      </c>
      <c r="N18" s="19">
        <v>0.09</v>
      </c>
      <c r="O18" s="19">
        <v>0.06</v>
      </c>
      <c r="P18" s="19">
        <v>0.01</v>
      </c>
      <c r="Q18" s="19">
        <v>11.13</v>
      </c>
      <c r="R18" s="19">
        <v>6.94</v>
      </c>
      <c r="S18" s="19"/>
      <c r="T18" s="20"/>
      <c r="U18" s="21">
        <v>965</v>
      </c>
      <c r="V18" s="19">
        <f t="shared" si="0"/>
        <v>99.999999999999986</v>
      </c>
    </row>
    <row r="19" spans="1:22" s="16" customFormat="1" x14ac:dyDescent="0.3">
      <c r="A19" s="10">
        <v>253490.89345</v>
      </c>
      <c r="B19" s="10">
        <v>917318.75635000004</v>
      </c>
      <c r="C19" s="16" t="s">
        <v>260</v>
      </c>
      <c r="D19" s="17">
        <v>-2269.491</v>
      </c>
      <c r="E19" s="18" t="s">
        <v>90</v>
      </c>
      <c r="F19" s="18" t="s">
        <v>301</v>
      </c>
      <c r="G19" s="19">
        <v>75.87</v>
      </c>
      <c r="H19" s="19">
        <v>2.94</v>
      </c>
      <c r="I19" s="19">
        <v>1.38</v>
      </c>
      <c r="J19" s="19">
        <v>0.28999999999999998</v>
      </c>
      <c r="K19" s="19">
        <v>0.24</v>
      </c>
      <c r="L19" s="19">
        <v>0.08</v>
      </c>
      <c r="M19" s="19">
        <v>7.0000000000000007E-2</v>
      </c>
      <c r="N19" s="19">
        <v>7.0000000000000007E-2</v>
      </c>
      <c r="O19" s="19">
        <v>0.14000000000000001</v>
      </c>
      <c r="P19" s="19">
        <v>0.06</v>
      </c>
      <c r="Q19" s="19">
        <v>10.19</v>
      </c>
      <c r="R19" s="19">
        <v>8.67</v>
      </c>
      <c r="S19" s="19">
        <v>4.029077071038252E-2</v>
      </c>
      <c r="T19" s="20"/>
      <c r="U19" s="21">
        <v>879.78775670629807</v>
      </c>
      <c r="V19" s="19">
        <f t="shared" si="0"/>
        <v>99.999999999999986</v>
      </c>
    </row>
    <row r="20" spans="1:22" s="16" customFormat="1" x14ac:dyDescent="0.3">
      <c r="A20" s="10">
        <v>253490.89345</v>
      </c>
      <c r="B20" s="10">
        <v>917318.75635000004</v>
      </c>
      <c r="C20" s="16" t="s">
        <v>260</v>
      </c>
      <c r="D20" s="17">
        <v>-2269.491</v>
      </c>
      <c r="E20" s="18" t="s">
        <v>90</v>
      </c>
      <c r="F20" s="18" t="s">
        <v>299</v>
      </c>
      <c r="G20" s="19">
        <v>74.930000000000007</v>
      </c>
      <c r="H20" s="19">
        <v>2.58</v>
      </c>
      <c r="I20" s="19">
        <v>1.22</v>
      </c>
      <c r="J20" s="19">
        <v>0.27</v>
      </c>
      <c r="K20" s="19">
        <v>0.24</v>
      </c>
      <c r="L20" s="19">
        <v>7.9000000000000001E-2</v>
      </c>
      <c r="M20" s="19">
        <v>6.6000000000000003E-2</v>
      </c>
      <c r="N20" s="19">
        <v>0.28999999999999998</v>
      </c>
      <c r="O20" s="19">
        <v>0</v>
      </c>
      <c r="P20" s="19">
        <v>0</v>
      </c>
      <c r="Q20" s="19">
        <v>9.81</v>
      </c>
      <c r="R20" s="19">
        <v>10.199999999999999</v>
      </c>
      <c r="S20" s="19"/>
      <c r="T20" s="20"/>
      <c r="U20" s="21">
        <v>861.1</v>
      </c>
      <c r="V20" s="19">
        <f t="shared" si="0"/>
        <v>99.685000000000002</v>
      </c>
    </row>
    <row r="21" spans="1:22" s="16" customFormat="1" x14ac:dyDescent="0.3">
      <c r="A21" s="10">
        <v>253490.89345</v>
      </c>
      <c r="B21" s="10">
        <v>917318.75635000004</v>
      </c>
      <c r="C21" s="16" t="s">
        <v>260</v>
      </c>
      <c r="D21" s="17">
        <v>-2269.491</v>
      </c>
      <c r="E21" s="18" t="s">
        <v>90</v>
      </c>
      <c r="F21" s="12" t="s">
        <v>300</v>
      </c>
      <c r="G21" s="19">
        <v>74.599999999999994</v>
      </c>
      <c r="H21" s="19">
        <v>2.78</v>
      </c>
      <c r="I21" s="19">
        <v>1.35</v>
      </c>
      <c r="J21" s="19">
        <v>0.28000000000000003</v>
      </c>
      <c r="K21" s="19">
        <v>0.25</v>
      </c>
      <c r="L21" s="19">
        <v>0.08</v>
      </c>
      <c r="M21" s="19">
        <v>7.0000000000000007E-2</v>
      </c>
      <c r="N21" s="19">
        <v>0.22</v>
      </c>
      <c r="O21" s="19">
        <v>0.09</v>
      </c>
      <c r="P21" s="19">
        <v>0.02</v>
      </c>
      <c r="Q21" s="19">
        <v>10.14</v>
      </c>
      <c r="R21" s="19">
        <v>10.119999999999999</v>
      </c>
      <c r="S21" s="19"/>
      <c r="T21" s="20">
        <v>0.73904640243060371</v>
      </c>
      <c r="U21" s="21">
        <v>877.31993041884152</v>
      </c>
      <c r="V21" s="19">
        <f t="shared" si="0"/>
        <v>99.999999999999986</v>
      </c>
    </row>
    <row r="22" spans="1:22" s="16" customFormat="1" x14ac:dyDescent="0.3">
      <c r="A22" s="10">
        <v>253490.89345</v>
      </c>
      <c r="B22" s="10">
        <v>917318.75635000004</v>
      </c>
      <c r="C22" s="16" t="s">
        <v>260</v>
      </c>
      <c r="D22" s="17">
        <v>-2074.0830000000001</v>
      </c>
      <c r="E22" s="18" t="s">
        <v>82</v>
      </c>
      <c r="F22" s="18" t="s">
        <v>301</v>
      </c>
      <c r="G22" s="19">
        <v>67.47</v>
      </c>
      <c r="H22" s="19">
        <v>5.72</v>
      </c>
      <c r="I22" s="19">
        <v>4.9800000000000004</v>
      </c>
      <c r="J22" s="19">
        <v>1.27</v>
      </c>
      <c r="K22" s="19">
        <v>1.3</v>
      </c>
      <c r="L22" s="19">
        <v>0.6</v>
      </c>
      <c r="M22" s="19">
        <v>0.47</v>
      </c>
      <c r="N22" s="19">
        <v>0.56000000000000005</v>
      </c>
      <c r="O22" s="19">
        <v>0.52</v>
      </c>
      <c r="P22" s="19">
        <v>0.2</v>
      </c>
      <c r="Q22" s="19">
        <v>10.89</v>
      </c>
      <c r="R22" s="19">
        <v>6.02</v>
      </c>
      <c r="S22" s="19">
        <v>0</v>
      </c>
      <c r="T22" s="20"/>
      <c r="U22" s="21">
        <v>1089.6334872752302</v>
      </c>
      <c r="V22" s="19">
        <f t="shared" si="0"/>
        <v>99.999999999999986</v>
      </c>
    </row>
    <row r="23" spans="1:22" s="16" customFormat="1" x14ac:dyDescent="0.3">
      <c r="A23" s="10">
        <v>253490.89345</v>
      </c>
      <c r="B23" s="10">
        <v>917318.75635000004</v>
      </c>
      <c r="C23" s="16" t="s">
        <v>260</v>
      </c>
      <c r="D23" s="17">
        <v>-2074.0830000000001</v>
      </c>
      <c r="E23" s="18" t="s">
        <v>82</v>
      </c>
      <c r="F23" s="18" t="s">
        <v>299</v>
      </c>
      <c r="G23" s="19">
        <v>68.33</v>
      </c>
      <c r="H23" s="19">
        <v>5.37</v>
      </c>
      <c r="I23" s="19">
        <v>4.53</v>
      </c>
      <c r="J23" s="19">
        <v>1.02</v>
      </c>
      <c r="K23" s="19">
        <v>1.02</v>
      </c>
      <c r="L23" s="19">
        <v>0.37</v>
      </c>
      <c r="M23" s="19">
        <v>0.26</v>
      </c>
      <c r="N23" s="19">
        <v>0.4</v>
      </c>
      <c r="O23" s="19">
        <v>0</v>
      </c>
      <c r="P23" s="19">
        <v>0</v>
      </c>
      <c r="Q23" s="19">
        <v>10.93</v>
      </c>
      <c r="R23" s="19">
        <v>7.48</v>
      </c>
      <c r="S23" s="19"/>
      <c r="T23" s="20"/>
      <c r="U23" s="21">
        <v>1000.7</v>
      </c>
      <c r="V23" s="19">
        <f t="shared" si="0"/>
        <v>99.710000000000022</v>
      </c>
    </row>
    <row r="24" spans="1:22" s="16" customFormat="1" x14ac:dyDescent="0.3">
      <c r="A24" s="10">
        <v>253490.89345</v>
      </c>
      <c r="B24" s="10">
        <v>917318.75635000004</v>
      </c>
      <c r="C24" s="16" t="s">
        <v>260</v>
      </c>
      <c r="D24" s="17">
        <v>-2074.0830000000001</v>
      </c>
      <c r="E24" s="18" t="s">
        <v>82</v>
      </c>
      <c r="F24" s="12" t="s">
        <v>300</v>
      </c>
      <c r="G24" s="19">
        <v>67.89</v>
      </c>
      <c r="H24" s="19">
        <v>5.57</v>
      </c>
      <c r="I24" s="19">
        <v>4.76</v>
      </c>
      <c r="J24" s="19">
        <v>1.1100000000000001</v>
      </c>
      <c r="K24" s="19">
        <v>1.08</v>
      </c>
      <c r="L24" s="19">
        <v>0.38</v>
      </c>
      <c r="M24" s="19">
        <v>0.27</v>
      </c>
      <c r="N24" s="19">
        <v>0.34</v>
      </c>
      <c r="O24" s="19">
        <v>0.11</v>
      </c>
      <c r="P24" s="19">
        <v>0.01</v>
      </c>
      <c r="Q24" s="19">
        <v>11.31</v>
      </c>
      <c r="R24" s="19">
        <v>7.17</v>
      </c>
      <c r="S24" s="19"/>
      <c r="T24" s="20">
        <v>0.82154884339179657</v>
      </c>
      <c r="U24" s="21">
        <v>1025.8197738047606</v>
      </c>
      <c r="V24" s="19">
        <f t="shared" si="0"/>
        <v>100.00000000000001</v>
      </c>
    </row>
    <row r="25" spans="1:22" s="16" customFormat="1" x14ac:dyDescent="0.3">
      <c r="A25" s="10">
        <v>253490.89345</v>
      </c>
      <c r="B25" s="10">
        <v>917318.75635000004</v>
      </c>
      <c r="C25" s="16" t="s">
        <v>260</v>
      </c>
      <c r="D25" s="17">
        <v>-1811.674</v>
      </c>
      <c r="E25" s="18" t="s">
        <v>80</v>
      </c>
      <c r="F25" s="18" t="s">
        <v>301</v>
      </c>
      <c r="G25" s="19">
        <v>68.260000000000005</v>
      </c>
      <c r="H25" s="19">
        <v>7.76</v>
      </c>
      <c r="I25" s="19">
        <v>7.25</v>
      </c>
      <c r="J25" s="19">
        <v>2.1</v>
      </c>
      <c r="K25" s="19">
        <v>1.76</v>
      </c>
      <c r="L25" s="19">
        <v>0.7</v>
      </c>
      <c r="M25" s="19">
        <v>0.41</v>
      </c>
      <c r="N25" s="19">
        <v>0.36</v>
      </c>
      <c r="O25" s="19">
        <v>0.2</v>
      </c>
      <c r="P25" s="19">
        <v>0.24</v>
      </c>
      <c r="Q25" s="19">
        <v>7.44</v>
      </c>
      <c r="R25" s="19">
        <v>3.52</v>
      </c>
      <c r="S25" s="19">
        <v>0.22159923890710378</v>
      </c>
      <c r="T25" s="20"/>
      <c r="U25" s="21">
        <v>1208.9613835118403</v>
      </c>
      <c r="V25" s="19">
        <f t="shared" si="0"/>
        <v>100</v>
      </c>
    </row>
    <row r="26" spans="1:22" s="16" customFormat="1" x14ac:dyDescent="0.3">
      <c r="A26" s="10">
        <v>253490.89345</v>
      </c>
      <c r="B26" s="10">
        <v>917318.75635000004</v>
      </c>
      <c r="C26" s="16" t="s">
        <v>260</v>
      </c>
      <c r="D26" s="17">
        <v>-1811.674</v>
      </c>
      <c r="E26" s="18" t="s">
        <v>80</v>
      </c>
      <c r="F26" s="18" t="s">
        <v>299</v>
      </c>
      <c r="G26" s="19">
        <v>70.680000000000007</v>
      </c>
      <c r="H26" s="19">
        <v>7.39</v>
      </c>
      <c r="I26" s="19">
        <v>6.34</v>
      </c>
      <c r="J26" s="19">
        <v>1.63</v>
      </c>
      <c r="K26" s="19">
        <v>1.4</v>
      </c>
      <c r="L26" s="19">
        <v>0.54</v>
      </c>
      <c r="M26" s="19">
        <v>0.32</v>
      </c>
      <c r="N26" s="19">
        <v>0.38</v>
      </c>
      <c r="O26" s="19">
        <v>0</v>
      </c>
      <c r="P26" s="19">
        <v>0</v>
      </c>
      <c r="Q26" s="19">
        <v>7.44</v>
      </c>
      <c r="R26" s="19">
        <v>3.87</v>
      </c>
      <c r="S26" s="19"/>
      <c r="T26" s="20"/>
      <c r="U26" s="21">
        <v>1142.2</v>
      </c>
      <c r="V26" s="19">
        <f t="shared" si="0"/>
        <v>99.990000000000009</v>
      </c>
    </row>
    <row r="27" spans="1:22" s="16" customFormat="1" x14ac:dyDescent="0.3">
      <c r="A27" s="10">
        <v>253490.89345</v>
      </c>
      <c r="B27" s="10">
        <v>917318.75635000004</v>
      </c>
      <c r="C27" s="16" t="s">
        <v>260</v>
      </c>
      <c r="D27" s="17">
        <v>-1811.674</v>
      </c>
      <c r="E27" s="18" t="s">
        <v>80</v>
      </c>
      <c r="F27" s="12" t="s">
        <v>300</v>
      </c>
      <c r="G27" s="19">
        <v>70.040000000000006</v>
      </c>
      <c r="H27" s="19">
        <v>7.45</v>
      </c>
      <c r="I27" s="19">
        <v>6.5</v>
      </c>
      <c r="J27" s="19">
        <v>1.76</v>
      </c>
      <c r="K27" s="19">
        <v>1.47</v>
      </c>
      <c r="L27" s="19">
        <v>0.56999999999999995</v>
      </c>
      <c r="M27" s="19">
        <v>0.33</v>
      </c>
      <c r="N27" s="19">
        <v>0.36</v>
      </c>
      <c r="O27" s="19">
        <v>0.09</v>
      </c>
      <c r="P27" s="19">
        <v>0</v>
      </c>
      <c r="Q27" s="19">
        <v>7.72</v>
      </c>
      <c r="R27" s="19">
        <v>3.71</v>
      </c>
      <c r="S27" s="19"/>
      <c r="T27" s="20">
        <v>0.81809882612898777</v>
      </c>
      <c r="U27" s="21">
        <v>1168.9715025712246</v>
      </c>
      <c r="V27" s="19">
        <f t="shared" si="0"/>
        <v>100</v>
      </c>
    </row>
    <row r="28" spans="1:22" s="16" customFormat="1" x14ac:dyDescent="0.3">
      <c r="A28" s="10">
        <v>253490.89345</v>
      </c>
      <c r="B28" s="10">
        <v>917318.75635000004</v>
      </c>
      <c r="C28" s="16" t="s">
        <v>260</v>
      </c>
      <c r="D28" s="17">
        <v>-1674.5150000000001</v>
      </c>
      <c r="E28" s="18" t="s">
        <v>102</v>
      </c>
      <c r="F28" s="18" t="s">
        <v>301</v>
      </c>
      <c r="G28" s="19">
        <v>72.33</v>
      </c>
      <c r="H28" s="19">
        <v>9.48</v>
      </c>
      <c r="I28" s="19">
        <v>6.83</v>
      </c>
      <c r="J28" s="19">
        <v>1.65</v>
      </c>
      <c r="K28" s="19">
        <v>1.69</v>
      </c>
      <c r="L28" s="19">
        <v>0.64</v>
      </c>
      <c r="M28" s="19">
        <v>0.46</v>
      </c>
      <c r="N28" s="19">
        <v>0.39</v>
      </c>
      <c r="O28" s="19">
        <v>0.2</v>
      </c>
      <c r="P28" s="19">
        <v>0.06</v>
      </c>
      <c r="Q28" s="19">
        <v>3.92</v>
      </c>
      <c r="R28" s="19">
        <v>2.35</v>
      </c>
      <c r="S28" s="19">
        <v>0.20145385355191259</v>
      </c>
      <c r="T28" s="20"/>
      <c r="U28" s="21">
        <v>1242.2619632504702</v>
      </c>
      <c r="V28" s="19">
        <f t="shared" si="0"/>
        <v>100</v>
      </c>
    </row>
    <row r="29" spans="1:22" s="16" customFormat="1" x14ac:dyDescent="0.3">
      <c r="A29" s="10">
        <v>253490.89345</v>
      </c>
      <c r="B29" s="10">
        <v>917318.75635000004</v>
      </c>
      <c r="C29" s="16" t="s">
        <v>260</v>
      </c>
      <c r="D29" s="17">
        <v>-1674.5150000000001</v>
      </c>
      <c r="E29" s="18" t="s">
        <v>102</v>
      </c>
      <c r="F29" s="18" t="s">
        <v>299</v>
      </c>
      <c r="G29" s="19">
        <v>73.42</v>
      </c>
      <c r="H29" s="19">
        <v>9.4499999999999993</v>
      </c>
      <c r="I29" s="19">
        <v>6.6</v>
      </c>
      <c r="J29" s="19">
        <v>1.43</v>
      </c>
      <c r="K29" s="19">
        <v>1.5</v>
      </c>
      <c r="L29" s="19">
        <v>0.51</v>
      </c>
      <c r="M29" s="19">
        <v>0.35</v>
      </c>
      <c r="N29" s="19">
        <v>0.41</v>
      </c>
      <c r="O29" s="19">
        <v>0</v>
      </c>
      <c r="P29" s="19">
        <v>0</v>
      </c>
      <c r="Q29" s="19">
        <v>3.85</v>
      </c>
      <c r="R29" s="19">
        <v>2.4700000000000002</v>
      </c>
      <c r="S29" s="19"/>
      <c r="T29" s="20"/>
      <c r="U29" s="21">
        <v>1210.4000000000001</v>
      </c>
      <c r="V29" s="19">
        <f t="shared" si="0"/>
        <v>99.99</v>
      </c>
    </row>
    <row r="30" spans="1:22" s="16" customFormat="1" x14ac:dyDescent="0.3">
      <c r="A30" s="10">
        <v>253490.89345</v>
      </c>
      <c r="B30" s="10">
        <v>917318.75635000004</v>
      </c>
      <c r="C30" s="16" t="s">
        <v>260</v>
      </c>
      <c r="D30" s="17">
        <v>-1674.5150000000001</v>
      </c>
      <c r="E30" s="18" t="s">
        <v>102</v>
      </c>
      <c r="F30" s="12" t="s">
        <v>300</v>
      </c>
      <c r="G30" s="19">
        <v>72.739999999999995</v>
      </c>
      <c r="H30" s="19">
        <v>9.3800000000000008</v>
      </c>
      <c r="I30" s="19">
        <v>7.01</v>
      </c>
      <c r="J30" s="19">
        <v>1.54</v>
      </c>
      <c r="K30" s="19">
        <v>1.58</v>
      </c>
      <c r="L30" s="19">
        <v>0.53</v>
      </c>
      <c r="M30" s="19">
        <v>0.36</v>
      </c>
      <c r="N30" s="19">
        <v>0.38</v>
      </c>
      <c r="O30" s="19">
        <v>0.1</v>
      </c>
      <c r="P30" s="19">
        <v>0</v>
      </c>
      <c r="Q30" s="19">
        <v>4.01</v>
      </c>
      <c r="R30" s="19">
        <v>2.37</v>
      </c>
      <c r="S30" s="19"/>
      <c r="T30" s="20">
        <v>0.78997809694793542</v>
      </c>
      <c r="U30" s="21">
        <v>1241.4413473310833</v>
      </c>
      <c r="V30" s="19">
        <f t="shared" si="0"/>
        <v>100</v>
      </c>
    </row>
    <row r="31" spans="1:22" s="16" customFormat="1" x14ac:dyDescent="0.3">
      <c r="A31" s="10">
        <v>255898.84594999999</v>
      </c>
      <c r="B31" s="10">
        <v>925661.11673999997</v>
      </c>
      <c r="C31" s="16" t="s">
        <v>261</v>
      </c>
      <c r="D31" s="17">
        <v>-1615.748</v>
      </c>
      <c r="E31" s="18" t="s">
        <v>25</v>
      </c>
      <c r="F31" s="18" t="s">
        <v>299</v>
      </c>
      <c r="G31" s="19">
        <v>82.3</v>
      </c>
      <c r="H31" s="19">
        <v>4.08</v>
      </c>
      <c r="I31" s="19">
        <v>3.5</v>
      </c>
      <c r="J31" s="19">
        <v>0.96</v>
      </c>
      <c r="K31" s="19">
        <v>0.59</v>
      </c>
      <c r="L31" s="19">
        <v>0.19</v>
      </c>
      <c r="M31" s="19">
        <v>8.8999999999999996E-2</v>
      </c>
      <c r="N31" s="19">
        <v>7.6999999999999999E-2</v>
      </c>
      <c r="O31" s="19">
        <v>0</v>
      </c>
      <c r="P31" s="19">
        <v>0</v>
      </c>
      <c r="Q31" s="19">
        <v>3.12</v>
      </c>
      <c r="R31" s="19">
        <v>5.07</v>
      </c>
      <c r="S31" s="19"/>
      <c r="T31" s="20"/>
      <c r="U31" s="21">
        <f>1062.471/1.0177</f>
        <v>1043.9923356588386</v>
      </c>
      <c r="V31" s="19">
        <f t="shared" si="0"/>
        <v>99.975999999999999</v>
      </c>
    </row>
    <row r="32" spans="1:22" s="16" customFormat="1" x14ac:dyDescent="0.3">
      <c r="A32" s="10">
        <v>255898.84594999999</v>
      </c>
      <c r="B32" s="10">
        <v>925661.11673999997</v>
      </c>
      <c r="C32" s="16" t="s">
        <v>261</v>
      </c>
      <c r="D32" s="17">
        <v>-1685.69</v>
      </c>
      <c r="E32" s="18" t="s">
        <v>25</v>
      </c>
      <c r="F32" s="18" t="s">
        <v>299</v>
      </c>
      <c r="G32" s="19">
        <v>81.38</v>
      </c>
      <c r="H32" s="19">
        <v>3.8</v>
      </c>
      <c r="I32" s="19">
        <v>3.34</v>
      </c>
      <c r="J32" s="19">
        <v>1.04</v>
      </c>
      <c r="K32" s="19">
        <v>0.56000000000000005</v>
      </c>
      <c r="L32" s="19">
        <v>0.24</v>
      </c>
      <c r="M32" s="19">
        <v>0.11</v>
      </c>
      <c r="N32" s="19">
        <v>0.14000000000000001</v>
      </c>
      <c r="O32" s="19">
        <v>0</v>
      </c>
      <c r="P32" s="19">
        <v>0</v>
      </c>
      <c r="Q32" s="19">
        <v>3.95</v>
      </c>
      <c r="R32" s="19">
        <v>5.43</v>
      </c>
      <c r="S32" s="19"/>
      <c r="T32" s="20"/>
      <c r="U32" s="21">
        <f>1051.332/1.0177</f>
        <v>1033.0470669155941</v>
      </c>
      <c r="V32" s="19">
        <f t="shared" si="0"/>
        <v>99.990000000000009</v>
      </c>
    </row>
    <row r="33" spans="1:22" s="16" customFormat="1" x14ac:dyDescent="0.3">
      <c r="A33" s="10">
        <v>255898.84594999999</v>
      </c>
      <c r="B33" s="10">
        <v>925661.11673999997</v>
      </c>
      <c r="C33" s="16" t="s">
        <v>261</v>
      </c>
      <c r="D33" s="17">
        <v>-1796.1610000000001</v>
      </c>
      <c r="E33" s="18" t="s">
        <v>25</v>
      </c>
      <c r="F33" s="18" t="s">
        <v>299</v>
      </c>
      <c r="G33" s="19">
        <v>82.35</v>
      </c>
      <c r="H33" s="19">
        <v>3.6</v>
      </c>
      <c r="I33" s="19">
        <v>3.04</v>
      </c>
      <c r="J33" s="19">
        <v>0.97</v>
      </c>
      <c r="K33" s="19">
        <v>0.59</v>
      </c>
      <c r="L33" s="19">
        <v>0.23</v>
      </c>
      <c r="M33" s="19">
        <v>0.12</v>
      </c>
      <c r="N33" s="19">
        <v>0.12</v>
      </c>
      <c r="O33" s="19">
        <v>0</v>
      </c>
      <c r="P33" s="19">
        <v>0</v>
      </c>
      <c r="Q33" s="19">
        <v>4.2300000000000004</v>
      </c>
      <c r="R33" s="19">
        <v>4.7300000000000004</v>
      </c>
      <c r="S33" s="19"/>
      <c r="T33" s="20"/>
      <c r="U33" s="21">
        <f>1047.854/1.0177</f>
        <v>1029.6295568438636</v>
      </c>
      <c r="V33" s="19">
        <f t="shared" si="0"/>
        <v>99.980000000000018</v>
      </c>
    </row>
    <row r="34" spans="1:22" s="16" customFormat="1" x14ac:dyDescent="0.3">
      <c r="A34" s="10">
        <v>255898.84594999999</v>
      </c>
      <c r="B34" s="10">
        <v>925661.11673999997</v>
      </c>
      <c r="C34" s="16" t="s">
        <v>261</v>
      </c>
      <c r="D34" s="17">
        <v>-1845.5050000000001</v>
      </c>
      <c r="E34" s="18" t="s">
        <v>25</v>
      </c>
      <c r="F34" s="18" t="s">
        <v>299</v>
      </c>
      <c r="G34" s="19">
        <v>85.37</v>
      </c>
      <c r="H34" s="19">
        <v>3.41</v>
      </c>
      <c r="I34" s="19">
        <v>1.75</v>
      </c>
      <c r="J34" s="19">
        <v>0.59</v>
      </c>
      <c r="K34" s="19">
        <v>0.26</v>
      </c>
      <c r="L34" s="19">
        <v>9.5000000000000001E-2</v>
      </c>
      <c r="M34" s="19">
        <v>3.7999999999999999E-2</v>
      </c>
      <c r="N34" s="19">
        <v>4.2000000000000003E-2</v>
      </c>
      <c r="O34" s="19">
        <v>0</v>
      </c>
      <c r="P34" s="19">
        <v>0</v>
      </c>
      <c r="Q34" s="19">
        <v>4.34</v>
      </c>
      <c r="R34" s="19">
        <v>4.07</v>
      </c>
      <c r="S34" s="19"/>
      <c r="T34" s="20"/>
      <c r="U34" s="21">
        <f>1006.83/1.0177</f>
        <v>989.31905276604107</v>
      </c>
      <c r="V34" s="19">
        <f t="shared" si="0"/>
        <v>99.965000000000003</v>
      </c>
    </row>
    <row r="35" spans="1:22" s="16" customFormat="1" x14ac:dyDescent="0.3">
      <c r="A35" s="10">
        <v>255898.84594999999</v>
      </c>
      <c r="B35" s="10">
        <v>925661.11673999997</v>
      </c>
      <c r="C35" s="16" t="s">
        <v>261</v>
      </c>
      <c r="D35" s="17">
        <v>-2875.761</v>
      </c>
      <c r="E35" s="18" t="s">
        <v>129</v>
      </c>
      <c r="F35" s="18" t="s">
        <v>301</v>
      </c>
      <c r="G35" s="19">
        <v>55.14</v>
      </c>
      <c r="H35" s="19">
        <v>1.41</v>
      </c>
      <c r="I35" s="19">
        <v>0.16</v>
      </c>
      <c r="J35" s="19">
        <v>7.0000000000000007E-2</v>
      </c>
      <c r="K35" s="19">
        <v>0.04</v>
      </c>
      <c r="L35" s="19">
        <v>0.04</v>
      </c>
      <c r="M35" s="19">
        <v>0.03</v>
      </c>
      <c r="N35" s="19">
        <v>0.05</v>
      </c>
      <c r="O35" s="19">
        <v>7.0000000000000007E-2</v>
      </c>
      <c r="P35" s="19">
        <v>0.02</v>
      </c>
      <c r="Q35" s="19">
        <v>41.46</v>
      </c>
      <c r="R35" s="19">
        <v>1.51</v>
      </c>
      <c r="S35" s="19">
        <v>0.10072692677595629</v>
      </c>
      <c r="T35" s="20"/>
      <c r="U35" s="21">
        <v>592.5714847204481</v>
      </c>
      <c r="V35" s="19">
        <f t="shared" si="0"/>
        <v>100</v>
      </c>
    </row>
    <row r="36" spans="1:22" s="16" customFormat="1" x14ac:dyDescent="0.3">
      <c r="A36" s="10">
        <v>255898.84594999999</v>
      </c>
      <c r="B36" s="10">
        <v>925661.11673999997</v>
      </c>
      <c r="C36" s="16" t="s">
        <v>261</v>
      </c>
      <c r="D36" s="17">
        <v>-2875.761</v>
      </c>
      <c r="E36" s="18" t="s">
        <v>129</v>
      </c>
      <c r="F36" s="18" t="s">
        <v>299</v>
      </c>
      <c r="G36" s="19">
        <v>54.2</v>
      </c>
      <c r="H36" s="19">
        <v>1.1100000000000001</v>
      </c>
      <c r="I36" s="19">
        <v>0.14000000000000001</v>
      </c>
      <c r="J36" s="19">
        <v>5.6000000000000001E-2</v>
      </c>
      <c r="K36" s="19">
        <v>3.5999999999999997E-2</v>
      </c>
      <c r="L36" s="19">
        <v>3.3000000000000002E-2</v>
      </c>
      <c r="M36" s="19">
        <v>1.7000000000000001E-2</v>
      </c>
      <c r="N36" s="19">
        <v>0.13</v>
      </c>
      <c r="O36" s="19">
        <v>0</v>
      </c>
      <c r="P36" s="19">
        <v>0</v>
      </c>
      <c r="Q36" s="19">
        <v>42.74</v>
      </c>
      <c r="R36" s="19">
        <v>1.53</v>
      </c>
      <c r="S36" s="19"/>
      <c r="T36" s="20"/>
      <c r="U36" s="21">
        <f>585.249/1.0177</f>
        <v>575.07025646064653</v>
      </c>
      <c r="V36" s="19">
        <f t="shared" si="0"/>
        <v>99.992000000000019</v>
      </c>
    </row>
    <row r="37" spans="1:22" s="16" customFormat="1" x14ac:dyDescent="0.3">
      <c r="A37" s="10">
        <v>255898.84594999999</v>
      </c>
      <c r="B37" s="10">
        <v>925661.11673999997</v>
      </c>
      <c r="C37" s="16" t="s">
        <v>261</v>
      </c>
      <c r="D37" s="17">
        <v>-2875.761</v>
      </c>
      <c r="E37" s="18" t="s">
        <v>302</v>
      </c>
      <c r="F37" s="18" t="s">
        <v>301</v>
      </c>
      <c r="G37" s="19">
        <v>55.08</v>
      </c>
      <c r="H37" s="19">
        <v>1.4</v>
      </c>
      <c r="I37" s="19">
        <v>0.15</v>
      </c>
      <c r="J37" s="19">
        <v>0.06</v>
      </c>
      <c r="K37" s="19">
        <v>0.03</v>
      </c>
      <c r="L37" s="19">
        <v>0.04</v>
      </c>
      <c r="M37" s="19">
        <v>0.01</v>
      </c>
      <c r="N37" s="19">
        <v>0.04</v>
      </c>
      <c r="O37" s="19">
        <v>7.0000000000000007E-2</v>
      </c>
      <c r="P37" s="19">
        <v>0.03</v>
      </c>
      <c r="Q37" s="19">
        <v>41.6</v>
      </c>
      <c r="R37" s="19">
        <v>1.49</v>
      </c>
      <c r="S37" s="19">
        <v>0.30218078032786883</v>
      </c>
      <c r="T37" s="20"/>
      <c r="U37" s="21">
        <v>590.26235629360315</v>
      </c>
      <c r="V37" s="19">
        <f t="shared" si="0"/>
        <v>99.999999999999986</v>
      </c>
    </row>
    <row r="38" spans="1:22" s="16" customFormat="1" x14ac:dyDescent="0.3">
      <c r="A38" s="10">
        <v>255898.84594999999</v>
      </c>
      <c r="B38" s="10">
        <v>925661.11673999997</v>
      </c>
      <c r="C38" s="16" t="s">
        <v>261</v>
      </c>
      <c r="D38" s="17">
        <v>-2734.5610000000001</v>
      </c>
      <c r="E38" s="18" t="s">
        <v>126</v>
      </c>
      <c r="F38" s="18" t="s">
        <v>301</v>
      </c>
      <c r="G38" s="19">
        <v>78.28</v>
      </c>
      <c r="H38" s="19">
        <v>3.12</v>
      </c>
      <c r="I38" s="19">
        <v>0.39</v>
      </c>
      <c r="J38" s="19">
        <v>0.1</v>
      </c>
      <c r="K38" s="19">
        <v>0.08</v>
      </c>
      <c r="L38" s="19">
        <v>0.04</v>
      </c>
      <c r="M38" s="19">
        <v>0.04</v>
      </c>
      <c r="N38" s="19">
        <v>7.0000000000000007E-2</v>
      </c>
      <c r="O38" s="19">
        <v>7.0000000000000007E-2</v>
      </c>
      <c r="P38" s="19">
        <v>0.01</v>
      </c>
      <c r="Q38" s="19">
        <v>16.170000000000002</v>
      </c>
      <c r="R38" s="19">
        <v>1.63</v>
      </c>
      <c r="S38" s="19">
        <v>0.10072692677595629</v>
      </c>
      <c r="T38" s="20"/>
      <c r="U38" s="21">
        <v>861.52107693819437</v>
      </c>
      <c r="V38" s="19">
        <f t="shared" si="0"/>
        <v>100</v>
      </c>
    </row>
    <row r="39" spans="1:22" s="16" customFormat="1" x14ac:dyDescent="0.3">
      <c r="A39" s="10">
        <v>255898.84594999999</v>
      </c>
      <c r="B39" s="10">
        <v>925661.11673999997</v>
      </c>
      <c r="C39" s="16" t="s">
        <v>261</v>
      </c>
      <c r="D39" s="17">
        <v>-2734.5610000000001</v>
      </c>
      <c r="E39" s="18" t="s">
        <v>126</v>
      </c>
      <c r="F39" s="18" t="s">
        <v>301</v>
      </c>
      <c r="G39" s="19">
        <v>78.36</v>
      </c>
      <c r="H39" s="19">
        <v>3.09</v>
      </c>
      <c r="I39" s="19">
        <v>0.39</v>
      </c>
      <c r="J39" s="19">
        <v>0.1</v>
      </c>
      <c r="K39" s="19">
        <v>0.08</v>
      </c>
      <c r="L39" s="19">
        <v>0.05</v>
      </c>
      <c r="M39" s="19">
        <v>0.03</v>
      </c>
      <c r="N39" s="19">
        <v>0.06</v>
      </c>
      <c r="O39" s="19">
        <v>7.0000000000000007E-2</v>
      </c>
      <c r="P39" s="19">
        <v>0.03</v>
      </c>
      <c r="Q39" s="19">
        <v>16.07</v>
      </c>
      <c r="R39" s="19">
        <v>1.67</v>
      </c>
      <c r="S39" s="19">
        <v>0</v>
      </c>
      <c r="T39" s="20"/>
      <c r="U39" s="21">
        <v>862.55281517146511</v>
      </c>
      <c r="V39" s="19">
        <f t="shared" si="0"/>
        <v>99.999999999999986</v>
      </c>
    </row>
    <row r="40" spans="1:22" s="16" customFormat="1" x14ac:dyDescent="0.3">
      <c r="A40" s="10">
        <v>255898.84594999999</v>
      </c>
      <c r="B40" s="10">
        <v>925661.11673999997</v>
      </c>
      <c r="C40" s="16" t="s">
        <v>261</v>
      </c>
      <c r="D40" s="17">
        <v>-2734.5610000000001</v>
      </c>
      <c r="E40" s="18" t="s">
        <v>126</v>
      </c>
      <c r="F40" s="18" t="s">
        <v>299</v>
      </c>
      <c r="G40" s="19">
        <v>78.819999999999993</v>
      </c>
      <c r="H40" s="19">
        <v>2.73</v>
      </c>
      <c r="I40" s="19">
        <v>0.34</v>
      </c>
      <c r="J40" s="19">
        <v>8.8999999999999996E-2</v>
      </c>
      <c r="K40" s="19">
        <v>7.8E-2</v>
      </c>
      <c r="L40" s="19">
        <v>3.5999999999999997E-2</v>
      </c>
      <c r="M40" s="19">
        <v>2.7E-2</v>
      </c>
      <c r="N40" s="19">
        <v>0.11</v>
      </c>
      <c r="O40" s="19">
        <v>0</v>
      </c>
      <c r="P40" s="19">
        <v>0</v>
      </c>
      <c r="Q40" s="19">
        <v>15.98</v>
      </c>
      <c r="R40" s="19">
        <v>1.75</v>
      </c>
      <c r="S40" s="19"/>
      <c r="T40" s="20"/>
      <c r="U40" s="21">
        <f>870.964/1.0177</f>
        <v>855.81605581212534</v>
      </c>
      <c r="V40" s="19">
        <f t="shared" si="0"/>
        <v>99.960000000000008</v>
      </c>
    </row>
    <row r="41" spans="1:22" x14ac:dyDescent="0.3">
      <c r="A41" s="10">
        <v>251557.68805</v>
      </c>
      <c r="B41" s="10">
        <v>926101.89086000004</v>
      </c>
      <c r="C41" s="10" t="s">
        <v>262</v>
      </c>
      <c r="D41" s="11">
        <v>-1827.6510000000001</v>
      </c>
      <c r="E41" s="12" t="s">
        <v>135</v>
      </c>
      <c r="F41" s="12" t="s">
        <v>300</v>
      </c>
      <c r="G41" s="13">
        <v>66.577399999999997</v>
      </c>
      <c r="H41" s="13">
        <v>8.4638000000000009</v>
      </c>
      <c r="I41" s="13">
        <v>3.823</v>
      </c>
      <c r="J41" s="13">
        <v>0.52200000000000002</v>
      </c>
      <c r="K41" s="13">
        <v>0.49669999999999997</v>
      </c>
      <c r="L41" s="13">
        <v>0.109</v>
      </c>
      <c r="M41" s="13">
        <v>8.3199999999999996E-2</v>
      </c>
      <c r="N41" s="13">
        <v>5.5199999999999999E-2</v>
      </c>
      <c r="O41" s="13">
        <v>2.0400000000000001E-2</v>
      </c>
      <c r="P41" s="13">
        <v>1.1000000000000001E-3</v>
      </c>
      <c r="Q41" s="13">
        <v>16.5</v>
      </c>
      <c r="R41" s="13">
        <v>3.35</v>
      </c>
      <c r="S41" s="13"/>
      <c r="T41" s="14">
        <v>0.82499999999999996</v>
      </c>
      <c r="U41" s="15">
        <v>965</v>
      </c>
      <c r="V41" s="13">
        <f t="shared" si="0"/>
        <v>100.00179999999999</v>
      </c>
    </row>
    <row r="42" spans="1:22" x14ac:dyDescent="0.3">
      <c r="A42" s="10">
        <v>251557.68805</v>
      </c>
      <c r="B42" s="10">
        <v>926101.89086000004</v>
      </c>
      <c r="C42" s="10" t="s">
        <v>262</v>
      </c>
      <c r="D42" s="11">
        <v>-1827.6510000000001</v>
      </c>
      <c r="E42" s="12" t="s">
        <v>135</v>
      </c>
      <c r="F42" s="12" t="s">
        <v>301</v>
      </c>
      <c r="G42" s="13">
        <v>66.98</v>
      </c>
      <c r="H42" s="13">
        <v>8.32</v>
      </c>
      <c r="I42" s="13">
        <v>3.94</v>
      </c>
      <c r="J42" s="13">
        <v>0.53</v>
      </c>
      <c r="K42" s="13">
        <v>0.5</v>
      </c>
      <c r="L42" s="13">
        <v>0.1</v>
      </c>
      <c r="M42" s="13">
        <v>0.06</v>
      </c>
      <c r="N42" s="13">
        <v>0.04</v>
      </c>
      <c r="O42" s="13">
        <v>0.01</v>
      </c>
      <c r="P42" s="13">
        <v>0</v>
      </c>
      <c r="Q42" s="13">
        <v>15.98</v>
      </c>
      <c r="R42" s="13">
        <v>3.54</v>
      </c>
      <c r="S42" s="13"/>
      <c r="T42" s="14">
        <v>0.82289999999999996</v>
      </c>
      <c r="U42" s="15">
        <v>954</v>
      </c>
      <c r="V42" s="13">
        <f t="shared" si="0"/>
        <v>100.00000000000003</v>
      </c>
    </row>
    <row r="43" spans="1:22" x14ac:dyDescent="0.3">
      <c r="A43" s="10">
        <v>251557.68805</v>
      </c>
      <c r="B43" s="10">
        <v>926101.89086000004</v>
      </c>
      <c r="C43" s="10" t="s">
        <v>262</v>
      </c>
      <c r="D43" s="11">
        <v>-1827.6510000000001</v>
      </c>
      <c r="E43" s="12" t="s">
        <v>135</v>
      </c>
      <c r="F43" s="12" t="s">
        <v>299</v>
      </c>
      <c r="G43" s="13">
        <v>66.8</v>
      </c>
      <c r="H43" s="13">
        <v>8.14</v>
      </c>
      <c r="I43" s="13">
        <v>3.75</v>
      </c>
      <c r="J43" s="13">
        <v>0.51200000000000001</v>
      </c>
      <c r="K43" s="13">
        <v>0.47099999999999997</v>
      </c>
      <c r="L43" s="13">
        <v>8.5599999999999996E-2</v>
      </c>
      <c r="M43" s="13">
        <v>5.0799999999999998E-2</v>
      </c>
      <c r="N43" s="13">
        <v>4.2099999999999999E-2</v>
      </c>
      <c r="O43" s="13">
        <v>0</v>
      </c>
      <c r="P43" s="13">
        <v>0</v>
      </c>
      <c r="Q43" s="13">
        <v>16.68</v>
      </c>
      <c r="R43" s="13">
        <v>3.45</v>
      </c>
      <c r="S43" s="13"/>
      <c r="U43" s="15">
        <v>953</v>
      </c>
      <c r="V43" s="13">
        <f t="shared" si="0"/>
        <v>99.981499999999997</v>
      </c>
    </row>
    <row r="44" spans="1:22" x14ac:dyDescent="0.3">
      <c r="A44" s="10">
        <v>251557.68805</v>
      </c>
      <c r="B44" s="10">
        <v>926101.89086000004</v>
      </c>
      <c r="C44" s="10" t="s">
        <v>262</v>
      </c>
      <c r="D44" s="11">
        <v>-1893.626</v>
      </c>
      <c r="E44" s="12" t="s">
        <v>135</v>
      </c>
      <c r="F44" s="12" t="s">
        <v>300</v>
      </c>
      <c r="G44" s="13">
        <v>66.305300000000003</v>
      </c>
      <c r="H44" s="13">
        <v>7.1269</v>
      </c>
      <c r="I44" s="13">
        <v>4.1752000000000002</v>
      </c>
      <c r="J44" s="13">
        <v>0.77459999999999996</v>
      </c>
      <c r="K44" s="13">
        <v>0.86229999999999996</v>
      </c>
      <c r="L44" s="13">
        <v>0.32600000000000001</v>
      </c>
      <c r="M44" s="13">
        <v>0.20749999999999999</v>
      </c>
      <c r="N44" s="13">
        <v>0.1951</v>
      </c>
      <c r="O44" s="13">
        <v>0.08</v>
      </c>
      <c r="P44" s="13">
        <v>0.01</v>
      </c>
      <c r="Q44" s="13">
        <v>15.31</v>
      </c>
      <c r="R44" s="13">
        <v>4.62</v>
      </c>
      <c r="S44" s="13"/>
      <c r="T44" s="14">
        <v>0.83699999999999997</v>
      </c>
      <c r="U44" s="15">
        <v>992</v>
      </c>
      <c r="V44" s="13">
        <f t="shared" si="0"/>
        <v>99.99290000000002</v>
      </c>
    </row>
    <row r="45" spans="1:22" x14ac:dyDescent="0.3">
      <c r="A45" s="10">
        <v>251557.68805</v>
      </c>
      <c r="B45" s="10">
        <v>926101.89086000004</v>
      </c>
      <c r="C45" s="10" t="s">
        <v>262</v>
      </c>
      <c r="D45" s="11">
        <v>-1893.626</v>
      </c>
      <c r="E45" s="12" t="s">
        <v>135</v>
      </c>
      <c r="F45" s="12" t="s">
        <v>301</v>
      </c>
      <c r="G45" s="13">
        <v>66.069999999999993</v>
      </c>
      <c r="H45" s="13">
        <v>6.91</v>
      </c>
      <c r="I45" s="13">
        <v>4.25</v>
      </c>
      <c r="J45" s="13">
        <v>0.79</v>
      </c>
      <c r="K45" s="13">
        <v>0.89</v>
      </c>
      <c r="L45" s="13">
        <v>0.27</v>
      </c>
      <c r="M45" s="13">
        <v>0.2</v>
      </c>
      <c r="N45" s="13">
        <v>0.21</v>
      </c>
      <c r="O45" s="13">
        <v>0.12</v>
      </c>
      <c r="P45" s="13">
        <v>0.04</v>
      </c>
      <c r="Q45" s="13">
        <v>15.26</v>
      </c>
      <c r="R45" s="13">
        <v>4.99</v>
      </c>
      <c r="S45" s="13"/>
      <c r="T45" s="14">
        <v>0.84250000000000003</v>
      </c>
      <c r="U45" s="15">
        <v>978</v>
      </c>
      <c r="V45" s="13">
        <f t="shared" si="0"/>
        <v>100</v>
      </c>
    </row>
    <row r="46" spans="1:22" x14ac:dyDescent="0.3">
      <c r="A46" s="10">
        <v>251557.68805</v>
      </c>
      <c r="B46" s="10">
        <v>926101.89086000004</v>
      </c>
      <c r="C46" s="10" t="s">
        <v>262</v>
      </c>
      <c r="D46" s="11">
        <v>-2069.6190000000001</v>
      </c>
      <c r="E46" s="12" t="s">
        <v>135</v>
      </c>
      <c r="F46" s="12" t="s">
        <v>300</v>
      </c>
      <c r="G46" s="13">
        <v>80.017399999999995</v>
      </c>
      <c r="H46" s="13">
        <v>4.2344999999999997</v>
      </c>
      <c r="I46" s="13">
        <v>2.6377000000000002</v>
      </c>
      <c r="J46" s="13">
        <v>1.0571999999999999</v>
      </c>
      <c r="K46" s="13">
        <v>0.3705</v>
      </c>
      <c r="L46" s="13">
        <v>0.1928</v>
      </c>
      <c r="M46" s="13">
        <v>5.7200000000000001E-2</v>
      </c>
      <c r="N46" s="13">
        <v>8.1100000000000005E-2</v>
      </c>
      <c r="O46" s="13">
        <v>3.8199999999999998E-2</v>
      </c>
      <c r="P46" s="13">
        <v>5.9999999999999995E-4</v>
      </c>
      <c r="Q46" s="13">
        <v>6.1</v>
      </c>
      <c r="R46" s="13">
        <v>5.22</v>
      </c>
      <c r="S46" s="13"/>
      <c r="T46" s="14">
        <v>0.70899999999999996</v>
      </c>
      <c r="U46" s="15">
        <v>1014</v>
      </c>
      <c r="V46" s="13">
        <f t="shared" si="0"/>
        <v>100.0072</v>
      </c>
    </row>
    <row r="47" spans="1:22" x14ac:dyDescent="0.3">
      <c r="A47" s="10">
        <v>251557.68805</v>
      </c>
      <c r="B47" s="10">
        <v>926101.89086000004</v>
      </c>
      <c r="C47" s="10" t="s">
        <v>262</v>
      </c>
      <c r="D47" s="11">
        <v>-2069.6190000000001</v>
      </c>
      <c r="E47" s="12" t="s">
        <v>135</v>
      </c>
      <c r="F47" s="12" t="s">
        <v>301</v>
      </c>
      <c r="G47" s="13">
        <v>78.75</v>
      </c>
      <c r="H47" s="13">
        <v>4.1100000000000003</v>
      </c>
      <c r="I47" s="13">
        <v>2.74</v>
      </c>
      <c r="J47" s="13">
        <v>1.05</v>
      </c>
      <c r="K47" s="13">
        <v>0.39</v>
      </c>
      <c r="L47" s="13">
        <v>0.19</v>
      </c>
      <c r="M47" s="13">
        <v>7.0000000000000007E-2</v>
      </c>
      <c r="N47" s="13">
        <v>0.09</v>
      </c>
      <c r="O47" s="13">
        <v>0.04</v>
      </c>
      <c r="P47" s="13">
        <v>0.01</v>
      </c>
      <c r="Q47" s="13">
        <v>7.28</v>
      </c>
      <c r="R47" s="13">
        <v>5.28</v>
      </c>
      <c r="S47" s="13"/>
      <c r="T47" s="14">
        <v>0.7238</v>
      </c>
      <c r="U47" s="15">
        <v>989</v>
      </c>
      <c r="V47" s="13">
        <f t="shared" si="0"/>
        <v>100</v>
      </c>
    </row>
    <row r="48" spans="1:22" x14ac:dyDescent="0.3">
      <c r="A48" s="10">
        <v>251557.68805</v>
      </c>
      <c r="B48" s="10">
        <v>926101.89086000004</v>
      </c>
      <c r="C48" s="10" t="s">
        <v>262</v>
      </c>
      <c r="D48" s="11">
        <v>-2069.6190000000001</v>
      </c>
      <c r="E48" s="12" t="s">
        <v>135</v>
      </c>
      <c r="F48" s="12" t="s">
        <v>299</v>
      </c>
      <c r="G48" s="13">
        <v>80.09</v>
      </c>
      <c r="H48" s="13">
        <v>3.94</v>
      </c>
      <c r="I48" s="13">
        <v>2.61</v>
      </c>
      <c r="J48" s="13">
        <v>1.05</v>
      </c>
      <c r="K48" s="13">
        <v>0.375</v>
      </c>
      <c r="L48" s="13">
        <v>0.17199999999999999</v>
      </c>
      <c r="M48" s="13">
        <v>5.8900000000000001E-2</v>
      </c>
      <c r="N48" s="13">
        <v>8.1100000000000005E-2</v>
      </c>
      <c r="O48" s="13">
        <v>0</v>
      </c>
      <c r="P48" s="13">
        <v>0</v>
      </c>
      <c r="Q48" s="13">
        <v>6.15</v>
      </c>
      <c r="R48" s="13">
        <v>5.47</v>
      </c>
      <c r="S48" s="13"/>
      <c r="U48" s="15">
        <v>1003.77985</v>
      </c>
      <c r="V48" s="13">
        <f t="shared" si="0"/>
        <v>99.997</v>
      </c>
    </row>
    <row r="49" spans="1:22" x14ac:dyDescent="0.3">
      <c r="A49" s="10">
        <v>251557.68805</v>
      </c>
      <c r="B49" s="10">
        <v>926101.89086000004</v>
      </c>
      <c r="C49" s="10" t="s">
        <v>262</v>
      </c>
      <c r="D49" s="11">
        <v>-2301.0729999999999</v>
      </c>
      <c r="E49" s="12" t="s">
        <v>135</v>
      </c>
      <c r="F49" s="12" t="s">
        <v>300</v>
      </c>
      <c r="G49" s="13">
        <v>78.322500000000005</v>
      </c>
      <c r="H49" s="13">
        <v>4.3503999999999996</v>
      </c>
      <c r="I49" s="13">
        <v>2.4958999999999998</v>
      </c>
      <c r="J49" s="13">
        <v>0.64859999999999995</v>
      </c>
      <c r="K49" s="13">
        <v>0.40689999999999998</v>
      </c>
      <c r="L49" s="13">
        <v>0.20830000000000001</v>
      </c>
      <c r="M49" s="13">
        <v>0.1181</v>
      </c>
      <c r="N49" s="13">
        <v>0.15459999999999999</v>
      </c>
      <c r="O49" s="13">
        <v>8.1100000000000005E-2</v>
      </c>
      <c r="P49" s="13">
        <v>0.03</v>
      </c>
      <c r="Q49" s="13">
        <v>8.57</v>
      </c>
      <c r="R49" s="13">
        <v>4.6100000000000003</v>
      </c>
      <c r="S49" s="13"/>
      <c r="T49" s="14">
        <v>0.73</v>
      </c>
      <c r="U49" s="15">
        <v>993</v>
      </c>
      <c r="V49" s="13">
        <f t="shared" si="0"/>
        <v>99.996400000000008</v>
      </c>
    </row>
    <row r="50" spans="1:22" x14ac:dyDescent="0.3">
      <c r="A50" s="10">
        <v>251557.68805</v>
      </c>
      <c r="B50" s="10">
        <v>926101.89086000004</v>
      </c>
      <c r="C50" s="10" t="s">
        <v>262</v>
      </c>
      <c r="D50" s="11">
        <v>-2301.0729999999999</v>
      </c>
      <c r="E50" s="12" t="s">
        <v>135</v>
      </c>
      <c r="F50" s="12" t="s">
        <v>301</v>
      </c>
      <c r="G50" s="13">
        <v>76.64</v>
      </c>
      <c r="H50" s="13">
        <v>4.17</v>
      </c>
      <c r="I50" s="13">
        <v>2.6</v>
      </c>
      <c r="J50" s="13">
        <v>0.66</v>
      </c>
      <c r="K50" s="13">
        <v>0.43</v>
      </c>
      <c r="L50" s="13">
        <v>0.16</v>
      </c>
      <c r="M50" s="13">
        <v>0.11</v>
      </c>
      <c r="N50" s="13">
        <v>0.15</v>
      </c>
      <c r="O50" s="13">
        <v>0.09</v>
      </c>
      <c r="P50" s="13">
        <v>0.03</v>
      </c>
      <c r="Q50" s="13">
        <v>10.25</v>
      </c>
      <c r="R50" s="13">
        <v>4.71</v>
      </c>
      <c r="S50" s="13"/>
      <c r="T50" s="14">
        <v>0.74790000000000001</v>
      </c>
      <c r="U50" s="15">
        <v>962</v>
      </c>
      <c r="V50" s="13">
        <f t="shared" si="0"/>
        <v>100</v>
      </c>
    </row>
    <row r="51" spans="1:22" s="16" customFormat="1" x14ac:dyDescent="0.3">
      <c r="A51" s="10">
        <v>250988.30661</v>
      </c>
      <c r="B51" s="10">
        <v>907045.38766000001</v>
      </c>
      <c r="C51" s="16" t="s">
        <v>263</v>
      </c>
      <c r="D51" s="17">
        <v>-2503.2950000000001</v>
      </c>
      <c r="E51" s="18" t="s">
        <v>144</v>
      </c>
      <c r="F51" s="18" t="s">
        <v>301</v>
      </c>
      <c r="G51" s="19">
        <v>56.009601103575129</v>
      </c>
      <c r="H51" s="19">
        <v>1.0702471548453847</v>
      </c>
      <c r="I51" s="19">
        <v>5.5742039314863781E-2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39.840000000000003</v>
      </c>
      <c r="R51" s="19">
        <v>3.02</v>
      </c>
      <c r="S51" s="22"/>
      <c r="T51" s="20">
        <v>0.95940000000000003</v>
      </c>
      <c r="U51" s="21">
        <v>589.28</v>
      </c>
      <c r="V51" s="19">
        <f t="shared" si="0"/>
        <v>99.995590297735376</v>
      </c>
    </row>
    <row r="52" spans="1:22" s="16" customFormat="1" x14ac:dyDescent="0.3">
      <c r="A52" s="10">
        <v>250988.30661</v>
      </c>
      <c r="B52" s="10">
        <v>907045.38766000001</v>
      </c>
      <c r="C52" s="16" t="s">
        <v>263</v>
      </c>
      <c r="D52" s="17">
        <v>-2503.2950000000001</v>
      </c>
      <c r="E52" s="18" t="s">
        <v>144</v>
      </c>
      <c r="F52" s="18" t="s">
        <v>300</v>
      </c>
      <c r="G52" s="19">
        <v>74.166799999999995</v>
      </c>
      <c r="H52" s="19">
        <v>0.58550000000000002</v>
      </c>
      <c r="I52" s="19">
        <v>1.89E-2</v>
      </c>
      <c r="J52" s="19">
        <v>5.4000000000000003E-3</v>
      </c>
      <c r="K52" s="19">
        <v>8.3999999999999995E-3</v>
      </c>
      <c r="L52" s="19">
        <v>2.2800000000000001E-2</v>
      </c>
      <c r="M52" s="19">
        <v>1.78E-2</v>
      </c>
      <c r="N52" s="19">
        <v>4.7600000000000003E-2</v>
      </c>
      <c r="O52" s="19">
        <v>6.0199999999999997E-2</v>
      </c>
      <c r="P52" s="19">
        <f>0.0533+0.03</f>
        <v>8.3299999999999999E-2</v>
      </c>
      <c r="Q52" s="19">
        <v>12.5</v>
      </c>
      <c r="R52" s="19">
        <v>12.49</v>
      </c>
      <c r="S52" s="22"/>
      <c r="T52" s="20">
        <v>0.73599999999999999</v>
      </c>
      <c r="U52" s="21">
        <v>773</v>
      </c>
      <c r="V52" s="19">
        <f t="shared" si="0"/>
        <v>100.00669999999997</v>
      </c>
    </row>
    <row r="53" spans="1:22" s="16" customFormat="1" x14ac:dyDescent="0.3">
      <c r="A53" s="10">
        <v>250988.30661</v>
      </c>
      <c r="B53" s="10">
        <v>907045.38766000001</v>
      </c>
      <c r="C53" s="16" t="s">
        <v>263</v>
      </c>
      <c r="D53" s="17">
        <v>-2503.2950000000001</v>
      </c>
      <c r="E53" s="18" t="s">
        <v>144</v>
      </c>
      <c r="F53" s="18" t="s">
        <v>299</v>
      </c>
      <c r="G53" s="19">
        <v>36.450000000000003</v>
      </c>
      <c r="H53" s="19">
        <v>0.66</v>
      </c>
      <c r="I53" s="19">
        <v>3.6400000000000002E-2</v>
      </c>
      <c r="J53" s="19">
        <v>5.5999999999999999E-3</v>
      </c>
      <c r="K53" s="19">
        <v>6.1000000000000004E-3</v>
      </c>
      <c r="L53" s="19">
        <v>3.3E-3</v>
      </c>
      <c r="M53" s="19">
        <v>3.0000000000000001E-3</v>
      </c>
      <c r="N53" s="19">
        <v>3.2500000000000001E-2</v>
      </c>
      <c r="O53" s="19">
        <v>0</v>
      </c>
      <c r="P53" s="19">
        <v>0</v>
      </c>
      <c r="Q53" s="19">
        <v>46.09</v>
      </c>
      <c r="R53" s="19">
        <v>14.04</v>
      </c>
      <c r="S53" s="22"/>
      <c r="T53" s="20"/>
      <c r="U53" s="21"/>
      <c r="V53" s="19">
        <f t="shared" si="0"/>
        <v>97.326899999999995</v>
      </c>
    </row>
    <row r="54" spans="1:22" x14ac:dyDescent="0.3">
      <c r="A54" s="10">
        <v>250988.30661</v>
      </c>
      <c r="B54" s="10">
        <v>907045.38766000001</v>
      </c>
      <c r="C54" s="10" t="s">
        <v>263</v>
      </c>
      <c r="D54" s="11">
        <v>-1939.501</v>
      </c>
      <c r="E54" s="12" t="s">
        <v>135</v>
      </c>
      <c r="F54" s="12" t="s">
        <v>301</v>
      </c>
      <c r="G54" s="13">
        <v>73.290000000000006</v>
      </c>
      <c r="H54" s="13">
        <v>6.99</v>
      </c>
      <c r="I54" s="13">
        <v>5.75</v>
      </c>
      <c r="J54" s="13">
        <v>1.36</v>
      </c>
      <c r="K54" s="13">
        <v>1.03</v>
      </c>
      <c r="L54" s="13">
        <v>0.33</v>
      </c>
      <c r="M54" s="13">
        <v>0.18</v>
      </c>
      <c r="N54" s="13">
        <v>0.14000000000000001</v>
      </c>
      <c r="O54" s="13">
        <v>0.1</v>
      </c>
      <c r="P54" s="13">
        <v>0.03</v>
      </c>
      <c r="Q54" s="13">
        <v>7.56</v>
      </c>
      <c r="R54" s="13">
        <v>3.24</v>
      </c>
      <c r="S54" s="13"/>
      <c r="T54" s="14">
        <v>0.78410000000000002</v>
      </c>
      <c r="U54" s="15">
        <v>1108</v>
      </c>
      <c r="V54" s="13">
        <f t="shared" si="0"/>
        <v>100</v>
      </c>
    </row>
    <row r="55" spans="1:22" x14ac:dyDescent="0.3">
      <c r="A55" s="10">
        <v>250988.30661</v>
      </c>
      <c r="B55" s="10">
        <v>907045.38766000001</v>
      </c>
      <c r="C55" s="10" t="s">
        <v>263</v>
      </c>
      <c r="D55" s="11">
        <v>-1939.501</v>
      </c>
      <c r="E55" s="12" t="s">
        <v>135</v>
      </c>
      <c r="F55" s="12" t="s">
        <v>300</v>
      </c>
      <c r="G55" s="13">
        <v>74.445400000000006</v>
      </c>
      <c r="H55" s="13">
        <v>7.2194000000000003</v>
      </c>
      <c r="I55" s="13">
        <v>5.6306000000000003</v>
      </c>
      <c r="J55" s="13">
        <v>1.3222</v>
      </c>
      <c r="K55" s="13">
        <v>0.99319999999999997</v>
      </c>
      <c r="L55" s="13">
        <v>0.31290000000000001</v>
      </c>
      <c r="M55" s="13">
        <v>0.16089999999999999</v>
      </c>
      <c r="N55" s="13">
        <v>0.19070000000000001</v>
      </c>
      <c r="O55" s="13">
        <v>0.1167</v>
      </c>
      <c r="P55" s="13">
        <v>2.4400000000000002E-2</v>
      </c>
      <c r="Q55" s="13">
        <v>6.39</v>
      </c>
      <c r="R55" s="13">
        <v>3.19</v>
      </c>
      <c r="T55" s="14">
        <v>0.77</v>
      </c>
      <c r="U55" s="15">
        <v>1135</v>
      </c>
      <c r="V55" s="13">
        <f t="shared" si="0"/>
        <v>99.996400000000008</v>
      </c>
    </row>
    <row r="56" spans="1:22" x14ac:dyDescent="0.3">
      <c r="A56" s="10">
        <v>250988.30661</v>
      </c>
      <c r="B56" s="10">
        <v>907045.38766000001</v>
      </c>
      <c r="C56" s="10" t="s">
        <v>263</v>
      </c>
      <c r="D56" s="11">
        <v>-1952.3389999999999</v>
      </c>
      <c r="E56" s="12" t="s">
        <v>135</v>
      </c>
      <c r="F56" s="12" t="s">
        <v>301</v>
      </c>
      <c r="G56" s="13">
        <v>73.2</v>
      </c>
      <c r="H56" s="13">
        <v>7.35</v>
      </c>
      <c r="I56" s="13">
        <v>5.62</v>
      </c>
      <c r="J56" s="13">
        <v>1.1000000000000001</v>
      </c>
      <c r="K56" s="13">
        <v>0.96</v>
      </c>
      <c r="L56" s="13">
        <v>0.27</v>
      </c>
      <c r="M56" s="13">
        <v>0.17</v>
      </c>
      <c r="N56" s="13">
        <v>0.14000000000000001</v>
      </c>
      <c r="O56" s="13">
        <v>0.09</v>
      </c>
      <c r="P56" s="13">
        <v>0.05</v>
      </c>
      <c r="Q56" s="13">
        <v>7.81</v>
      </c>
      <c r="R56" s="13">
        <v>3.24</v>
      </c>
      <c r="T56" s="14">
        <v>0.78120000000000001</v>
      </c>
      <c r="U56" s="15">
        <v>1097</v>
      </c>
      <c r="V56" s="13">
        <f t="shared" si="0"/>
        <v>99.999999999999986</v>
      </c>
    </row>
    <row r="57" spans="1:22" x14ac:dyDescent="0.3">
      <c r="A57" s="10">
        <v>250988.30661</v>
      </c>
      <c r="B57" s="10">
        <v>907045.38766000001</v>
      </c>
      <c r="C57" s="10" t="s">
        <v>263</v>
      </c>
      <c r="D57" s="11">
        <v>-1952.3389999999999</v>
      </c>
      <c r="E57" s="12" t="s">
        <v>135</v>
      </c>
      <c r="F57" s="12" t="s">
        <v>300</v>
      </c>
      <c r="G57" s="13">
        <v>74.299099999999996</v>
      </c>
      <c r="H57" s="13">
        <v>7.7319000000000004</v>
      </c>
      <c r="I57" s="13">
        <v>5.5715000000000003</v>
      </c>
      <c r="J57" s="13">
        <v>1.1222000000000001</v>
      </c>
      <c r="K57" s="13">
        <v>0.99560000000000004</v>
      </c>
      <c r="L57" s="13">
        <v>0.34549999999999997</v>
      </c>
      <c r="M57" s="13">
        <v>0.2097</v>
      </c>
      <c r="N57" s="13">
        <v>0.33550000000000002</v>
      </c>
      <c r="O57" s="13">
        <v>0.18970000000000001</v>
      </c>
      <c r="P57" s="13">
        <f>0.0562+0.01</f>
        <v>6.6199999999999995E-2</v>
      </c>
      <c r="Q57" s="13">
        <v>6.21</v>
      </c>
      <c r="R57" s="13">
        <v>2.92</v>
      </c>
      <c r="T57" s="14">
        <v>0.77400000000000002</v>
      </c>
      <c r="U57" s="15">
        <v>1151</v>
      </c>
      <c r="V57" s="13">
        <f t="shared" si="0"/>
        <v>99.996899999999982</v>
      </c>
    </row>
    <row r="58" spans="1:22" x14ac:dyDescent="0.3">
      <c r="A58" s="10">
        <v>250988.30661</v>
      </c>
      <c r="B58" s="10">
        <v>907045.38766000001</v>
      </c>
      <c r="C58" s="10" t="s">
        <v>263</v>
      </c>
      <c r="D58" s="11">
        <v>-1956.5640000000001</v>
      </c>
      <c r="E58" s="12" t="s">
        <v>135</v>
      </c>
      <c r="F58" s="12" t="s">
        <v>301</v>
      </c>
      <c r="G58" s="13">
        <v>72.14</v>
      </c>
      <c r="H58" s="13">
        <v>7.53</v>
      </c>
      <c r="I58" s="13">
        <v>6.11</v>
      </c>
      <c r="J58" s="13">
        <v>1.27</v>
      </c>
      <c r="K58" s="13">
        <v>1.1499999999999999</v>
      </c>
      <c r="L58" s="13">
        <v>0.35</v>
      </c>
      <c r="M58" s="13">
        <v>0.21</v>
      </c>
      <c r="N58" s="13">
        <v>0.15</v>
      </c>
      <c r="O58" s="13">
        <v>0.1</v>
      </c>
      <c r="P58" s="13">
        <v>0.05</v>
      </c>
      <c r="Q58" s="13">
        <v>7.79</v>
      </c>
      <c r="R58" s="13">
        <v>3.15</v>
      </c>
      <c r="T58" s="14">
        <v>0.79449999999999998</v>
      </c>
      <c r="U58" s="15">
        <v>1119</v>
      </c>
      <c r="V58" s="13">
        <f t="shared" si="0"/>
        <v>100</v>
      </c>
    </row>
    <row r="59" spans="1:22" x14ac:dyDescent="0.3">
      <c r="A59" s="10">
        <v>250988.30661</v>
      </c>
      <c r="B59" s="10">
        <v>907045.38766000001</v>
      </c>
      <c r="C59" s="10" t="s">
        <v>263</v>
      </c>
      <c r="D59" s="11">
        <v>-1956.5640000000001</v>
      </c>
      <c r="E59" s="12" t="s">
        <v>135</v>
      </c>
      <c r="F59" s="12" t="s">
        <v>300</v>
      </c>
      <c r="G59" s="13">
        <v>74.377300000000005</v>
      </c>
      <c r="H59" s="13">
        <v>7.9364999999999997</v>
      </c>
      <c r="I59" s="13">
        <v>5.6386000000000003</v>
      </c>
      <c r="J59" s="13">
        <v>1.0842000000000001</v>
      </c>
      <c r="K59" s="13">
        <v>0.94230000000000003</v>
      </c>
      <c r="L59" s="13">
        <v>0.26600000000000001</v>
      </c>
      <c r="M59" s="13">
        <v>0.15260000000000001</v>
      </c>
      <c r="N59" s="13">
        <v>0.19120000000000001</v>
      </c>
      <c r="O59" s="13">
        <v>0.1106</v>
      </c>
      <c r="P59" s="13">
        <f>0.0321+0.01</f>
        <v>4.2099999999999999E-2</v>
      </c>
      <c r="Q59" s="13">
        <v>6.44</v>
      </c>
      <c r="R59" s="13">
        <v>2.83</v>
      </c>
      <c r="T59" s="14">
        <v>0.76700000000000002</v>
      </c>
      <c r="U59" s="15">
        <v>1136</v>
      </c>
      <c r="V59" s="13">
        <f t="shared" si="0"/>
        <v>100.01140000000001</v>
      </c>
    </row>
    <row r="60" spans="1:22" x14ac:dyDescent="0.3">
      <c r="A60" s="10">
        <v>250988.30661</v>
      </c>
      <c r="B60" s="10">
        <v>907045.38766000001</v>
      </c>
      <c r="C60" s="10" t="s">
        <v>263</v>
      </c>
      <c r="D60" s="11">
        <v>-2037.636</v>
      </c>
      <c r="E60" s="12" t="s">
        <v>135</v>
      </c>
      <c r="F60" s="12" t="s">
        <v>301</v>
      </c>
      <c r="G60" s="13">
        <v>69.3</v>
      </c>
      <c r="H60" s="13">
        <v>9.07</v>
      </c>
      <c r="I60" s="13">
        <v>5.62</v>
      </c>
      <c r="J60" s="13">
        <v>0.88</v>
      </c>
      <c r="K60" s="13">
        <v>1.05</v>
      </c>
      <c r="L60" s="13">
        <v>0.27</v>
      </c>
      <c r="M60" s="13">
        <v>0.2</v>
      </c>
      <c r="N60" s="13">
        <v>0.13</v>
      </c>
      <c r="O60" s="13">
        <v>0.13</v>
      </c>
      <c r="P60" s="13">
        <v>0.03</v>
      </c>
      <c r="Q60" s="13">
        <v>11.09</v>
      </c>
      <c r="R60" s="13">
        <v>2.23</v>
      </c>
      <c r="T60" s="14">
        <v>0.81630000000000003</v>
      </c>
      <c r="U60" s="15">
        <v>1086</v>
      </c>
      <c r="V60" s="13">
        <f t="shared" si="0"/>
        <v>100</v>
      </c>
    </row>
    <row r="61" spans="1:22" x14ac:dyDescent="0.3">
      <c r="A61" s="10">
        <v>250988.30661</v>
      </c>
      <c r="B61" s="10">
        <v>907045.38766000001</v>
      </c>
      <c r="C61" s="10" t="s">
        <v>263</v>
      </c>
      <c r="D61" s="11">
        <v>-2037.636</v>
      </c>
      <c r="E61" s="12" t="s">
        <v>135</v>
      </c>
      <c r="F61" s="12" t="s">
        <v>300</v>
      </c>
      <c r="G61" s="13">
        <v>71.565899999999999</v>
      </c>
      <c r="H61" s="13">
        <v>9.6356000000000002</v>
      </c>
      <c r="I61" s="13">
        <v>5.4612999999999996</v>
      </c>
      <c r="J61" s="13">
        <v>0.85219999999999996</v>
      </c>
      <c r="K61" s="13">
        <v>0.98829999999999996</v>
      </c>
      <c r="L61" s="13">
        <v>0.2581</v>
      </c>
      <c r="M61" s="13">
        <v>0.16250000000000001</v>
      </c>
      <c r="N61" s="13">
        <v>0.18659999999999999</v>
      </c>
      <c r="O61" s="13">
        <v>9.9699999999999997E-2</v>
      </c>
      <c r="P61" s="13">
        <v>2.64E-2</v>
      </c>
      <c r="Q61" s="13">
        <v>8.8699999999999992</v>
      </c>
      <c r="R61" s="13">
        <v>1.89</v>
      </c>
      <c r="T61" s="14">
        <v>0.79</v>
      </c>
      <c r="U61" s="15">
        <v>1126</v>
      </c>
      <c r="V61" s="13">
        <f t="shared" si="0"/>
        <v>99.996599999999972</v>
      </c>
    </row>
    <row r="62" spans="1:22" x14ac:dyDescent="0.3">
      <c r="A62" s="10">
        <v>250988.30661</v>
      </c>
      <c r="B62" s="10">
        <v>907045.38766000001</v>
      </c>
      <c r="C62" s="10" t="s">
        <v>263</v>
      </c>
      <c r="D62" s="11">
        <v>-2050.2399999999998</v>
      </c>
      <c r="E62" s="12" t="s">
        <v>135</v>
      </c>
      <c r="F62" s="12" t="s">
        <v>301</v>
      </c>
      <c r="G62" s="13">
        <v>75.44</v>
      </c>
      <c r="H62" s="13">
        <v>9.32</v>
      </c>
      <c r="I62" s="13">
        <v>4.84</v>
      </c>
      <c r="J62" s="13">
        <v>0.89</v>
      </c>
      <c r="K62" s="13">
        <v>0.86</v>
      </c>
      <c r="L62" s="13">
        <v>0.24</v>
      </c>
      <c r="M62" s="13">
        <v>0.16</v>
      </c>
      <c r="N62" s="13">
        <v>0.13</v>
      </c>
      <c r="O62" s="13">
        <v>0.08</v>
      </c>
      <c r="P62" s="13">
        <v>0.04</v>
      </c>
      <c r="Q62" s="13">
        <v>5.72</v>
      </c>
      <c r="R62" s="13">
        <v>2.2799999999999998</v>
      </c>
      <c r="T62" s="14">
        <v>0.75280000000000002</v>
      </c>
      <c r="U62" s="15">
        <v>1121</v>
      </c>
      <c r="V62" s="13">
        <f t="shared" si="0"/>
        <v>99.999999999999986</v>
      </c>
    </row>
    <row r="63" spans="1:22" x14ac:dyDescent="0.3">
      <c r="A63" s="10">
        <v>250988.30661</v>
      </c>
      <c r="B63" s="10">
        <v>907045.38766000001</v>
      </c>
      <c r="C63" s="10" t="s">
        <v>263</v>
      </c>
      <c r="D63" s="11">
        <v>-2050.2399999999998</v>
      </c>
      <c r="E63" s="12" t="s">
        <v>135</v>
      </c>
      <c r="F63" s="12" t="s">
        <v>300</v>
      </c>
      <c r="G63" s="13">
        <v>75.862399999999994</v>
      </c>
      <c r="H63" s="13">
        <v>9.8472000000000008</v>
      </c>
      <c r="I63" s="13">
        <v>4.6787999999999998</v>
      </c>
      <c r="J63" s="13">
        <v>0.89859999999999995</v>
      </c>
      <c r="K63" s="13">
        <v>0.89419999999999999</v>
      </c>
      <c r="L63" s="13">
        <v>0.29480000000000001</v>
      </c>
      <c r="M63" s="13">
        <v>0.18360000000000001</v>
      </c>
      <c r="N63" s="13">
        <v>0.35770000000000002</v>
      </c>
      <c r="O63" s="13">
        <v>0.45</v>
      </c>
      <c r="P63" s="13">
        <f>0.2101+0.05</f>
        <v>0.2601</v>
      </c>
      <c r="Q63" s="13">
        <v>4.3</v>
      </c>
      <c r="R63" s="13">
        <v>1.96</v>
      </c>
      <c r="T63" s="14">
        <v>0.76100000000000001</v>
      </c>
      <c r="U63" s="15">
        <v>1196</v>
      </c>
      <c r="V63" s="13">
        <f t="shared" si="0"/>
        <v>99.987399999999965</v>
      </c>
    </row>
    <row r="64" spans="1:22" x14ac:dyDescent="0.3">
      <c r="A64" s="10">
        <v>250988.30661</v>
      </c>
      <c r="B64" s="10">
        <v>907045.38766000001</v>
      </c>
      <c r="C64" s="10" t="s">
        <v>263</v>
      </c>
      <c r="D64" s="11">
        <v>-2156.9250000000002</v>
      </c>
      <c r="E64" s="12" t="s">
        <v>135</v>
      </c>
      <c r="F64" s="12" t="s">
        <v>301</v>
      </c>
      <c r="G64" s="13">
        <v>67.16</v>
      </c>
      <c r="H64" s="13">
        <v>9.42</v>
      </c>
      <c r="I64" s="13">
        <v>5.58</v>
      </c>
      <c r="J64" s="13">
        <v>0.93</v>
      </c>
      <c r="K64" s="13">
        <v>1.07</v>
      </c>
      <c r="L64" s="13">
        <v>0.28000000000000003</v>
      </c>
      <c r="M64" s="13">
        <v>0.2</v>
      </c>
      <c r="N64" s="13">
        <v>0.15</v>
      </c>
      <c r="O64" s="13">
        <v>0.11</v>
      </c>
      <c r="P64" s="13">
        <v>0.06</v>
      </c>
      <c r="Q64" s="13">
        <v>12.28</v>
      </c>
      <c r="R64" s="13">
        <v>2.76</v>
      </c>
      <c r="T64" s="14">
        <v>0.83350000000000002</v>
      </c>
      <c r="U64" s="15">
        <v>1074</v>
      </c>
      <c r="V64" s="13">
        <f t="shared" si="0"/>
        <v>100.00000000000001</v>
      </c>
    </row>
    <row r="65" spans="1:22" x14ac:dyDescent="0.3">
      <c r="A65" s="10">
        <v>250988.30661</v>
      </c>
      <c r="B65" s="10">
        <v>907045.38766000001</v>
      </c>
      <c r="C65" s="10" t="s">
        <v>263</v>
      </c>
      <c r="D65" s="11">
        <v>-2156.9250000000002</v>
      </c>
      <c r="E65" s="12" t="s">
        <v>135</v>
      </c>
      <c r="F65" s="12" t="s">
        <v>300</v>
      </c>
      <c r="G65" s="13">
        <v>68.965699999999998</v>
      </c>
      <c r="H65" s="13">
        <v>10.0303</v>
      </c>
      <c r="I65" s="13">
        <v>5.4816000000000003</v>
      </c>
      <c r="J65" s="13">
        <v>0.90539999999999998</v>
      </c>
      <c r="K65" s="13">
        <v>1.0457000000000001</v>
      </c>
      <c r="L65" s="13">
        <v>0.28079999999999999</v>
      </c>
      <c r="M65" s="13">
        <v>0.22040000000000001</v>
      </c>
      <c r="N65" s="13">
        <v>0.20830000000000001</v>
      </c>
      <c r="O65" s="13">
        <v>0.1573</v>
      </c>
      <c r="P65" s="13">
        <f>0.109+0.04+0.01</f>
        <v>0.159</v>
      </c>
      <c r="Q65" s="13">
        <v>9.89</v>
      </c>
      <c r="R65" s="13">
        <v>2.65</v>
      </c>
      <c r="T65" s="14">
        <v>0.81499999999999995</v>
      </c>
      <c r="U65" s="15">
        <v>1127</v>
      </c>
      <c r="V65" s="13">
        <f t="shared" si="0"/>
        <v>99.994500000000002</v>
      </c>
    </row>
    <row r="66" spans="1:22" x14ac:dyDescent="0.3">
      <c r="A66" s="10">
        <v>250988.30661</v>
      </c>
      <c r="B66" s="10">
        <v>907045.38766000001</v>
      </c>
      <c r="C66" s="10" t="s">
        <v>263</v>
      </c>
      <c r="D66" s="11">
        <v>-2156.9250000000002</v>
      </c>
      <c r="E66" s="12" t="s">
        <v>135</v>
      </c>
      <c r="F66" s="12" t="s">
        <v>299</v>
      </c>
      <c r="G66" s="13">
        <v>67.930000000000007</v>
      </c>
      <c r="H66" s="13">
        <v>9.41</v>
      </c>
      <c r="I66" s="13">
        <v>5.36</v>
      </c>
      <c r="J66" s="13">
        <v>0.877</v>
      </c>
      <c r="K66" s="13">
        <v>0.96899999999999997</v>
      </c>
      <c r="L66" s="13">
        <v>0.22</v>
      </c>
      <c r="M66" s="13">
        <v>0.154</v>
      </c>
      <c r="N66" s="13">
        <v>0.13900000000000001</v>
      </c>
      <c r="O66" s="13">
        <v>0</v>
      </c>
      <c r="P66" s="13">
        <v>0</v>
      </c>
      <c r="Q66" s="13">
        <v>12.14</v>
      </c>
      <c r="R66" s="13">
        <v>2.8</v>
      </c>
      <c r="U66" s="15"/>
      <c r="V66" s="13">
        <f t="shared" si="0"/>
        <v>99.998999999999981</v>
      </c>
    </row>
    <row r="67" spans="1:22" s="24" customFormat="1" x14ac:dyDescent="0.3">
      <c r="A67" s="10">
        <v>250988.30661</v>
      </c>
      <c r="B67" s="10">
        <v>907045.38766000001</v>
      </c>
      <c r="C67" s="24" t="s">
        <v>263</v>
      </c>
      <c r="D67" s="25">
        <v>-2378.578</v>
      </c>
      <c r="E67" s="26" t="s">
        <v>90</v>
      </c>
      <c r="F67" s="26" t="s">
        <v>300</v>
      </c>
      <c r="G67" s="27">
        <v>58.705300000000001</v>
      </c>
      <c r="H67" s="27">
        <v>8.5815000000000001</v>
      </c>
      <c r="I67" s="27">
        <v>5.3319000000000001</v>
      </c>
      <c r="J67" s="27">
        <v>1.1164000000000001</v>
      </c>
      <c r="K67" s="27">
        <v>1.2430000000000001</v>
      </c>
      <c r="L67" s="27">
        <v>0.63109999999999999</v>
      </c>
      <c r="M67" s="27">
        <v>0.3256</v>
      </c>
      <c r="N67" s="27">
        <v>0.34749999999999998</v>
      </c>
      <c r="O67" s="27">
        <v>9.4200000000000006E-2</v>
      </c>
      <c r="P67" s="27">
        <v>2.2100000000000002E-2</v>
      </c>
      <c r="Q67" s="27">
        <v>21.167000000000002</v>
      </c>
      <c r="R67" s="27">
        <v>2.4344000000000001</v>
      </c>
      <c r="S67" s="28"/>
      <c r="T67" s="29">
        <v>0.92580077185471621</v>
      </c>
      <c r="U67" s="30">
        <v>1018.7827507766378</v>
      </c>
      <c r="V67" s="27">
        <f t="shared" ref="V67:V130" si="1">SUM(G67:R67)</f>
        <v>99.999999999999986</v>
      </c>
    </row>
    <row r="68" spans="1:22" s="16" customFormat="1" x14ac:dyDescent="0.3">
      <c r="A68" s="10">
        <v>250988.30661</v>
      </c>
      <c r="B68" s="10">
        <v>907045.38766000001</v>
      </c>
      <c r="C68" s="16" t="s">
        <v>263</v>
      </c>
      <c r="D68" s="17">
        <v>-2378.578</v>
      </c>
      <c r="E68" s="18" t="s">
        <v>90</v>
      </c>
      <c r="F68" s="18" t="s">
        <v>301</v>
      </c>
      <c r="G68" s="19">
        <v>39.4</v>
      </c>
      <c r="H68" s="19">
        <v>5.53</v>
      </c>
      <c r="I68" s="19">
        <v>3.11</v>
      </c>
      <c r="J68" s="19">
        <v>0.63</v>
      </c>
      <c r="K68" s="19">
        <v>0.79</v>
      </c>
      <c r="L68" s="19">
        <v>0.28999999999999998</v>
      </c>
      <c r="M68" s="19">
        <v>0.22</v>
      </c>
      <c r="N68" s="19">
        <v>0.21</v>
      </c>
      <c r="O68" s="19">
        <v>0.23</v>
      </c>
      <c r="P68" s="19">
        <v>0.11</v>
      </c>
      <c r="Q68" s="19">
        <v>46.63</v>
      </c>
      <c r="R68" s="19">
        <v>2.84</v>
      </c>
      <c r="S68" s="22">
        <v>60</v>
      </c>
      <c r="T68" s="20">
        <v>1.1234999999999999</v>
      </c>
      <c r="U68" s="21">
        <v>664</v>
      </c>
      <c r="V68" s="19">
        <f t="shared" si="1"/>
        <v>99.990000000000009</v>
      </c>
    </row>
    <row r="69" spans="1:22" s="24" customFormat="1" x14ac:dyDescent="0.3">
      <c r="A69" s="10">
        <v>250988.30661</v>
      </c>
      <c r="B69" s="10">
        <v>907045.38766000001</v>
      </c>
      <c r="C69" s="24" t="s">
        <v>263</v>
      </c>
      <c r="D69" s="25">
        <v>-2378.578</v>
      </c>
      <c r="E69" s="26" t="s">
        <v>90</v>
      </c>
      <c r="F69" s="26" t="s">
        <v>299</v>
      </c>
      <c r="G69" s="27">
        <v>37.950000000000003</v>
      </c>
      <c r="H69" s="27">
        <v>5.07</v>
      </c>
      <c r="I69" s="27">
        <v>2.9</v>
      </c>
      <c r="J69" s="27">
        <v>0.60199999999999998</v>
      </c>
      <c r="K69" s="27">
        <v>0.72899999999999998</v>
      </c>
      <c r="L69" s="27">
        <v>0.254</v>
      </c>
      <c r="M69" s="27">
        <v>0.186</v>
      </c>
      <c r="N69" s="27">
        <v>0.311</v>
      </c>
      <c r="O69" s="27">
        <v>0</v>
      </c>
      <c r="P69" s="27">
        <v>0</v>
      </c>
      <c r="Q69" s="27">
        <v>49.09</v>
      </c>
      <c r="R69" s="27">
        <v>2.89</v>
      </c>
      <c r="S69" s="28"/>
      <c r="T69" s="29"/>
      <c r="U69" s="30"/>
      <c r="V69" s="27">
        <f t="shared" si="1"/>
        <v>99.981999999999999</v>
      </c>
    </row>
    <row r="70" spans="1:22" x14ac:dyDescent="0.3">
      <c r="A70" s="10">
        <v>250988.30661</v>
      </c>
      <c r="B70" s="10">
        <v>907045.38766000001</v>
      </c>
      <c r="C70" s="10" t="s">
        <v>263</v>
      </c>
      <c r="D70" s="11">
        <v>-2035.3920000000001</v>
      </c>
      <c r="E70" s="12" t="s">
        <v>80</v>
      </c>
      <c r="F70" s="12" t="s">
        <v>300</v>
      </c>
      <c r="G70" s="13">
        <v>65.159300000000002</v>
      </c>
      <c r="H70" s="13">
        <v>11.107900000000001</v>
      </c>
      <c r="I70" s="13">
        <v>8.0368999999999993</v>
      </c>
      <c r="J70" s="13">
        <v>1.4477</v>
      </c>
      <c r="K70" s="13">
        <v>1.9077</v>
      </c>
      <c r="L70" s="13">
        <v>0.53779999999999994</v>
      </c>
      <c r="M70" s="13">
        <v>0.34789999999999999</v>
      </c>
      <c r="N70" s="13">
        <v>0.33250000000000002</v>
      </c>
      <c r="O70" s="13">
        <v>0.1981</v>
      </c>
      <c r="P70" s="13">
        <v>4.3900000000000002E-2</v>
      </c>
      <c r="Q70" s="13">
        <v>9.4231999999999996</v>
      </c>
      <c r="R70" s="13">
        <v>1.4555</v>
      </c>
      <c r="S70" s="22"/>
      <c r="T70" s="14">
        <v>0.86314873805413639</v>
      </c>
      <c r="U70" s="15">
        <v>1234.448347921134</v>
      </c>
      <c r="V70" s="13">
        <f t="shared" si="1"/>
        <v>99.99839999999999</v>
      </c>
    </row>
    <row r="71" spans="1:22" x14ac:dyDescent="0.3">
      <c r="A71" s="10">
        <v>250988.30661</v>
      </c>
      <c r="B71" s="10">
        <v>907045.38766000001</v>
      </c>
      <c r="C71" s="10" t="s">
        <v>263</v>
      </c>
      <c r="D71" s="11">
        <v>-2035.3920000000001</v>
      </c>
      <c r="E71" s="12" t="s">
        <v>80</v>
      </c>
      <c r="F71" s="12" t="s">
        <v>301</v>
      </c>
      <c r="G71" s="13">
        <v>63.56</v>
      </c>
      <c r="H71" s="13">
        <v>10.41</v>
      </c>
      <c r="I71" s="13">
        <v>8.08</v>
      </c>
      <c r="J71" s="13">
        <v>1.48</v>
      </c>
      <c r="K71" s="13">
        <v>1.92</v>
      </c>
      <c r="L71" s="13">
        <v>0.54</v>
      </c>
      <c r="M71" s="13">
        <v>0.39</v>
      </c>
      <c r="N71" s="13">
        <v>0.26</v>
      </c>
      <c r="O71" s="13">
        <v>0.17</v>
      </c>
      <c r="P71" s="13">
        <v>0.06</v>
      </c>
      <c r="Q71" s="13">
        <v>11.3</v>
      </c>
      <c r="R71" s="13">
        <v>1.83</v>
      </c>
      <c r="S71" s="22">
        <v>16</v>
      </c>
      <c r="T71" s="14">
        <v>0.88339999999999996</v>
      </c>
      <c r="U71" s="15">
        <v>1190</v>
      </c>
      <c r="V71" s="13">
        <f t="shared" si="1"/>
        <v>100.00000000000001</v>
      </c>
    </row>
    <row r="72" spans="1:22" x14ac:dyDescent="0.3">
      <c r="A72" s="10">
        <v>250988.30661</v>
      </c>
      <c r="B72" s="10">
        <v>907045.38766000001</v>
      </c>
      <c r="C72" s="10" t="s">
        <v>263</v>
      </c>
      <c r="D72" s="11">
        <v>-2035.3920000000001</v>
      </c>
      <c r="E72" s="12" t="s">
        <v>80</v>
      </c>
      <c r="F72" s="12" t="s">
        <v>299</v>
      </c>
      <c r="G72" s="13">
        <v>64.97</v>
      </c>
      <c r="H72" s="13">
        <v>10.51</v>
      </c>
      <c r="I72" s="13">
        <v>7.75</v>
      </c>
      <c r="J72" s="13">
        <v>1.3</v>
      </c>
      <c r="K72" s="13">
        <v>1.56</v>
      </c>
      <c r="L72" s="13">
        <v>0.36399999999999999</v>
      </c>
      <c r="M72" s="13">
        <v>0.24199999999999999</v>
      </c>
      <c r="N72" s="13">
        <v>0.17199999999999999</v>
      </c>
      <c r="O72" s="13">
        <v>0</v>
      </c>
      <c r="P72" s="13">
        <v>0</v>
      </c>
      <c r="Q72" s="13">
        <v>11.27</v>
      </c>
      <c r="R72" s="13">
        <v>1.86</v>
      </c>
      <c r="U72" s="15"/>
      <c r="V72" s="13">
        <f t="shared" si="1"/>
        <v>99.998000000000005</v>
      </c>
    </row>
    <row r="73" spans="1:22" x14ac:dyDescent="0.3">
      <c r="A73" s="10">
        <v>250988.30661</v>
      </c>
      <c r="B73" s="10">
        <v>907045.38766000001</v>
      </c>
      <c r="C73" s="10" t="s">
        <v>263</v>
      </c>
      <c r="D73" s="11">
        <v>-1954.181</v>
      </c>
      <c r="E73" s="12" t="s">
        <v>102</v>
      </c>
      <c r="F73" s="12" t="s">
        <v>300</v>
      </c>
      <c r="G73" s="13">
        <v>66.5017</v>
      </c>
      <c r="H73" s="13">
        <v>10.584</v>
      </c>
      <c r="I73" s="13">
        <v>8.1770999999999994</v>
      </c>
      <c r="J73" s="13">
        <v>1.9306000000000001</v>
      </c>
      <c r="K73" s="13">
        <v>1.9036999999999999</v>
      </c>
      <c r="L73" s="13">
        <v>0.82279999999999998</v>
      </c>
      <c r="M73" s="13">
        <v>0.54759999999999998</v>
      </c>
      <c r="N73" s="13">
        <v>0.93059999999999998</v>
      </c>
      <c r="O73" s="13">
        <v>0.28239999999999998</v>
      </c>
      <c r="P73" s="13">
        <v>2.3099999999999999E-2</v>
      </c>
      <c r="Q73" s="13">
        <v>6.2667000000000002</v>
      </c>
      <c r="R73" s="13">
        <v>2.0287000000000002</v>
      </c>
      <c r="S73" s="22"/>
      <c r="T73" s="14">
        <v>0.86589198688026525</v>
      </c>
      <c r="U73" s="15">
        <v>1308.9448397190229</v>
      </c>
      <c r="V73" s="13">
        <f t="shared" si="1"/>
        <v>99.998999999999995</v>
      </c>
    </row>
    <row r="74" spans="1:22" x14ac:dyDescent="0.3">
      <c r="A74" s="10">
        <v>250988.30661</v>
      </c>
      <c r="B74" s="10">
        <v>907045.38766000001</v>
      </c>
      <c r="C74" s="10" t="s">
        <v>263</v>
      </c>
      <c r="D74" s="11">
        <v>-1954.8309999999999</v>
      </c>
      <c r="E74" s="12" t="s">
        <v>102</v>
      </c>
      <c r="F74" s="12" t="s">
        <v>301</v>
      </c>
      <c r="G74" s="13">
        <v>65.38</v>
      </c>
      <c r="H74" s="13">
        <v>8.15</v>
      </c>
      <c r="I74" s="13">
        <v>8.1300000000000008</v>
      </c>
      <c r="J74" s="13">
        <v>1.98</v>
      </c>
      <c r="K74" s="13">
        <v>1.96</v>
      </c>
      <c r="L74" s="13">
        <v>0.69</v>
      </c>
      <c r="M74" s="13">
        <v>0.46</v>
      </c>
      <c r="N74" s="13">
        <v>0.37</v>
      </c>
      <c r="O74" s="13">
        <v>0.26</v>
      </c>
      <c r="P74" s="13">
        <v>0.08</v>
      </c>
      <c r="Q74" s="13">
        <v>7.64</v>
      </c>
      <c r="R74" s="13">
        <v>4.9000000000000004</v>
      </c>
      <c r="S74" s="22">
        <v>20</v>
      </c>
      <c r="T74" s="14">
        <v>0.86819999999999997</v>
      </c>
      <c r="U74" s="15">
        <v>1207</v>
      </c>
      <c r="V74" s="13">
        <f t="shared" si="1"/>
        <v>100</v>
      </c>
    </row>
    <row r="75" spans="1:22" x14ac:dyDescent="0.3">
      <c r="A75" s="10">
        <v>250988.30661</v>
      </c>
      <c r="B75" s="10">
        <v>907045.38766000001</v>
      </c>
      <c r="C75" s="10" t="s">
        <v>263</v>
      </c>
      <c r="D75" s="11">
        <v>-1954.8309999999999</v>
      </c>
      <c r="E75" s="12" t="s">
        <v>102</v>
      </c>
      <c r="F75" s="12" t="s">
        <v>299</v>
      </c>
      <c r="G75" s="13">
        <v>66.37</v>
      </c>
      <c r="H75" s="13">
        <v>8.17</v>
      </c>
      <c r="I75" s="13">
        <v>8.0399999999999991</v>
      </c>
      <c r="J75" s="13">
        <v>1.85</v>
      </c>
      <c r="K75" s="13">
        <v>1.75</v>
      </c>
      <c r="L75" s="13">
        <v>0.56499999999999995</v>
      </c>
      <c r="M75" s="13">
        <v>0.35099999999999998</v>
      </c>
      <c r="N75" s="13">
        <v>0.33500000000000002</v>
      </c>
      <c r="O75" s="13">
        <v>0</v>
      </c>
      <c r="P75" s="13">
        <v>0</v>
      </c>
      <c r="Q75" s="13">
        <v>7.5</v>
      </c>
      <c r="R75" s="13">
        <v>4.59</v>
      </c>
      <c r="U75" s="15"/>
      <c r="V75" s="13">
        <f t="shared" si="1"/>
        <v>99.521000000000001</v>
      </c>
    </row>
    <row r="76" spans="1:22" x14ac:dyDescent="0.3">
      <c r="A76" s="10">
        <v>250988.30661</v>
      </c>
      <c r="B76" s="10">
        <v>907045.38766000001</v>
      </c>
      <c r="C76" s="10" t="s">
        <v>263</v>
      </c>
      <c r="D76" s="11">
        <v>-1937.75</v>
      </c>
      <c r="E76" s="12" t="s">
        <v>99</v>
      </c>
      <c r="F76" s="12" t="s">
        <v>300</v>
      </c>
      <c r="G76" s="13">
        <v>69.141000000000005</v>
      </c>
      <c r="H76" s="13">
        <v>8.3985000000000003</v>
      </c>
      <c r="I76" s="13">
        <v>8.1031999999999993</v>
      </c>
      <c r="J76" s="13">
        <v>2.2784</v>
      </c>
      <c r="K76" s="13">
        <v>1.8756999999999999</v>
      </c>
      <c r="L76" s="13">
        <v>0.74529999999999996</v>
      </c>
      <c r="M76" s="13">
        <v>0.38179999999999997</v>
      </c>
      <c r="N76" s="13">
        <v>0.34860000000000002</v>
      </c>
      <c r="O76" s="13">
        <v>0.16819999999999999</v>
      </c>
      <c r="P76" s="13">
        <v>3.7000000000000002E-3</v>
      </c>
      <c r="Q76" s="13">
        <v>6.3056999999999999</v>
      </c>
      <c r="R76" s="13">
        <v>2.2498999999999998</v>
      </c>
      <c r="S76" s="22"/>
      <c r="T76" s="14">
        <v>0.8383626548128712</v>
      </c>
      <c r="U76" s="15">
        <v>1261.0081531533376</v>
      </c>
      <c r="V76" s="13">
        <f t="shared" si="1"/>
        <v>100</v>
      </c>
    </row>
    <row r="77" spans="1:22" x14ac:dyDescent="0.3">
      <c r="A77" s="10">
        <v>250988.30661</v>
      </c>
      <c r="B77" s="10">
        <v>907045.38766000001</v>
      </c>
      <c r="C77" s="10" t="s">
        <v>263</v>
      </c>
      <c r="D77" s="11">
        <v>-1937.75</v>
      </c>
      <c r="E77" s="12" t="s">
        <v>99</v>
      </c>
      <c r="F77" s="12" t="s">
        <v>300</v>
      </c>
      <c r="G77" s="13">
        <v>66.3078</v>
      </c>
      <c r="H77" s="13">
        <v>10.871</v>
      </c>
      <c r="I77" s="13">
        <v>8.2870000000000008</v>
      </c>
      <c r="J77" s="13">
        <v>2.3193000000000001</v>
      </c>
      <c r="K77" s="13">
        <v>1.9311</v>
      </c>
      <c r="L77" s="13">
        <v>0.74109999999999998</v>
      </c>
      <c r="M77" s="13">
        <v>0.4012</v>
      </c>
      <c r="N77" s="13">
        <v>0.5897</v>
      </c>
      <c r="O77" s="13">
        <v>0.51359999999999995</v>
      </c>
      <c r="P77" s="13">
        <v>7.4099999999999999E-2</v>
      </c>
      <c r="Q77" s="13">
        <v>6.1139000000000001</v>
      </c>
      <c r="R77" s="13">
        <v>1.8486</v>
      </c>
      <c r="S77" s="22"/>
      <c r="T77" s="14">
        <v>0.8677606889241819</v>
      </c>
      <c r="U77" s="15">
        <v>1318.7683040162956</v>
      </c>
      <c r="V77" s="13">
        <f t="shared" si="1"/>
        <v>99.998400000000004</v>
      </c>
    </row>
    <row r="78" spans="1:22" x14ac:dyDescent="0.3">
      <c r="A78" s="10">
        <v>250988.30661</v>
      </c>
      <c r="B78" s="10">
        <v>907045.38766000001</v>
      </c>
      <c r="C78" s="10" t="s">
        <v>263</v>
      </c>
      <c r="D78" s="11">
        <v>-1938.7349999999999</v>
      </c>
      <c r="E78" s="12" t="s">
        <v>99</v>
      </c>
      <c r="F78" s="12" t="s">
        <v>301</v>
      </c>
      <c r="G78" s="13">
        <v>67.67</v>
      </c>
      <c r="H78" s="13">
        <v>7.86</v>
      </c>
      <c r="I78" s="13">
        <v>8.14</v>
      </c>
      <c r="J78" s="13">
        <v>2.2999999999999998</v>
      </c>
      <c r="K78" s="13">
        <v>1.91</v>
      </c>
      <c r="L78" s="13">
        <v>0.72</v>
      </c>
      <c r="M78" s="13">
        <v>0.43</v>
      </c>
      <c r="N78" s="13">
        <v>0.32</v>
      </c>
      <c r="O78" s="13">
        <v>0.23</v>
      </c>
      <c r="P78" s="13">
        <v>0.03</v>
      </c>
      <c r="Q78" s="13">
        <v>7.61</v>
      </c>
      <c r="R78" s="13">
        <v>2.78</v>
      </c>
      <c r="S78" s="22">
        <v>20</v>
      </c>
      <c r="T78" s="14">
        <v>0.85799999999999998</v>
      </c>
      <c r="U78" s="15">
        <v>1227</v>
      </c>
      <c r="V78" s="13">
        <f t="shared" si="1"/>
        <v>100</v>
      </c>
    </row>
    <row r="79" spans="1:22" x14ac:dyDescent="0.3">
      <c r="A79" s="10">
        <v>255830.84985999999</v>
      </c>
      <c r="B79" s="10">
        <v>924235.62568000006</v>
      </c>
      <c r="C79" s="10" t="s">
        <v>264</v>
      </c>
      <c r="D79" s="11">
        <v>-1580.712</v>
      </c>
      <c r="E79" s="12" t="s">
        <v>146</v>
      </c>
      <c r="F79" s="12" t="s">
        <v>300</v>
      </c>
      <c r="G79" s="13">
        <v>83.206900000000005</v>
      </c>
      <c r="H79" s="13">
        <v>4.3498999999999999</v>
      </c>
      <c r="I79" s="13">
        <v>3.0903999999999998</v>
      </c>
      <c r="J79" s="13">
        <v>0.62560000000000004</v>
      </c>
      <c r="K79" s="13">
        <v>0.30969999999999998</v>
      </c>
      <c r="L79" s="13">
        <v>7.2599999999999998E-2</v>
      </c>
      <c r="M79" s="13">
        <v>2.7199999999999998E-2</v>
      </c>
      <c r="N79" s="13">
        <v>1.01E-2</v>
      </c>
      <c r="O79" s="13">
        <v>2.3E-3</v>
      </c>
      <c r="P79" s="13">
        <v>0</v>
      </c>
      <c r="Q79" s="13">
        <v>2.1898</v>
      </c>
      <c r="R79" s="13">
        <v>6.1154999999999999</v>
      </c>
      <c r="T79" s="14">
        <v>0.667133672800718</v>
      </c>
      <c r="U79" s="11">
        <v>1032.4475400861897</v>
      </c>
      <c r="V79" s="13">
        <f t="shared" si="1"/>
        <v>100.00000000000001</v>
      </c>
    </row>
    <row r="80" spans="1:22" x14ac:dyDescent="0.3">
      <c r="A80" s="10">
        <v>255830.84985999999</v>
      </c>
      <c r="B80" s="10">
        <v>924235.62568000006</v>
      </c>
      <c r="C80" s="10" t="s">
        <v>264</v>
      </c>
      <c r="D80" s="11">
        <v>-1580.712</v>
      </c>
      <c r="E80" s="12" t="s">
        <v>146</v>
      </c>
      <c r="F80" s="12" t="s">
        <v>301</v>
      </c>
      <c r="G80" s="13">
        <v>80.400000000000006</v>
      </c>
      <c r="H80" s="13">
        <v>4.8099999999999996</v>
      </c>
      <c r="I80" s="13">
        <v>4.12</v>
      </c>
      <c r="J80" s="13">
        <v>1.06</v>
      </c>
      <c r="K80" s="13">
        <v>0.72</v>
      </c>
      <c r="L80" s="13">
        <v>0.22</v>
      </c>
      <c r="M80" s="13">
        <v>0.12</v>
      </c>
      <c r="N80" s="13">
        <v>7.0000000000000007E-2</v>
      </c>
      <c r="O80" s="13">
        <v>0.03</v>
      </c>
      <c r="P80" s="13">
        <v>0</v>
      </c>
      <c r="Q80" s="13">
        <v>2.4300000000000002</v>
      </c>
      <c r="R80" s="13">
        <v>6.02</v>
      </c>
      <c r="T80" s="14">
        <v>0.70213900000000007</v>
      </c>
      <c r="U80" s="11">
        <v>1064.0369529</v>
      </c>
      <c r="V80" s="13">
        <f t="shared" si="1"/>
        <v>100.00000000000001</v>
      </c>
    </row>
    <row r="81" spans="1:22" x14ac:dyDescent="0.3">
      <c r="A81" s="10">
        <v>255830.84985999999</v>
      </c>
      <c r="B81" s="10">
        <v>924235.62568000006</v>
      </c>
      <c r="C81" s="10" t="s">
        <v>264</v>
      </c>
      <c r="D81" s="11">
        <v>-1580.712</v>
      </c>
      <c r="E81" s="12" t="s">
        <v>146</v>
      </c>
      <c r="F81" s="12" t="s">
        <v>299</v>
      </c>
      <c r="G81" s="13">
        <v>80.84</v>
      </c>
      <c r="H81" s="13">
        <v>4.62</v>
      </c>
      <c r="I81" s="13">
        <v>3.8</v>
      </c>
      <c r="J81" s="13">
        <v>0.99299999999999999</v>
      </c>
      <c r="K81" s="13">
        <v>0.65500000000000003</v>
      </c>
      <c r="L81" s="13">
        <v>0.22</v>
      </c>
      <c r="M81" s="13">
        <v>0.122</v>
      </c>
      <c r="N81" s="13">
        <v>0.16</v>
      </c>
      <c r="Q81" s="13">
        <v>2.2799999999999998</v>
      </c>
      <c r="R81" s="13">
        <v>6.27</v>
      </c>
      <c r="T81" s="14">
        <v>0.69599999999999995</v>
      </c>
      <c r="U81" s="11">
        <v>1074</v>
      </c>
      <c r="V81" s="13">
        <f t="shared" si="1"/>
        <v>99.96</v>
      </c>
    </row>
    <row r="82" spans="1:22" x14ac:dyDescent="0.3">
      <c r="A82" s="10">
        <v>255830.84985999999</v>
      </c>
      <c r="B82" s="10">
        <v>924235.62568000006</v>
      </c>
      <c r="C82" s="10" t="s">
        <v>264</v>
      </c>
      <c r="D82" s="11">
        <v>-1728.1369999999999</v>
      </c>
      <c r="E82" s="12" t="s">
        <v>147</v>
      </c>
      <c r="F82" s="12" t="s">
        <v>300</v>
      </c>
      <c r="G82" s="13">
        <v>77.837500000000006</v>
      </c>
      <c r="H82" s="13">
        <v>5.8507999999999996</v>
      </c>
      <c r="I82" s="13">
        <v>4.0529000000000002</v>
      </c>
      <c r="J82" s="13">
        <v>0.92430000000000001</v>
      </c>
      <c r="K82" s="13">
        <v>0.66710000000000003</v>
      </c>
      <c r="L82" s="13">
        <v>0.24310000000000001</v>
      </c>
      <c r="M82" s="13">
        <v>0.1087</v>
      </c>
      <c r="N82" s="13">
        <v>7.9299999999999995E-2</v>
      </c>
      <c r="O82" s="13">
        <v>1.6E-2</v>
      </c>
      <c r="P82" s="13">
        <v>5.0000000000000001E-4</v>
      </c>
      <c r="Q82" s="13">
        <v>4.7572000000000001</v>
      </c>
      <c r="R82" s="13">
        <v>5.4626000000000001</v>
      </c>
      <c r="T82" s="14">
        <v>0.72224813485706385</v>
      </c>
      <c r="U82" s="11">
        <v>1064.6948670260183</v>
      </c>
      <c r="V82" s="13">
        <f t="shared" si="1"/>
        <v>100</v>
      </c>
    </row>
    <row r="83" spans="1:22" x14ac:dyDescent="0.3">
      <c r="A83" s="10">
        <v>255830.84985999999</v>
      </c>
      <c r="B83" s="10">
        <v>924235.62568000006</v>
      </c>
      <c r="C83" s="10" t="s">
        <v>264</v>
      </c>
      <c r="D83" s="11">
        <v>-1728.1369999999999</v>
      </c>
      <c r="E83" s="12" t="s">
        <v>147</v>
      </c>
      <c r="F83" s="12" t="s">
        <v>301</v>
      </c>
      <c r="G83" s="13">
        <v>77.17</v>
      </c>
      <c r="H83" s="13">
        <v>5.82</v>
      </c>
      <c r="I83" s="13">
        <v>3.88</v>
      </c>
      <c r="J83" s="13">
        <v>0.91</v>
      </c>
      <c r="K83" s="13">
        <v>0.75</v>
      </c>
      <c r="L83" s="13">
        <v>0.26</v>
      </c>
      <c r="M83" s="13">
        <v>0.16</v>
      </c>
      <c r="N83" s="13">
        <v>0.12</v>
      </c>
      <c r="O83" s="13">
        <v>7.0000000000000007E-2</v>
      </c>
      <c r="P83" s="13">
        <v>0.01</v>
      </c>
      <c r="Q83" s="13">
        <v>5.17</v>
      </c>
      <c r="R83" s="13">
        <v>5.68</v>
      </c>
      <c r="T83" s="14">
        <v>0.73244200000000004</v>
      </c>
      <c r="U83" s="11">
        <v>1048.0918001000002</v>
      </c>
      <c r="V83" s="13">
        <f t="shared" si="1"/>
        <v>100</v>
      </c>
    </row>
    <row r="84" spans="1:22" x14ac:dyDescent="0.3">
      <c r="A84" s="10">
        <v>255830.84985999999</v>
      </c>
      <c r="B84" s="10">
        <v>924235.62568000006</v>
      </c>
      <c r="C84" s="10" t="s">
        <v>264</v>
      </c>
      <c r="D84" s="11">
        <v>-1746.6780000000001</v>
      </c>
      <c r="E84" s="12" t="s">
        <v>148</v>
      </c>
      <c r="F84" s="12" t="s">
        <v>300</v>
      </c>
      <c r="G84" s="13">
        <v>77.378200000000007</v>
      </c>
      <c r="H84" s="13">
        <v>6.0378999999999996</v>
      </c>
      <c r="I84" s="13">
        <v>4.1413000000000002</v>
      </c>
      <c r="J84" s="13">
        <v>0.95669999999999999</v>
      </c>
      <c r="K84" s="13">
        <v>0.69120000000000004</v>
      </c>
      <c r="L84" s="13">
        <v>0.2477</v>
      </c>
      <c r="M84" s="13">
        <v>0.1172</v>
      </c>
      <c r="N84" s="13">
        <v>5.6000000000000001E-2</v>
      </c>
      <c r="O84" s="13">
        <v>2.41E-2</v>
      </c>
      <c r="P84" s="13">
        <v>0</v>
      </c>
      <c r="Q84" s="13">
        <v>5.03</v>
      </c>
      <c r="R84" s="13">
        <v>5.3197000000000001</v>
      </c>
      <c r="T84" s="14">
        <v>0.72678984411683489</v>
      </c>
      <c r="U84" s="11">
        <v>1067.3013216297013</v>
      </c>
      <c r="V84" s="13">
        <f t="shared" si="1"/>
        <v>99.999999999999986</v>
      </c>
    </row>
    <row r="85" spans="1:22" x14ac:dyDescent="0.3">
      <c r="A85" s="10">
        <v>255830.84985999999</v>
      </c>
      <c r="B85" s="10">
        <v>924235.62568000006</v>
      </c>
      <c r="C85" s="10" t="s">
        <v>264</v>
      </c>
      <c r="D85" s="11">
        <v>-1746.6780000000001</v>
      </c>
      <c r="E85" s="12" t="s">
        <v>303</v>
      </c>
      <c r="F85" s="12" t="s">
        <v>301</v>
      </c>
      <c r="G85" s="13">
        <v>76.89</v>
      </c>
      <c r="H85" s="13">
        <v>6.02</v>
      </c>
      <c r="I85" s="13">
        <v>3.93</v>
      </c>
      <c r="J85" s="13">
        <v>0.89</v>
      </c>
      <c r="K85" s="13">
        <v>0.72</v>
      </c>
      <c r="L85" s="13">
        <v>0.24</v>
      </c>
      <c r="M85" s="13">
        <v>0.14000000000000001</v>
      </c>
      <c r="N85" s="13">
        <v>0.09</v>
      </c>
      <c r="O85" s="13">
        <v>0.01</v>
      </c>
      <c r="P85" s="13">
        <v>0</v>
      </c>
      <c r="Q85" s="13">
        <v>5.49</v>
      </c>
      <c r="R85" s="13">
        <v>5.58</v>
      </c>
      <c r="T85" s="14">
        <v>0.73225099999999999</v>
      </c>
      <c r="U85" s="11">
        <v>1041.5449808000001</v>
      </c>
      <c r="V85" s="13">
        <f t="shared" si="1"/>
        <v>100</v>
      </c>
    </row>
    <row r="86" spans="1:22" x14ac:dyDescent="0.3">
      <c r="A86" s="10">
        <v>255830.84985999999</v>
      </c>
      <c r="B86" s="10">
        <v>924235.62568000006</v>
      </c>
      <c r="C86" s="10" t="s">
        <v>264</v>
      </c>
      <c r="D86" s="11">
        <v>-1775.9169999999999</v>
      </c>
      <c r="E86" s="12" t="s">
        <v>152</v>
      </c>
      <c r="F86" s="12" t="s">
        <v>300</v>
      </c>
      <c r="G86" s="13">
        <v>77.850099999999998</v>
      </c>
      <c r="H86" s="13">
        <v>5.7751999999999999</v>
      </c>
      <c r="I86" s="13">
        <v>4.1081000000000003</v>
      </c>
      <c r="J86" s="13">
        <v>1.0185</v>
      </c>
      <c r="K86" s="13">
        <v>0.66369999999999996</v>
      </c>
      <c r="L86" s="13">
        <v>0.2475</v>
      </c>
      <c r="M86" s="13">
        <v>0.11119999999999999</v>
      </c>
      <c r="N86" s="13">
        <v>9.5200000000000007E-2</v>
      </c>
      <c r="O86" s="13">
        <v>3.7900000000000003E-2</v>
      </c>
      <c r="P86" s="13">
        <f>0.0076+0.0005</f>
        <v>8.0999999999999996E-3</v>
      </c>
      <c r="Q86" s="13">
        <v>4.9976000000000003</v>
      </c>
      <c r="R86" s="13">
        <v>5.0869</v>
      </c>
      <c r="T86" s="14">
        <v>0.72585679647148205</v>
      </c>
      <c r="U86" s="11">
        <v>1070.4786644045705</v>
      </c>
      <c r="V86" s="13">
        <f t="shared" si="1"/>
        <v>100</v>
      </c>
    </row>
    <row r="87" spans="1:22" x14ac:dyDescent="0.3">
      <c r="A87" s="10">
        <v>255830.84985999999</v>
      </c>
      <c r="B87" s="10">
        <v>924235.62568000006</v>
      </c>
      <c r="C87" s="10" t="s">
        <v>264</v>
      </c>
      <c r="D87" s="11">
        <v>-1775.9169999999999</v>
      </c>
      <c r="E87" s="12" t="s">
        <v>152</v>
      </c>
      <c r="F87" s="12" t="s">
        <v>301</v>
      </c>
      <c r="G87" s="13">
        <v>77.040000000000006</v>
      </c>
      <c r="H87" s="13">
        <v>5.74</v>
      </c>
      <c r="I87" s="13">
        <v>4.0599999999999996</v>
      </c>
      <c r="J87" s="13">
        <v>1.06</v>
      </c>
      <c r="K87" s="13">
        <v>0.79</v>
      </c>
      <c r="L87" s="13">
        <v>0.28000000000000003</v>
      </c>
      <c r="M87" s="13">
        <v>0.16</v>
      </c>
      <c r="N87" s="13">
        <v>0.11</v>
      </c>
      <c r="O87" s="13">
        <v>0.05</v>
      </c>
      <c r="P87" s="13">
        <v>0.01</v>
      </c>
      <c r="Q87" s="13">
        <v>5.43</v>
      </c>
      <c r="R87" s="13">
        <v>5.27</v>
      </c>
      <c r="T87" s="14">
        <v>0.73698900000000012</v>
      </c>
      <c r="U87" s="11">
        <v>1055.2670148</v>
      </c>
      <c r="V87" s="13">
        <f t="shared" si="1"/>
        <v>100.00000000000001</v>
      </c>
    </row>
    <row r="88" spans="1:22" x14ac:dyDescent="0.3">
      <c r="A88" s="10">
        <v>255830.84985999999</v>
      </c>
      <c r="B88" s="10">
        <v>924235.62568000006</v>
      </c>
      <c r="C88" s="10" t="s">
        <v>264</v>
      </c>
      <c r="D88" s="11">
        <v>-1775.9169999999999</v>
      </c>
      <c r="E88" s="12" t="s">
        <v>152</v>
      </c>
      <c r="F88" s="12" t="s">
        <v>299</v>
      </c>
      <c r="G88" s="13">
        <v>77.180000000000007</v>
      </c>
      <c r="H88" s="13">
        <v>5.65</v>
      </c>
      <c r="I88" s="13">
        <v>3.98</v>
      </c>
      <c r="J88" s="13">
        <v>1.0900000000000001</v>
      </c>
      <c r="K88" s="13">
        <v>0.80500000000000005</v>
      </c>
      <c r="L88" s="13">
        <v>0.29399999999999998</v>
      </c>
      <c r="M88" s="13">
        <v>0.16500000000000001</v>
      </c>
      <c r="N88" s="13">
        <v>0.186</v>
      </c>
      <c r="Q88" s="13">
        <v>5.12</v>
      </c>
      <c r="R88" s="13">
        <v>5.5</v>
      </c>
      <c r="T88" s="14">
        <v>0.73299999999999998</v>
      </c>
      <c r="U88" s="11">
        <v>1074</v>
      </c>
      <c r="V88" s="13">
        <f t="shared" si="1"/>
        <v>99.970000000000041</v>
      </c>
    </row>
    <row r="89" spans="1:22" x14ac:dyDescent="0.3">
      <c r="A89" s="10">
        <v>255830.84985999999</v>
      </c>
      <c r="B89" s="10">
        <v>924235.62568000006</v>
      </c>
      <c r="C89" s="10" t="s">
        <v>264</v>
      </c>
      <c r="D89" s="11">
        <v>-1830.817</v>
      </c>
      <c r="E89" s="12" t="s">
        <v>148</v>
      </c>
      <c r="F89" s="12" t="s">
        <v>301</v>
      </c>
      <c r="G89" s="13">
        <v>80.28</v>
      </c>
      <c r="H89" s="13">
        <v>4.08</v>
      </c>
      <c r="I89" s="13">
        <v>2.15</v>
      </c>
      <c r="J89" s="13">
        <v>0.38</v>
      </c>
      <c r="K89" s="13">
        <v>0.24</v>
      </c>
      <c r="L89" s="13">
        <v>7.0000000000000007E-2</v>
      </c>
      <c r="M89" s="13">
        <v>0.04</v>
      </c>
      <c r="N89" s="13">
        <v>0.01</v>
      </c>
      <c r="O89" s="13">
        <v>0.01</v>
      </c>
      <c r="P89" s="13">
        <v>0</v>
      </c>
      <c r="Q89" s="13">
        <v>5.69</v>
      </c>
      <c r="R89" s="13">
        <v>7.05</v>
      </c>
      <c r="T89" s="14">
        <v>0.69162999999999997</v>
      </c>
      <c r="U89" s="11">
        <v>950.46390780000013</v>
      </c>
      <c r="V89" s="13">
        <f t="shared" si="1"/>
        <v>100</v>
      </c>
    </row>
    <row r="90" spans="1:22" x14ac:dyDescent="0.3">
      <c r="A90" s="10">
        <v>255830.84985999999</v>
      </c>
      <c r="B90" s="10">
        <v>924235.62568000006</v>
      </c>
      <c r="C90" s="10" t="s">
        <v>264</v>
      </c>
      <c r="D90" s="11">
        <v>-1830.817</v>
      </c>
      <c r="E90" s="12" t="s">
        <v>303</v>
      </c>
      <c r="F90" s="12" t="s">
        <v>300</v>
      </c>
      <c r="G90" s="13">
        <v>80.947599999999994</v>
      </c>
      <c r="H90" s="13">
        <v>4.3179999999999996</v>
      </c>
      <c r="I90" s="13">
        <v>2.2925</v>
      </c>
      <c r="J90" s="13">
        <v>0.37959999999999999</v>
      </c>
      <c r="K90" s="13">
        <v>0.19409999999999999</v>
      </c>
      <c r="L90" s="13">
        <v>4.1200000000000001E-2</v>
      </c>
      <c r="M90" s="13">
        <v>1.8800000000000001E-2</v>
      </c>
      <c r="N90" s="13">
        <v>8.5000000000000006E-3</v>
      </c>
      <c r="O90" s="13">
        <v>6.1000000000000004E-3</v>
      </c>
      <c r="P90" s="13">
        <v>0</v>
      </c>
      <c r="Q90" s="13">
        <v>5.5183</v>
      </c>
      <c r="R90" s="13">
        <v>6.2752999999999997</v>
      </c>
      <c r="T90" s="14">
        <v>0.68609346302306318</v>
      </c>
      <c r="U90" s="11">
        <v>975.37267417261512</v>
      </c>
      <c r="V90" s="13">
        <f t="shared" si="1"/>
        <v>100</v>
      </c>
    </row>
    <row r="91" spans="1:22" x14ac:dyDescent="0.3">
      <c r="A91" s="10">
        <v>255830.84985999999</v>
      </c>
      <c r="B91" s="10">
        <v>924235.62568000006</v>
      </c>
      <c r="C91" s="10" t="s">
        <v>264</v>
      </c>
      <c r="D91" s="11">
        <v>-2199.62</v>
      </c>
      <c r="E91" s="12" t="s">
        <v>155</v>
      </c>
      <c r="F91" s="12" t="s">
        <v>300</v>
      </c>
      <c r="G91" s="13">
        <v>86.960899999999995</v>
      </c>
      <c r="H91" s="13">
        <v>2.9409999999999998</v>
      </c>
      <c r="I91" s="13">
        <v>1.3539000000000001</v>
      </c>
      <c r="J91" s="13">
        <v>0.27060000000000001</v>
      </c>
      <c r="K91" s="13">
        <v>0.12570000000000001</v>
      </c>
      <c r="L91" s="13">
        <v>3.3300000000000003E-2</v>
      </c>
      <c r="M91" s="13">
        <v>2.18E-2</v>
      </c>
      <c r="N91" s="13">
        <v>3.3000000000000002E-2</v>
      </c>
      <c r="O91" s="13">
        <v>2.01E-2</v>
      </c>
      <c r="P91" s="13">
        <f>0.007+0.0012</f>
        <v>8.2000000000000007E-3</v>
      </c>
      <c r="Q91" s="13">
        <v>6.7765000000000004</v>
      </c>
      <c r="R91" s="13">
        <v>1.4550000000000001</v>
      </c>
      <c r="T91" s="14">
        <v>0.66111400597293191</v>
      </c>
      <c r="U91" s="11">
        <v>984.52152745621447</v>
      </c>
      <c r="V91" s="13">
        <f t="shared" si="1"/>
        <v>99.999999999999986</v>
      </c>
    </row>
    <row r="92" spans="1:22" x14ac:dyDescent="0.3">
      <c r="A92" s="10">
        <v>255830.84985999999</v>
      </c>
      <c r="B92" s="10">
        <v>924235.62568000006</v>
      </c>
      <c r="C92" s="10" t="s">
        <v>264</v>
      </c>
      <c r="D92" s="11">
        <v>-2199.62</v>
      </c>
      <c r="E92" s="12" t="s">
        <v>155</v>
      </c>
      <c r="F92" s="12" t="s">
        <v>301</v>
      </c>
      <c r="G92" s="13">
        <v>86.55</v>
      </c>
      <c r="H92" s="13">
        <v>2.93</v>
      </c>
      <c r="I92" s="13">
        <v>1.1299999999999999</v>
      </c>
      <c r="J92" s="13">
        <v>0.2</v>
      </c>
      <c r="K92" s="13">
        <v>0.13</v>
      </c>
      <c r="L92" s="13">
        <v>0.03</v>
      </c>
      <c r="M92" s="13">
        <v>0.03</v>
      </c>
      <c r="N92" s="13">
        <v>0.03</v>
      </c>
      <c r="O92" s="13">
        <v>0</v>
      </c>
      <c r="P92" s="13">
        <v>0</v>
      </c>
      <c r="Q92" s="13">
        <v>7.38</v>
      </c>
      <c r="R92" s="13">
        <v>1.59</v>
      </c>
      <c r="T92" s="14">
        <v>0.66487799999999997</v>
      </c>
      <c r="U92" s="11">
        <v>956.63261180000018</v>
      </c>
      <c r="V92" s="13">
        <f t="shared" si="1"/>
        <v>100</v>
      </c>
    </row>
    <row r="93" spans="1:22" x14ac:dyDescent="0.3">
      <c r="A93" s="10">
        <v>255830.84985999999</v>
      </c>
      <c r="B93" s="10">
        <v>924235.62568000006</v>
      </c>
      <c r="C93" s="10" t="s">
        <v>264</v>
      </c>
      <c r="D93" s="11">
        <v>-2488.5059999999999</v>
      </c>
      <c r="E93" s="12" t="s">
        <v>158</v>
      </c>
      <c r="F93" s="12" t="s">
        <v>301</v>
      </c>
      <c r="G93" s="13">
        <v>89.720947499999994</v>
      </c>
      <c r="H93" s="13">
        <v>0.4213349999999999</v>
      </c>
      <c r="I93" s="13">
        <v>2.3407500000000001E-2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3.4643099999999998</v>
      </c>
      <c r="R93" s="13">
        <v>6.3685714285714283</v>
      </c>
      <c r="V93" s="13">
        <f t="shared" si="1"/>
        <v>99.998571428571424</v>
      </c>
    </row>
    <row r="94" spans="1:22" x14ac:dyDescent="0.3">
      <c r="A94" s="10">
        <v>255830.84985999999</v>
      </c>
      <c r="B94" s="10">
        <v>924235.62568000006</v>
      </c>
      <c r="C94" s="10" t="s">
        <v>264</v>
      </c>
      <c r="D94" s="11">
        <v>-2488.5059999999999</v>
      </c>
      <c r="E94" s="12" t="s">
        <v>158</v>
      </c>
      <c r="F94" s="12" t="s">
        <v>299</v>
      </c>
      <c r="G94" s="13">
        <v>83.25</v>
      </c>
      <c r="H94" s="13">
        <v>0.55200000000000005</v>
      </c>
      <c r="I94" s="13">
        <v>3.8199999999999998E-2</v>
      </c>
      <c r="J94" s="13">
        <v>8.3000000000000001E-3</v>
      </c>
      <c r="K94" s="13">
        <v>8.0000000000000002E-3</v>
      </c>
      <c r="L94" s="13">
        <v>4.1999999999999997E-3</v>
      </c>
      <c r="M94" s="13">
        <v>2.7000000000000001E-3</v>
      </c>
      <c r="N94" s="13">
        <v>3.5499999999999997E-2</v>
      </c>
      <c r="O94" s="13">
        <v>0</v>
      </c>
      <c r="P94" s="13">
        <v>0</v>
      </c>
      <c r="Q94" s="13">
        <v>3.9</v>
      </c>
      <c r="R94" s="13">
        <v>11.23</v>
      </c>
      <c r="T94" s="14">
        <v>0.64700000000000002</v>
      </c>
      <c r="U94" s="11">
        <v>858</v>
      </c>
      <c r="V94" s="13">
        <f t="shared" si="1"/>
        <v>99.028900000000021</v>
      </c>
    </row>
    <row r="95" spans="1:22" x14ac:dyDescent="0.3">
      <c r="A95" s="10">
        <v>255830.84985999999</v>
      </c>
      <c r="B95" s="10">
        <v>924235.62568000006</v>
      </c>
      <c r="C95" s="10" t="s">
        <v>264</v>
      </c>
      <c r="D95" s="11">
        <v>-2684.373</v>
      </c>
      <c r="E95" s="12" t="s">
        <v>161</v>
      </c>
      <c r="F95" s="12" t="s">
        <v>301</v>
      </c>
      <c r="G95" s="13">
        <v>85.58</v>
      </c>
      <c r="H95" s="13">
        <v>2.3199999999999998</v>
      </c>
      <c r="I95" s="13">
        <v>0.14000000000000001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8.9499999999999993</v>
      </c>
      <c r="R95" s="13">
        <v>3.01</v>
      </c>
      <c r="T95" s="14">
        <v>0.66657300000000008</v>
      </c>
      <c r="U95" s="11">
        <v>897.17533649999996</v>
      </c>
      <c r="V95" s="13">
        <f t="shared" si="1"/>
        <v>100</v>
      </c>
    </row>
    <row r="96" spans="1:22" x14ac:dyDescent="0.3">
      <c r="A96" s="10">
        <v>255830.84985999999</v>
      </c>
      <c r="B96" s="10">
        <v>924235.62568000006</v>
      </c>
      <c r="C96" s="10" t="s">
        <v>264</v>
      </c>
      <c r="D96" s="11">
        <v>-2684.373</v>
      </c>
      <c r="E96" s="12" t="s">
        <v>161</v>
      </c>
      <c r="F96" s="12" t="s">
        <v>299</v>
      </c>
      <c r="G96" s="13">
        <v>86.12</v>
      </c>
      <c r="H96" s="13">
        <v>2.14</v>
      </c>
      <c r="I96" s="13">
        <v>0.13500000000000001</v>
      </c>
      <c r="J96" s="13">
        <v>1.4500000000000001E-2</v>
      </c>
      <c r="K96" s="13">
        <v>1.09E-2</v>
      </c>
      <c r="L96" s="13">
        <v>2.5999999999999999E-3</v>
      </c>
      <c r="M96" s="13">
        <v>1.5E-3</v>
      </c>
      <c r="N96" s="13">
        <v>9.5999999999999992E-3</v>
      </c>
      <c r="O96" s="13">
        <v>0</v>
      </c>
      <c r="P96" s="13">
        <v>0</v>
      </c>
      <c r="Q96" s="13">
        <v>8.5299999999999994</v>
      </c>
      <c r="R96" s="13">
        <v>3.01</v>
      </c>
      <c r="T96" s="14">
        <v>0.66100000000000003</v>
      </c>
      <c r="U96" s="11">
        <v>916</v>
      </c>
      <c r="V96" s="13">
        <f t="shared" si="1"/>
        <v>99.974100000000021</v>
      </c>
    </row>
    <row r="97" spans="1:22" x14ac:dyDescent="0.3">
      <c r="A97" s="10">
        <v>261583.41592999999</v>
      </c>
      <c r="B97" s="10">
        <v>897897.52220999997</v>
      </c>
      <c r="C97" s="10" t="s">
        <v>265</v>
      </c>
      <c r="D97" s="11">
        <v>-2389.3209999999999</v>
      </c>
      <c r="E97" s="12" t="s">
        <v>170</v>
      </c>
      <c r="F97" s="12" t="s">
        <v>301</v>
      </c>
      <c r="G97" s="13">
        <v>74.8</v>
      </c>
      <c r="H97" s="13">
        <v>3.74</v>
      </c>
      <c r="I97" s="13">
        <v>2.2599999999999998</v>
      </c>
      <c r="J97" s="13">
        <v>0.38</v>
      </c>
      <c r="K97" s="13">
        <v>0.27</v>
      </c>
      <c r="L97" s="13">
        <v>0.06</v>
      </c>
      <c r="M97" s="13">
        <v>0.03</v>
      </c>
      <c r="N97" s="13">
        <v>0</v>
      </c>
      <c r="O97" s="13">
        <v>0</v>
      </c>
      <c r="P97" s="13">
        <v>0</v>
      </c>
      <c r="Q97" s="13">
        <v>13.31</v>
      </c>
      <c r="R97" s="13">
        <v>5.15</v>
      </c>
      <c r="T97" s="14">
        <v>0.75658800000000004</v>
      </c>
      <c r="U97" s="11">
        <v>891.97471849999999</v>
      </c>
      <c r="V97" s="13">
        <f t="shared" si="1"/>
        <v>100</v>
      </c>
    </row>
    <row r="98" spans="1:22" x14ac:dyDescent="0.3">
      <c r="A98" s="10">
        <v>261583.41592999999</v>
      </c>
      <c r="B98" s="10">
        <v>897897.52220999997</v>
      </c>
      <c r="C98" s="10" t="s">
        <v>265</v>
      </c>
      <c r="D98" s="11">
        <v>-2386.2689999999998</v>
      </c>
      <c r="E98" s="12" t="s">
        <v>158</v>
      </c>
      <c r="F98" s="12" t="s">
        <v>301</v>
      </c>
      <c r="G98" s="13">
        <v>76.55</v>
      </c>
      <c r="H98" s="13">
        <v>3.05</v>
      </c>
      <c r="I98" s="13">
        <v>1.57</v>
      </c>
      <c r="J98" s="13">
        <v>0.24</v>
      </c>
      <c r="K98" s="13">
        <v>0.17</v>
      </c>
      <c r="L98" s="13">
        <v>0.06</v>
      </c>
      <c r="M98" s="13">
        <v>0</v>
      </c>
      <c r="N98" s="13">
        <v>0.02</v>
      </c>
      <c r="O98" s="13">
        <v>0</v>
      </c>
      <c r="P98" s="13">
        <v>0</v>
      </c>
      <c r="Q98" s="13">
        <v>12.38</v>
      </c>
      <c r="R98" s="13">
        <v>5.96</v>
      </c>
      <c r="T98" s="14">
        <v>0.73718000000000006</v>
      </c>
      <c r="U98" s="11">
        <v>872.11426260000007</v>
      </c>
      <c r="V98" s="13">
        <f t="shared" si="1"/>
        <v>99.999999999999972</v>
      </c>
    </row>
    <row r="99" spans="1:22" x14ac:dyDescent="0.3">
      <c r="A99" s="10">
        <v>261583.41592999999</v>
      </c>
      <c r="B99" s="10">
        <v>897897.52220999997</v>
      </c>
      <c r="C99" s="10" t="s">
        <v>265</v>
      </c>
      <c r="D99" s="11">
        <v>-2386.2689999999998</v>
      </c>
      <c r="E99" s="12" t="s">
        <v>170</v>
      </c>
      <c r="F99" s="12" t="s">
        <v>299</v>
      </c>
      <c r="G99" s="13">
        <v>76.91</v>
      </c>
      <c r="H99" s="13">
        <v>2.86</v>
      </c>
      <c r="I99" s="13">
        <v>1.47</v>
      </c>
      <c r="J99" s="13">
        <v>0.23</v>
      </c>
      <c r="K99" s="13">
        <v>0.152</v>
      </c>
      <c r="L99" s="13">
        <v>2.92E-2</v>
      </c>
      <c r="M99" s="13">
        <v>1.7000000000000001E-2</v>
      </c>
      <c r="N99" s="13">
        <v>1.5599999999999999E-2</v>
      </c>
      <c r="Q99" s="13">
        <v>11.89</v>
      </c>
      <c r="R99" s="13">
        <v>6.36</v>
      </c>
      <c r="T99" s="14">
        <v>0.73</v>
      </c>
      <c r="U99" s="11">
        <v>883</v>
      </c>
      <c r="V99" s="13">
        <f t="shared" si="1"/>
        <v>99.933800000000005</v>
      </c>
    </row>
    <row r="100" spans="1:22" x14ac:dyDescent="0.3">
      <c r="A100" s="10">
        <v>240803.45832000001</v>
      </c>
      <c r="B100" s="10">
        <v>928891.78856999998</v>
      </c>
      <c r="C100" s="10" t="s">
        <v>266</v>
      </c>
      <c r="D100" s="11">
        <v>-1832.251</v>
      </c>
      <c r="E100" s="12" t="s">
        <v>25</v>
      </c>
      <c r="F100" s="12" t="s">
        <v>300</v>
      </c>
      <c r="G100" s="13">
        <v>74.755700000000004</v>
      </c>
      <c r="H100" s="13">
        <v>5.9238999999999997</v>
      </c>
      <c r="I100" s="13">
        <v>5.258</v>
      </c>
      <c r="J100" s="13">
        <v>1.6085</v>
      </c>
      <c r="K100" s="13">
        <v>0.85660000000000003</v>
      </c>
      <c r="L100" s="13">
        <v>0.37090000000000001</v>
      </c>
      <c r="M100" s="13">
        <v>0.15720000000000001</v>
      </c>
      <c r="N100" s="13">
        <v>0.1096</v>
      </c>
      <c r="O100" s="13">
        <v>3.2599999999999997E-2</v>
      </c>
      <c r="P100" s="13">
        <v>4.7999999999999996E-3</v>
      </c>
      <c r="Q100" s="13">
        <v>6.0805999999999996</v>
      </c>
      <c r="R100" s="13">
        <v>4.8414999999999999</v>
      </c>
      <c r="S100" s="13"/>
      <c r="T100" s="14">
        <v>0.76949999999999996</v>
      </c>
      <c r="U100" s="15">
        <v>1107</v>
      </c>
      <c r="V100" s="13">
        <f t="shared" si="1"/>
        <v>99.999900000000025</v>
      </c>
    </row>
    <row r="101" spans="1:22" x14ac:dyDescent="0.3">
      <c r="A101" s="10">
        <v>240803.45832000001</v>
      </c>
      <c r="B101" s="10">
        <v>928891.78856999998</v>
      </c>
      <c r="C101" s="10" t="s">
        <v>266</v>
      </c>
      <c r="D101" s="11">
        <v>-1832.251</v>
      </c>
      <c r="E101" s="12" t="s">
        <v>25</v>
      </c>
      <c r="F101" s="12" t="s">
        <v>301</v>
      </c>
      <c r="G101" s="13">
        <v>74.569999999999993</v>
      </c>
      <c r="H101" s="13">
        <v>5.67</v>
      </c>
      <c r="I101" s="13">
        <v>5.29</v>
      </c>
      <c r="J101" s="13">
        <v>1.58</v>
      </c>
      <c r="K101" s="13">
        <v>0.93</v>
      </c>
      <c r="L101" s="13">
        <v>0.34</v>
      </c>
      <c r="M101" s="13">
        <v>0.18</v>
      </c>
      <c r="N101" s="13">
        <v>0.15</v>
      </c>
      <c r="O101" s="13">
        <v>0.08</v>
      </c>
      <c r="P101" s="13">
        <v>0.03</v>
      </c>
      <c r="Q101" s="13">
        <v>6.32</v>
      </c>
      <c r="R101" s="13">
        <v>4.8600000000000003</v>
      </c>
      <c r="S101" s="13"/>
      <c r="U101" s="15">
        <v>1089</v>
      </c>
      <c r="V101" s="13">
        <f t="shared" si="1"/>
        <v>100.00000000000001</v>
      </c>
    </row>
    <row r="102" spans="1:22" x14ac:dyDescent="0.3">
      <c r="A102" s="10">
        <v>240803.45832000001</v>
      </c>
      <c r="B102" s="10">
        <v>928891.78856999998</v>
      </c>
      <c r="C102" s="10" t="s">
        <v>266</v>
      </c>
      <c r="D102" s="11">
        <v>-1889.896</v>
      </c>
      <c r="E102" s="12" t="s">
        <v>25</v>
      </c>
      <c r="F102" s="12" t="s">
        <v>300</v>
      </c>
      <c r="G102" s="13">
        <v>79.578299999999999</v>
      </c>
      <c r="H102" s="13">
        <v>4.1577999999999999</v>
      </c>
      <c r="I102" s="13">
        <v>2.2791999999999999</v>
      </c>
      <c r="J102" s="13">
        <v>0.40429999999999999</v>
      </c>
      <c r="K102" s="13">
        <v>0.20798</v>
      </c>
      <c r="L102" s="13">
        <v>6.1800000000000001E-2</v>
      </c>
      <c r="M102" s="13">
        <v>2.7400000000000001E-2</v>
      </c>
      <c r="N102" s="13">
        <v>2.07E-2</v>
      </c>
      <c r="O102" s="13">
        <v>4.5999999999999999E-3</v>
      </c>
      <c r="P102" s="13">
        <v>1E-3</v>
      </c>
      <c r="Q102" s="13">
        <v>6.6847000000000003</v>
      </c>
      <c r="R102" s="13">
        <v>6.5721999999999996</v>
      </c>
      <c r="S102" s="13"/>
      <c r="U102" s="15">
        <v>964</v>
      </c>
      <c r="V102" s="13">
        <f t="shared" si="1"/>
        <v>99.999980000000022</v>
      </c>
    </row>
    <row r="103" spans="1:22" x14ac:dyDescent="0.3">
      <c r="A103" s="10">
        <v>240803.45832000001</v>
      </c>
      <c r="B103" s="10">
        <v>928891.78856999998</v>
      </c>
      <c r="C103" s="10" t="s">
        <v>266</v>
      </c>
      <c r="D103" s="11">
        <v>-2023.9960000000001</v>
      </c>
      <c r="E103" s="12" t="s">
        <v>25</v>
      </c>
      <c r="F103" s="12" t="s">
        <v>300</v>
      </c>
      <c r="G103" s="13">
        <v>75.769400000000005</v>
      </c>
      <c r="H103" s="13">
        <v>3.4416000000000002</v>
      </c>
      <c r="I103" s="13">
        <v>2.3045</v>
      </c>
      <c r="J103" s="13">
        <v>0.40710000000000002</v>
      </c>
      <c r="K103" s="13">
        <v>0.26989999999999997</v>
      </c>
      <c r="L103" s="13">
        <v>4.7600000000000003E-2</v>
      </c>
      <c r="M103" s="13">
        <v>3.8399999999999997E-2</v>
      </c>
      <c r="N103" s="13">
        <v>2.3E-2</v>
      </c>
      <c r="O103" s="13">
        <v>4.3E-3</v>
      </c>
      <c r="P103" s="13">
        <v>3.8999999999999998E-3</v>
      </c>
      <c r="Q103" s="13">
        <v>8.1326000000000001</v>
      </c>
      <c r="R103" s="13">
        <v>9.5578000000000003</v>
      </c>
      <c r="S103" s="13"/>
      <c r="U103" s="15">
        <v>916</v>
      </c>
      <c r="V103" s="13">
        <f t="shared" si="1"/>
        <v>100.0001</v>
      </c>
    </row>
    <row r="104" spans="1:22" x14ac:dyDescent="0.3">
      <c r="A104" s="10">
        <v>240803.45832000001</v>
      </c>
      <c r="B104" s="10">
        <v>928891.78856999998</v>
      </c>
      <c r="C104" s="10" t="s">
        <v>266</v>
      </c>
      <c r="D104" s="11">
        <v>-2690.0160000000001</v>
      </c>
      <c r="E104" s="12" t="s">
        <v>25</v>
      </c>
      <c r="F104" s="12" t="s">
        <v>300</v>
      </c>
      <c r="G104" s="13">
        <v>80.280600000000007</v>
      </c>
      <c r="H104" s="13">
        <v>2.3860999999999999</v>
      </c>
      <c r="I104" s="13">
        <v>0.15859999999999999</v>
      </c>
      <c r="J104" s="13">
        <v>4.65E-2</v>
      </c>
      <c r="K104" s="13">
        <v>2.4500000000000001E-2</v>
      </c>
      <c r="L104" s="13">
        <v>3.0700000000000002E-2</v>
      </c>
      <c r="M104" s="13">
        <v>1.5900000000000001E-2</v>
      </c>
      <c r="N104" s="13">
        <v>2.1399999999999999E-2</v>
      </c>
      <c r="O104" s="13">
        <v>2.5000000000000001E-3</v>
      </c>
      <c r="P104" s="13">
        <v>9.7000000000000003E-3</v>
      </c>
      <c r="Q104" s="13">
        <v>14.3771</v>
      </c>
      <c r="R104" s="13">
        <v>2.6465000000000001</v>
      </c>
      <c r="S104" s="13"/>
      <c r="U104" s="15">
        <v>867</v>
      </c>
      <c r="V104" s="13">
        <f t="shared" si="1"/>
        <v>100.0001</v>
      </c>
    </row>
    <row r="105" spans="1:22" x14ac:dyDescent="0.3">
      <c r="A105" s="10">
        <v>240803.45832000001</v>
      </c>
      <c r="B105" s="10">
        <v>928891.78856999998</v>
      </c>
      <c r="C105" s="10" t="s">
        <v>266</v>
      </c>
      <c r="D105" s="11">
        <v>-2791.8829999999998</v>
      </c>
      <c r="E105" s="12" t="s">
        <v>25</v>
      </c>
      <c r="F105" s="12" t="s">
        <v>300</v>
      </c>
      <c r="G105" s="13">
        <v>68.051699999999997</v>
      </c>
      <c r="H105" s="13">
        <v>4.133</v>
      </c>
      <c r="I105" s="13">
        <v>0.82720000000000005</v>
      </c>
      <c r="J105" s="13">
        <v>0.38019999999999998</v>
      </c>
      <c r="K105" s="13">
        <v>0.1986</v>
      </c>
      <c r="L105" s="13">
        <v>0.20749999999999999</v>
      </c>
      <c r="M105" s="13">
        <v>8.8300000000000003E-2</v>
      </c>
      <c r="N105" s="13">
        <v>0.13089999999999999</v>
      </c>
      <c r="O105" s="13">
        <v>6.3200000000000006E-2</v>
      </c>
      <c r="P105" s="13">
        <v>0.14910000000000001</v>
      </c>
      <c r="Q105" s="13">
        <v>24.331299999999999</v>
      </c>
      <c r="R105" s="13">
        <v>1.4391</v>
      </c>
      <c r="S105" s="13"/>
      <c r="U105" s="15">
        <v>836</v>
      </c>
      <c r="V105" s="13">
        <f t="shared" si="1"/>
        <v>100.00009999999999</v>
      </c>
    </row>
    <row r="106" spans="1:22" x14ac:dyDescent="0.3">
      <c r="A106" s="10">
        <v>240803.45832000001</v>
      </c>
      <c r="B106" s="10">
        <v>928891.78856999998</v>
      </c>
      <c r="C106" s="10" t="s">
        <v>266</v>
      </c>
      <c r="D106" s="11">
        <v>-2850.2649999999999</v>
      </c>
      <c r="E106" s="12" t="s">
        <v>90</v>
      </c>
      <c r="F106" s="12" t="s">
        <v>300</v>
      </c>
      <c r="G106" s="13">
        <v>69.790775925427411</v>
      </c>
      <c r="H106" s="13">
        <v>3.315968547628076</v>
      </c>
      <c r="I106" s="13">
        <v>0.36370643720043039</v>
      </c>
      <c r="J106" s="13">
        <v>0.14565014429398174</v>
      </c>
      <c r="K106" s="13">
        <v>0.1104197253038051</v>
      </c>
      <c r="L106" s="13">
        <v>0.11626064666023193</v>
      </c>
      <c r="M106" s="13">
        <v>6.4630976315963429E-2</v>
      </c>
      <c r="N106" s="13">
        <v>0.17546471461278426</v>
      </c>
      <c r="O106" s="13">
        <v>8.9339465401145055E-2</v>
      </c>
      <c r="P106" s="13">
        <v>3.3927023774337907E-2</v>
      </c>
      <c r="Q106" s="13">
        <v>24.236232783114449</v>
      </c>
      <c r="R106" s="13">
        <v>1.5576236102673788</v>
      </c>
      <c r="S106" s="13"/>
      <c r="U106" s="15">
        <v>808</v>
      </c>
      <c r="V106" s="13">
        <f t="shared" si="1"/>
        <v>100</v>
      </c>
    </row>
    <row r="107" spans="1:22" x14ac:dyDescent="0.3">
      <c r="A107" s="10">
        <v>240803.45832000001</v>
      </c>
      <c r="B107" s="10">
        <v>928891.78856999998</v>
      </c>
      <c r="C107" s="10" t="s">
        <v>266</v>
      </c>
      <c r="D107" s="11">
        <v>-2850.2649999999999</v>
      </c>
      <c r="E107" s="12" t="s">
        <v>90</v>
      </c>
      <c r="F107" s="12" t="s">
        <v>301</v>
      </c>
      <c r="G107" s="13">
        <v>69.89</v>
      </c>
      <c r="H107" s="13">
        <v>3.28</v>
      </c>
      <c r="I107" s="13">
        <v>0.38</v>
      </c>
      <c r="J107" s="13">
        <v>0.14000000000000001</v>
      </c>
      <c r="K107" s="13">
        <v>0.12</v>
      </c>
      <c r="L107" s="13">
        <v>0.09</v>
      </c>
      <c r="M107" s="13">
        <v>0.06</v>
      </c>
      <c r="N107" s="13">
        <v>0.12</v>
      </c>
      <c r="O107" s="13">
        <v>0.11</v>
      </c>
      <c r="P107" s="13">
        <v>0.02</v>
      </c>
      <c r="Q107" s="13">
        <v>23.79</v>
      </c>
      <c r="R107" s="13">
        <v>2</v>
      </c>
      <c r="S107" s="13"/>
      <c r="T107" s="14">
        <v>0.82699999999999996</v>
      </c>
      <c r="U107" s="15">
        <v>791</v>
      </c>
      <c r="V107" s="13">
        <f t="shared" si="1"/>
        <v>100</v>
      </c>
    </row>
    <row r="108" spans="1:22" x14ac:dyDescent="0.3">
      <c r="A108" s="10">
        <v>240803.45832000001</v>
      </c>
      <c r="B108" s="10">
        <v>928891.78856999998</v>
      </c>
      <c r="C108" s="10" t="s">
        <v>266</v>
      </c>
      <c r="D108" s="11">
        <v>-2790.8519999999999</v>
      </c>
      <c r="E108" s="12" t="s">
        <v>82</v>
      </c>
      <c r="F108" s="12" t="s">
        <v>300</v>
      </c>
      <c r="G108" s="13">
        <v>66.877377689526938</v>
      </c>
      <c r="H108" s="13">
        <v>4.5259838776132462</v>
      </c>
      <c r="I108" s="13">
        <v>0.83605171709952353</v>
      </c>
      <c r="J108" s="13">
        <v>0.409758361769816</v>
      </c>
      <c r="K108" s="13">
        <v>0.23736773373173223</v>
      </c>
      <c r="L108" s="13">
        <v>0.24520512791690369</v>
      </c>
      <c r="M108" s="13">
        <v>0.1059903125208333</v>
      </c>
      <c r="N108" s="13">
        <v>0.32766268586706693</v>
      </c>
      <c r="O108" s="13">
        <v>0.17959619226653015</v>
      </c>
      <c r="P108" s="13">
        <v>6.1536301687394414E-2</v>
      </c>
      <c r="Q108" s="13">
        <v>24.874300000000002</v>
      </c>
      <c r="R108" s="13">
        <v>1.31917</v>
      </c>
      <c r="S108" s="13"/>
      <c r="U108" s="15">
        <v>847</v>
      </c>
      <c r="V108" s="13">
        <f t="shared" si="1"/>
        <v>99.999999999999986</v>
      </c>
    </row>
    <row r="109" spans="1:22" x14ac:dyDescent="0.3">
      <c r="A109" s="10">
        <v>240803.45832000001</v>
      </c>
      <c r="B109" s="10">
        <v>928891.78856999998</v>
      </c>
      <c r="C109" s="10" t="s">
        <v>266</v>
      </c>
      <c r="D109" s="11">
        <v>-2790.8519999999999</v>
      </c>
      <c r="E109" s="12" t="s">
        <v>82</v>
      </c>
      <c r="F109" s="12" t="s">
        <v>301</v>
      </c>
      <c r="G109" s="13">
        <v>67.69</v>
      </c>
      <c r="H109" s="13">
        <v>4.1100000000000003</v>
      </c>
      <c r="I109" s="13">
        <v>0.9</v>
      </c>
      <c r="J109" s="13">
        <v>0.41</v>
      </c>
      <c r="K109" s="13">
        <v>0.24</v>
      </c>
      <c r="L109" s="13">
        <v>0.22</v>
      </c>
      <c r="M109" s="13">
        <v>0.11</v>
      </c>
      <c r="N109" s="13">
        <v>0.19</v>
      </c>
      <c r="O109" s="13">
        <v>0.14000000000000001</v>
      </c>
      <c r="P109" s="13">
        <v>0.03</v>
      </c>
      <c r="Q109" s="13">
        <v>24.53</v>
      </c>
      <c r="R109" s="13">
        <v>1.43</v>
      </c>
      <c r="S109" s="13"/>
      <c r="T109" s="14">
        <v>0.85309999999999997</v>
      </c>
      <c r="U109" s="15">
        <v>822</v>
      </c>
      <c r="V109" s="13">
        <f t="shared" si="1"/>
        <v>100</v>
      </c>
    </row>
    <row r="110" spans="1:22" x14ac:dyDescent="0.3">
      <c r="A110" s="10">
        <v>240803.45832000001</v>
      </c>
      <c r="B110" s="10">
        <v>928891.78856999998</v>
      </c>
      <c r="C110" s="10" t="s">
        <v>266</v>
      </c>
      <c r="D110" s="11">
        <v>-2688.835</v>
      </c>
      <c r="E110" s="12" t="s">
        <v>80</v>
      </c>
      <c r="F110" s="12" t="s">
        <v>300</v>
      </c>
      <c r="G110" s="13">
        <v>77.237278700201941</v>
      </c>
      <c r="H110" s="13">
        <v>3.7032489725319047</v>
      </c>
      <c r="I110" s="13">
        <v>0.41296370092988371</v>
      </c>
      <c r="J110" s="13">
        <v>0.18081077161333986</v>
      </c>
      <c r="K110" s="13">
        <v>0.13026994921221124</v>
      </c>
      <c r="L110" s="13">
        <v>0.11494479666870792</v>
      </c>
      <c r="M110" s="13">
        <v>8.3481444911956748E-2</v>
      </c>
      <c r="N110" s="13">
        <v>0.15760779126496313</v>
      </c>
      <c r="O110" s="13">
        <v>7.5358025438059736E-2</v>
      </c>
      <c r="P110" s="13">
        <v>1.4707748482643723E-2</v>
      </c>
      <c r="Q110" s="13">
        <v>15.89223889871961</v>
      </c>
      <c r="R110" s="13">
        <v>1.9970892000247837</v>
      </c>
      <c r="S110" s="13"/>
      <c r="U110" s="15">
        <v>891</v>
      </c>
      <c r="V110" s="13">
        <f t="shared" si="1"/>
        <v>100.00000000000001</v>
      </c>
    </row>
    <row r="111" spans="1:22" x14ac:dyDescent="0.3">
      <c r="A111" s="10">
        <v>240803.45832000001</v>
      </c>
      <c r="B111" s="10">
        <v>928891.78856999998</v>
      </c>
      <c r="C111" s="10" t="s">
        <v>266</v>
      </c>
      <c r="D111" s="11">
        <v>-2688.835</v>
      </c>
      <c r="E111" s="12" t="s">
        <v>80</v>
      </c>
      <c r="F111" s="12" t="s">
        <v>301</v>
      </c>
      <c r="G111" s="13">
        <v>76.430000000000007</v>
      </c>
      <c r="H111" s="13">
        <v>3.58</v>
      </c>
      <c r="I111" s="13">
        <v>0.45</v>
      </c>
      <c r="J111" s="13">
        <v>0.19</v>
      </c>
      <c r="K111" s="13">
        <v>0.14000000000000001</v>
      </c>
      <c r="L111" s="13">
        <v>0.12</v>
      </c>
      <c r="M111" s="13">
        <v>0.08</v>
      </c>
      <c r="N111" s="13">
        <v>0.18</v>
      </c>
      <c r="O111" s="13">
        <v>0.12</v>
      </c>
      <c r="P111" s="13">
        <v>0.03</v>
      </c>
      <c r="Q111" s="13">
        <v>16.559999999999999</v>
      </c>
      <c r="R111" s="13">
        <v>2.12</v>
      </c>
      <c r="S111" s="13"/>
      <c r="T111" s="14">
        <v>0.76359999999999995</v>
      </c>
      <c r="U111" s="15">
        <v>871</v>
      </c>
      <c r="V111" s="13">
        <f t="shared" si="1"/>
        <v>100.00000000000003</v>
      </c>
    </row>
    <row r="112" spans="1:22" x14ac:dyDescent="0.3">
      <c r="A112" s="10">
        <v>240803.45832000001</v>
      </c>
      <c r="B112" s="10">
        <v>928891.78856999998</v>
      </c>
      <c r="C112" s="10" t="s">
        <v>266</v>
      </c>
      <c r="D112" s="11">
        <v>-2688.835</v>
      </c>
      <c r="E112" s="18" t="s">
        <v>80</v>
      </c>
      <c r="F112" s="18" t="s">
        <v>304</v>
      </c>
      <c r="G112" s="13">
        <v>76.67</v>
      </c>
      <c r="H112" s="13">
        <v>3.48</v>
      </c>
      <c r="I112" s="13">
        <v>0.44</v>
      </c>
      <c r="J112" s="13">
        <v>0.21</v>
      </c>
      <c r="K112" s="13">
        <v>0.16</v>
      </c>
      <c r="L112" s="13">
        <v>0.14000000000000001</v>
      </c>
      <c r="M112" s="13">
        <v>0.09</v>
      </c>
      <c r="N112" s="13">
        <f>0.19+0+0.05+0</f>
        <v>0.24</v>
      </c>
      <c r="O112" s="13">
        <f>0.1+0+0</f>
        <v>0.1</v>
      </c>
      <c r="P112" s="13">
        <f>0.05+0+0+0+0.03+0+0+0.03+0.03+0.02+0.01+0.01+0.01</f>
        <v>0.19000000000000003</v>
      </c>
      <c r="Q112" s="13">
        <v>16.18</v>
      </c>
      <c r="R112" s="13">
        <v>2.1</v>
      </c>
      <c r="S112" s="13"/>
      <c r="T112" s="14">
        <v>0.76649999999999996</v>
      </c>
      <c r="U112" s="15">
        <v>901</v>
      </c>
      <c r="V112" s="13">
        <f t="shared" si="1"/>
        <v>99.999999999999972</v>
      </c>
    </row>
    <row r="113" spans="1:22" x14ac:dyDescent="0.3">
      <c r="A113" s="10">
        <v>240803.45832000001</v>
      </c>
      <c r="B113" s="10">
        <v>928891.78856999998</v>
      </c>
      <c r="C113" s="10" t="s">
        <v>266</v>
      </c>
      <c r="D113" s="11">
        <v>-2023.124</v>
      </c>
      <c r="E113" s="12" t="s">
        <v>99</v>
      </c>
      <c r="F113" s="12" t="s">
        <v>300</v>
      </c>
      <c r="G113" s="31">
        <v>66.725184700342453</v>
      </c>
      <c r="H113" s="31">
        <v>4.849957974105843</v>
      </c>
      <c r="I113" s="31">
        <v>7.0797679310332402</v>
      </c>
      <c r="J113" s="31">
        <v>1.6672761269530123</v>
      </c>
      <c r="K113" s="31">
        <v>1.6508548169922561</v>
      </c>
      <c r="L113" s="31">
        <v>0.64009680247005241</v>
      </c>
      <c r="M113" s="31">
        <v>0.44256955394807168</v>
      </c>
      <c r="N113" s="31">
        <v>0.50452469612708573</v>
      </c>
      <c r="O113" s="31">
        <v>0.18830073814776568</v>
      </c>
      <c r="P113" s="31">
        <v>3.8833659880210848E-2</v>
      </c>
      <c r="Q113" s="31">
        <v>9.0113000000000003</v>
      </c>
      <c r="R113" s="31">
        <v>7.201333</v>
      </c>
      <c r="S113" s="13"/>
      <c r="T113" s="32"/>
      <c r="U113" s="33">
        <v>1133</v>
      </c>
      <c r="V113" s="13">
        <f t="shared" si="1"/>
        <v>100.00000000000001</v>
      </c>
    </row>
    <row r="114" spans="1:22" s="16" customFormat="1" x14ac:dyDescent="0.3">
      <c r="A114" s="10">
        <v>240803.45832000001</v>
      </c>
      <c r="B114" s="10">
        <v>928891.78856999998</v>
      </c>
      <c r="C114" s="16" t="s">
        <v>266</v>
      </c>
      <c r="D114" s="17">
        <v>-2023.124</v>
      </c>
      <c r="E114" s="18" t="s">
        <v>99</v>
      </c>
      <c r="F114" s="12" t="s">
        <v>301</v>
      </c>
      <c r="G114" s="19">
        <v>68.47</v>
      </c>
      <c r="H114" s="19">
        <v>4.76</v>
      </c>
      <c r="I114" s="19">
        <v>5.73</v>
      </c>
      <c r="J114" s="19">
        <v>1.57</v>
      </c>
      <c r="K114" s="19">
        <v>1.58</v>
      </c>
      <c r="L114" s="19">
        <v>0.52</v>
      </c>
      <c r="M114" s="19">
        <v>0.4</v>
      </c>
      <c r="N114" s="19">
        <v>0.28999999999999998</v>
      </c>
      <c r="O114" s="19">
        <v>0.15</v>
      </c>
      <c r="P114" s="19">
        <v>0.02</v>
      </c>
      <c r="Q114" s="19">
        <v>9.35</v>
      </c>
      <c r="R114" s="19">
        <v>7.16</v>
      </c>
      <c r="S114" s="19"/>
      <c r="T114" s="20">
        <v>0.8306</v>
      </c>
      <c r="U114" s="21">
        <v>1070</v>
      </c>
      <c r="V114" s="19">
        <f t="shared" si="1"/>
        <v>100</v>
      </c>
    </row>
    <row r="115" spans="1:22" s="16" customFormat="1" x14ac:dyDescent="0.3">
      <c r="A115" s="10">
        <v>240803.45832000001</v>
      </c>
      <c r="B115" s="10">
        <v>928891.78856999998</v>
      </c>
      <c r="C115" s="16" t="s">
        <v>266</v>
      </c>
      <c r="D115" s="17">
        <v>-2023.124</v>
      </c>
      <c r="E115" s="18" t="s">
        <v>99</v>
      </c>
      <c r="F115" s="18" t="s">
        <v>304</v>
      </c>
      <c r="G115" s="19">
        <v>67.709999999999994</v>
      </c>
      <c r="H115" s="19">
        <v>4.68</v>
      </c>
      <c r="I115" s="19">
        <v>5.87</v>
      </c>
      <c r="J115" s="19">
        <v>1.69</v>
      </c>
      <c r="K115" s="19">
        <v>1.72</v>
      </c>
      <c r="L115" s="19">
        <v>0.65</v>
      </c>
      <c r="M115" s="19">
        <v>0.5</v>
      </c>
      <c r="N115" s="19">
        <f>0.45+0.08+0.06+0.05</f>
        <v>0.64000000000000012</v>
      </c>
      <c r="O115" s="19">
        <f>0.13+0.08+0.01</f>
        <v>0.22000000000000003</v>
      </c>
      <c r="P115" s="19">
        <f>0.05+0+0.01+0+0.03+0+0+0.02+0.02+0.02+0.01+0.01</f>
        <v>0.17</v>
      </c>
      <c r="Q115" s="19">
        <v>8.9700000000000006</v>
      </c>
      <c r="R115" s="19">
        <v>7.18</v>
      </c>
      <c r="S115" s="19"/>
      <c r="T115" s="20">
        <v>0.85070000000000001</v>
      </c>
      <c r="U115" s="21">
        <v>1129</v>
      </c>
      <c r="V115" s="19">
        <f t="shared" si="1"/>
        <v>100</v>
      </c>
    </row>
    <row r="116" spans="1:22" s="16" customFormat="1" x14ac:dyDescent="0.3">
      <c r="A116" s="10">
        <v>239766.05546999999</v>
      </c>
      <c r="B116" s="10">
        <v>927641.88506999996</v>
      </c>
      <c r="C116" s="16" t="s">
        <v>267</v>
      </c>
      <c r="D116" s="17">
        <v>-1702.3679999999999</v>
      </c>
      <c r="E116" s="18" t="s">
        <v>55</v>
      </c>
      <c r="F116" s="18" t="s">
        <v>300</v>
      </c>
      <c r="G116" s="19">
        <v>83.56</v>
      </c>
      <c r="H116" s="19">
        <v>3.34</v>
      </c>
      <c r="I116" s="19">
        <v>2.29</v>
      </c>
      <c r="J116" s="19">
        <v>0.57999999999999996</v>
      </c>
      <c r="K116" s="19">
        <v>0.22</v>
      </c>
      <c r="L116" s="19">
        <v>0.05</v>
      </c>
      <c r="M116" s="19">
        <v>0.02</v>
      </c>
      <c r="N116" s="19">
        <v>0.01</v>
      </c>
      <c r="O116" s="19">
        <v>0</v>
      </c>
      <c r="P116" s="19">
        <v>0</v>
      </c>
      <c r="Q116" s="19">
        <v>4.34</v>
      </c>
      <c r="R116" s="19">
        <v>5.59</v>
      </c>
      <c r="S116" s="19"/>
      <c r="T116" s="20">
        <v>0.6704716130368733</v>
      </c>
      <c r="U116" s="21">
        <v>992</v>
      </c>
      <c r="V116" s="19">
        <f t="shared" si="1"/>
        <v>100.00000000000001</v>
      </c>
    </row>
    <row r="117" spans="1:22" s="16" customFormat="1" x14ac:dyDescent="0.3">
      <c r="A117" s="10">
        <v>239766.05546999999</v>
      </c>
      <c r="B117" s="10">
        <v>927641.88506999996</v>
      </c>
      <c r="C117" s="16" t="s">
        <v>267</v>
      </c>
      <c r="D117" s="17">
        <v>-1702.3679999999999</v>
      </c>
      <c r="E117" s="18" t="s">
        <v>55</v>
      </c>
      <c r="F117" s="18" t="s">
        <v>299</v>
      </c>
      <c r="G117" s="19">
        <v>83.88</v>
      </c>
      <c r="H117" s="19">
        <v>3.16</v>
      </c>
      <c r="I117" s="19">
        <v>2.16</v>
      </c>
      <c r="J117" s="19">
        <v>0.56999999999999995</v>
      </c>
      <c r="K117" s="19">
        <v>0.23</v>
      </c>
      <c r="L117" s="19">
        <v>5.3999999999999999E-2</v>
      </c>
      <c r="M117" s="19">
        <v>0.02</v>
      </c>
      <c r="N117" s="19">
        <v>1.2E-2</v>
      </c>
      <c r="O117" s="19">
        <v>0</v>
      </c>
      <c r="P117" s="19">
        <v>0</v>
      </c>
      <c r="Q117" s="19">
        <v>4.5</v>
      </c>
      <c r="R117" s="19">
        <v>5.39</v>
      </c>
      <c r="S117" s="19"/>
      <c r="T117" s="20"/>
      <c r="U117" s="21">
        <f>991.711/1.0177</f>
        <v>974.4630048147784</v>
      </c>
      <c r="V117" s="19">
        <f t="shared" si="1"/>
        <v>99.975999999999985</v>
      </c>
    </row>
    <row r="118" spans="1:22" s="16" customFormat="1" x14ac:dyDescent="0.3">
      <c r="A118" s="10">
        <v>239766.05546999999</v>
      </c>
      <c r="B118" s="10">
        <v>927641.88506999996</v>
      </c>
      <c r="C118" s="16" t="s">
        <v>267</v>
      </c>
      <c r="D118" s="17">
        <v>-1361.365</v>
      </c>
      <c r="E118" s="18" t="s">
        <v>65</v>
      </c>
      <c r="F118" s="18" t="s">
        <v>299</v>
      </c>
      <c r="G118" s="19">
        <v>87.47</v>
      </c>
      <c r="H118" s="19">
        <v>1.89</v>
      </c>
      <c r="I118" s="19">
        <v>0.61</v>
      </c>
      <c r="J118" s="19">
        <v>0.11</v>
      </c>
      <c r="K118" s="19">
        <v>3.1E-2</v>
      </c>
      <c r="L118" s="19">
        <v>6.6E-3</v>
      </c>
      <c r="M118" s="19">
        <v>2E-3</v>
      </c>
      <c r="N118" s="19">
        <v>2.5000000000000001E-3</v>
      </c>
      <c r="O118" s="19">
        <v>0</v>
      </c>
      <c r="P118" s="19">
        <v>0</v>
      </c>
      <c r="Q118" s="19">
        <v>3.73</v>
      </c>
      <c r="R118" s="19">
        <v>6.12</v>
      </c>
      <c r="S118" s="19"/>
      <c r="T118" s="20"/>
      <c r="U118" s="21">
        <f>941.588/1.0177</f>
        <v>925.21175198978085</v>
      </c>
      <c r="V118" s="19">
        <f t="shared" si="1"/>
        <v>99.972100000000012</v>
      </c>
    </row>
    <row r="119" spans="1:22" s="16" customFormat="1" x14ac:dyDescent="0.3">
      <c r="A119" s="10">
        <v>239766.05546999999</v>
      </c>
      <c r="B119" s="10">
        <v>927641.88506999996</v>
      </c>
      <c r="C119" s="16" t="s">
        <v>267</v>
      </c>
      <c r="D119" s="17">
        <v>-1361.365</v>
      </c>
      <c r="E119" s="18" t="s">
        <v>65</v>
      </c>
      <c r="F119" s="18" t="s">
        <v>300</v>
      </c>
      <c r="G119" s="19">
        <v>86.84</v>
      </c>
      <c r="H119" s="19">
        <v>2.16</v>
      </c>
      <c r="I119" s="19">
        <v>0.81</v>
      </c>
      <c r="J119" s="19">
        <v>0.17</v>
      </c>
      <c r="K119" s="19">
        <v>0.06</v>
      </c>
      <c r="L119" s="19">
        <v>0.03</v>
      </c>
      <c r="M119" s="19">
        <v>0.02</v>
      </c>
      <c r="N119" s="19">
        <v>0.01</v>
      </c>
      <c r="O119" s="19">
        <v>0</v>
      </c>
      <c r="P119" s="19">
        <v>0</v>
      </c>
      <c r="Q119" s="19">
        <v>3.75</v>
      </c>
      <c r="R119" s="19">
        <v>6.15</v>
      </c>
      <c r="S119" s="19"/>
      <c r="T119" s="20">
        <v>0.63837078096947941</v>
      </c>
      <c r="U119" s="21">
        <v>947</v>
      </c>
      <c r="V119" s="19">
        <f t="shared" si="1"/>
        <v>100.00000000000001</v>
      </c>
    </row>
    <row r="120" spans="1:22" s="16" customFormat="1" x14ac:dyDescent="0.3">
      <c r="A120" s="10">
        <v>239766.05546999999</v>
      </c>
      <c r="B120" s="10">
        <v>927641.88506999996</v>
      </c>
      <c r="C120" s="16" t="s">
        <v>267</v>
      </c>
      <c r="D120" s="17">
        <v>-1860.6310000000001</v>
      </c>
      <c r="E120" s="18" t="s">
        <v>69</v>
      </c>
      <c r="F120" s="18" t="s">
        <v>301</v>
      </c>
      <c r="G120" s="19">
        <v>76.709999999999994</v>
      </c>
      <c r="H120" s="19">
        <v>4.6900000000000004</v>
      </c>
      <c r="I120" s="19">
        <v>4.49</v>
      </c>
      <c r="J120" s="19">
        <v>1.51</v>
      </c>
      <c r="K120" s="19">
        <v>0.91</v>
      </c>
      <c r="L120" s="19">
        <v>0.36</v>
      </c>
      <c r="M120" s="19">
        <v>0.18</v>
      </c>
      <c r="N120" s="19">
        <v>0.14000000000000001</v>
      </c>
      <c r="O120" s="19">
        <v>0.05</v>
      </c>
      <c r="P120" s="19">
        <v>0.02</v>
      </c>
      <c r="Q120" s="19">
        <v>6.35</v>
      </c>
      <c r="R120" s="19">
        <v>4.59</v>
      </c>
      <c r="S120" s="19"/>
      <c r="T120" s="20">
        <v>0.7536210000000001</v>
      </c>
      <c r="U120" s="21">
        <v>1068.8316793000001</v>
      </c>
      <c r="V120" s="19">
        <f t="shared" si="1"/>
        <v>99.999999999999986</v>
      </c>
    </row>
    <row r="121" spans="1:22" s="16" customFormat="1" x14ac:dyDescent="0.3">
      <c r="A121" s="10">
        <v>239766.05546999999</v>
      </c>
      <c r="B121" s="10">
        <v>927641.88506999996</v>
      </c>
      <c r="C121" s="16" t="s">
        <v>267</v>
      </c>
      <c r="D121" s="17">
        <v>-1860.6310000000001</v>
      </c>
      <c r="E121" s="18" t="s">
        <v>69</v>
      </c>
      <c r="F121" s="18" t="s">
        <v>300</v>
      </c>
      <c r="G121" s="19">
        <v>77.44</v>
      </c>
      <c r="H121" s="19">
        <v>4.18</v>
      </c>
      <c r="I121" s="19">
        <v>4.74</v>
      </c>
      <c r="J121" s="19">
        <v>1.56</v>
      </c>
      <c r="K121" s="19">
        <v>0.93</v>
      </c>
      <c r="L121" s="19">
        <v>0.39</v>
      </c>
      <c r="M121" s="19">
        <v>0.19</v>
      </c>
      <c r="N121" s="19">
        <v>0.06</v>
      </c>
      <c r="O121" s="19">
        <v>0</v>
      </c>
      <c r="P121" s="19">
        <v>0</v>
      </c>
      <c r="Q121" s="19">
        <v>6.08</v>
      </c>
      <c r="R121" s="19">
        <v>4.43</v>
      </c>
      <c r="S121" s="19"/>
      <c r="T121" s="20">
        <v>0.7458824609860516</v>
      </c>
      <c r="U121" s="21">
        <v>1085.2080601878181</v>
      </c>
      <c r="V121" s="19">
        <f t="shared" si="1"/>
        <v>100</v>
      </c>
    </row>
    <row r="122" spans="1:22" s="16" customFormat="1" x14ac:dyDescent="0.3">
      <c r="A122" s="10">
        <v>239766.05546999999</v>
      </c>
      <c r="B122" s="10">
        <v>927641.88506999996</v>
      </c>
      <c r="C122" s="16" t="s">
        <v>267</v>
      </c>
      <c r="D122" s="17">
        <v>-2098.2939999999999</v>
      </c>
      <c r="E122" s="18" t="s">
        <v>204</v>
      </c>
      <c r="F122" s="18" t="s">
        <v>301</v>
      </c>
      <c r="G122" s="19">
        <v>42.6</v>
      </c>
      <c r="H122" s="19">
        <v>0.89</v>
      </c>
      <c r="I122" s="19">
        <v>0.11</v>
      </c>
      <c r="J122" s="19">
        <v>0.01</v>
      </c>
      <c r="K122" s="19">
        <v>0.01</v>
      </c>
      <c r="L122" s="19">
        <v>0</v>
      </c>
      <c r="M122" s="19">
        <v>0</v>
      </c>
      <c r="N122" s="19">
        <v>0.01</v>
      </c>
      <c r="O122" s="19">
        <v>0</v>
      </c>
      <c r="P122" s="19">
        <v>0</v>
      </c>
      <c r="Q122" s="19">
        <v>46.32</v>
      </c>
      <c r="R122" s="19">
        <v>10.050000000000001</v>
      </c>
      <c r="S122" s="19"/>
      <c r="T122" s="20">
        <v>1.0514600000000001</v>
      </c>
      <c r="U122" s="21">
        <v>444.47283090000002</v>
      </c>
      <c r="V122" s="19">
        <f t="shared" si="1"/>
        <v>99.999999999999986</v>
      </c>
    </row>
    <row r="123" spans="1:22" s="16" customFormat="1" x14ac:dyDescent="0.3">
      <c r="A123" s="10">
        <v>239766.05546999999</v>
      </c>
      <c r="B123" s="10">
        <v>927641.88506999996</v>
      </c>
      <c r="C123" s="16" t="s">
        <v>267</v>
      </c>
      <c r="D123" s="17">
        <v>-2098.2939999999999</v>
      </c>
      <c r="E123" s="18" t="s">
        <v>204</v>
      </c>
      <c r="F123" s="18" t="s">
        <v>300</v>
      </c>
      <c r="G123" s="19">
        <v>43.238999999999997</v>
      </c>
      <c r="H123" s="19">
        <v>0.56899999999999995</v>
      </c>
      <c r="I123" s="19">
        <v>8.2000000000000003E-2</v>
      </c>
      <c r="J123" s="19">
        <v>8.9999999999999993E-3</v>
      </c>
      <c r="K123" s="19">
        <v>8.0000000000000002E-3</v>
      </c>
      <c r="L123" s="19">
        <v>2E-3</v>
      </c>
      <c r="M123" s="19">
        <v>1E-3</v>
      </c>
      <c r="N123" s="19">
        <v>0</v>
      </c>
      <c r="O123" s="19">
        <v>0</v>
      </c>
      <c r="P123" s="19">
        <v>0</v>
      </c>
      <c r="Q123" s="19">
        <v>47.75</v>
      </c>
      <c r="R123" s="19">
        <v>8.34</v>
      </c>
      <c r="S123" s="19"/>
      <c r="T123" s="20">
        <v>1.0532797686783593</v>
      </c>
      <c r="U123" s="21">
        <v>449.70023839268777</v>
      </c>
      <c r="V123" s="19">
        <f t="shared" si="1"/>
        <v>100</v>
      </c>
    </row>
    <row r="124" spans="1:22" s="16" customFormat="1" x14ac:dyDescent="0.3">
      <c r="A124" s="10">
        <v>239766.05546999999</v>
      </c>
      <c r="B124" s="10">
        <v>927641.88506999996</v>
      </c>
      <c r="C124" s="16" t="s">
        <v>267</v>
      </c>
      <c r="D124" s="17">
        <v>-2444.3359999999998</v>
      </c>
      <c r="E124" s="18" t="s">
        <v>80</v>
      </c>
      <c r="F124" s="18" t="s">
        <v>300</v>
      </c>
      <c r="G124" s="19">
        <v>58.36</v>
      </c>
      <c r="H124" s="19">
        <v>8.74</v>
      </c>
      <c r="I124" s="19">
        <v>9.31</v>
      </c>
      <c r="J124" s="19">
        <v>1.9</v>
      </c>
      <c r="K124" s="19">
        <v>2.64</v>
      </c>
      <c r="L124" s="19">
        <v>0.84</v>
      </c>
      <c r="M124" s="19">
        <v>0.72</v>
      </c>
      <c r="N124" s="19">
        <v>0.87</v>
      </c>
      <c r="O124" s="19">
        <v>0.39</v>
      </c>
      <c r="P124" s="19">
        <v>0.35</v>
      </c>
      <c r="Q124" s="19">
        <v>14.88</v>
      </c>
      <c r="R124" s="19">
        <v>1</v>
      </c>
      <c r="S124" s="19"/>
      <c r="T124" s="20">
        <v>0.97308333448418716</v>
      </c>
      <c r="U124" s="21">
        <v>1275.589289801057</v>
      </c>
      <c r="V124" s="19">
        <f t="shared" si="1"/>
        <v>100</v>
      </c>
    </row>
    <row r="125" spans="1:22" s="16" customFormat="1" x14ac:dyDescent="0.3">
      <c r="A125" s="10">
        <v>239766.05546999999</v>
      </c>
      <c r="B125" s="10">
        <v>927641.88506999996</v>
      </c>
      <c r="C125" s="16" t="s">
        <v>267</v>
      </c>
      <c r="D125" s="17">
        <v>-2444.3359999999998</v>
      </c>
      <c r="E125" s="18" t="s">
        <v>80</v>
      </c>
      <c r="F125" s="18" t="s">
        <v>300</v>
      </c>
      <c r="G125" s="19">
        <v>58.7</v>
      </c>
      <c r="H125" s="19">
        <v>8.81</v>
      </c>
      <c r="I125" s="19">
        <v>9.34</v>
      </c>
      <c r="J125" s="19">
        <v>1.86</v>
      </c>
      <c r="K125" s="19">
        <v>2.52</v>
      </c>
      <c r="L125" s="19">
        <v>0.82</v>
      </c>
      <c r="M125" s="19">
        <v>0.68</v>
      </c>
      <c r="N125" s="19">
        <v>0.83</v>
      </c>
      <c r="O125" s="19">
        <v>0.35</v>
      </c>
      <c r="P125" s="19">
        <f>0.21+0.07+0.01</f>
        <v>0.29000000000000004</v>
      </c>
      <c r="Q125" s="19">
        <v>14.8</v>
      </c>
      <c r="R125" s="19">
        <v>1</v>
      </c>
      <c r="S125" s="19"/>
      <c r="T125" s="20">
        <v>0.96543002347742024</v>
      </c>
      <c r="U125" s="21">
        <v>1265.6689211783391</v>
      </c>
      <c r="V125" s="19">
        <f t="shared" si="1"/>
        <v>100</v>
      </c>
    </row>
    <row r="126" spans="1:22" s="16" customFormat="1" x14ac:dyDescent="0.3">
      <c r="A126" s="10">
        <v>239766.05546999999</v>
      </c>
      <c r="B126" s="10">
        <v>927641.88506999996</v>
      </c>
      <c r="C126" s="16" t="s">
        <v>267</v>
      </c>
      <c r="D126" s="17">
        <v>-2444.3359999999998</v>
      </c>
      <c r="E126" s="18" t="s">
        <v>80</v>
      </c>
      <c r="F126" s="18" t="s">
        <v>301</v>
      </c>
      <c r="G126" s="19">
        <v>58.13</v>
      </c>
      <c r="H126" s="19">
        <v>8.6300000000000008</v>
      </c>
      <c r="I126" s="19">
        <v>9.1</v>
      </c>
      <c r="J126" s="19">
        <v>1.94</v>
      </c>
      <c r="K126" s="19">
        <v>2.75</v>
      </c>
      <c r="L126" s="19">
        <v>0.88</v>
      </c>
      <c r="M126" s="19">
        <v>0.75</v>
      </c>
      <c r="N126" s="19">
        <v>0.63</v>
      </c>
      <c r="O126" s="19">
        <v>0.34</v>
      </c>
      <c r="P126" s="19">
        <v>0.1</v>
      </c>
      <c r="Q126" s="19">
        <v>15.7</v>
      </c>
      <c r="R126" s="19">
        <v>1.05</v>
      </c>
      <c r="S126" s="19"/>
      <c r="T126" s="20">
        <v>0.97270000000000001</v>
      </c>
      <c r="U126" s="21">
        <v>1229</v>
      </c>
      <c r="V126" s="19">
        <f t="shared" si="1"/>
        <v>99.999999999999986</v>
      </c>
    </row>
    <row r="127" spans="1:22" s="16" customFormat="1" x14ac:dyDescent="0.3">
      <c r="A127" s="10">
        <v>239766.05546999999</v>
      </c>
      <c r="B127" s="10">
        <v>927641.88506999996</v>
      </c>
      <c r="C127" s="16" t="s">
        <v>267</v>
      </c>
      <c r="D127" s="17">
        <v>-1944.076</v>
      </c>
      <c r="E127" s="18" t="s">
        <v>102</v>
      </c>
      <c r="F127" s="18" t="s">
        <v>300</v>
      </c>
      <c r="G127" s="19">
        <v>72.06</v>
      </c>
      <c r="H127" s="19">
        <v>5.13</v>
      </c>
      <c r="I127" s="19">
        <v>6.44</v>
      </c>
      <c r="J127" s="19">
        <v>2.0699999999999998</v>
      </c>
      <c r="K127" s="19">
        <v>1.25</v>
      </c>
      <c r="L127" s="19">
        <v>0.53</v>
      </c>
      <c r="M127" s="19">
        <v>0.27</v>
      </c>
      <c r="N127" s="19">
        <v>0.1</v>
      </c>
      <c r="O127" s="19">
        <v>0</v>
      </c>
      <c r="P127" s="19">
        <v>0</v>
      </c>
      <c r="Q127" s="19">
        <v>7.42</v>
      </c>
      <c r="R127" s="19">
        <v>4.7300000000000004</v>
      </c>
      <c r="S127" s="22">
        <v>8</v>
      </c>
      <c r="T127" s="20">
        <v>0.79838641416931366</v>
      </c>
      <c r="U127" s="21">
        <v>1129</v>
      </c>
      <c r="V127" s="19">
        <f t="shared" si="1"/>
        <v>99.999999999999986</v>
      </c>
    </row>
    <row r="128" spans="1:22" s="16" customFormat="1" x14ac:dyDescent="0.3">
      <c r="A128" s="10">
        <v>239766.05546999999</v>
      </c>
      <c r="B128" s="10">
        <v>927641.88506999996</v>
      </c>
      <c r="C128" s="16" t="s">
        <v>267</v>
      </c>
      <c r="D128" s="17">
        <v>-1944.076</v>
      </c>
      <c r="E128" s="18" t="s">
        <v>102</v>
      </c>
      <c r="F128" s="18" t="s">
        <v>299</v>
      </c>
      <c r="G128" s="19">
        <v>71.94</v>
      </c>
      <c r="H128" s="19">
        <v>4.9400000000000004</v>
      </c>
      <c r="I128" s="19">
        <v>6.29</v>
      </c>
      <c r="J128" s="19">
        <v>1.98</v>
      </c>
      <c r="K128" s="19">
        <v>1.22</v>
      </c>
      <c r="L128" s="19">
        <v>0.53</v>
      </c>
      <c r="M128" s="19">
        <v>0.27</v>
      </c>
      <c r="N128" s="19">
        <v>0.35</v>
      </c>
      <c r="O128" s="19">
        <v>0</v>
      </c>
      <c r="P128" s="19">
        <v>0</v>
      </c>
      <c r="Q128" s="19">
        <v>7.67</v>
      </c>
      <c r="R128" s="19">
        <v>4.79</v>
      </c>
      <c r="S128" s="19"/>
      <c r="T128" s="20"/>
      <c r="U128" s="21">
        <f>1131.96/1.0177</f>
        <v>1112.2727719367201</v>
      </c>
      <c r="V128" s="19">
        <f t="shared" si="1"/>
        <v>99.98</v>
      </c>
    </row>
    <row r="129" spans="1:22" s="16" customFormat="1" x14ac:dyDescent="0.3">
      <c r="A129" s="10">
        <v>239766.05546999999</v>
      </c>
      <c r="B129" s="10">
        <v>927641.88506999996</v>
      </c>
      <c r="C129" s="16" t="s">
        <v>267</v>
      </c>
      <c r="D129" s="17">
        <v>-1858.7940000000001</v>
      </c>
      <c r="E129" s="18" t="s">
        <v>99</v>
      </c>
      <c r="F129" s="18" t="s">
        <v>300</v>
      </c>
      <c r="G129" s="19">
        <v>74.72</v>
      </c>
      <c r="H129" s="19">
        <v>4.62</v>
      </c>
      <c r="I129" s="19">
        <v>5.94</v>
      </c>
      <c r="J129" s="19">
        <v>2.14</v>
      </c>
      <c r="K129" s="19">
        <v>1.33</v>
      </c>
      <c r="L129" s="19">
        <v>0.62</v>
      </c>
      <c r="M129" s="19">
        <v>0.32</v>
      </c>
      <c r="N129" s="19">
        <v>0.11</v>
      </c>
      <c r="O129" s="19">
        <v>0</v>
      </c>
      <c r="P129" s="19">
        <v>0</v>
      </c>
      <c r="Q129" s="19">
        <v>6.26</v>
      </c>
      <c r="R129" s="19">
        <v>3.94</v>
      </c>
      <c r="S129" s="22">
        <v>4</v>
      </c>
      <c r="T129" s="20">
        <v>0.78173393522994061</v>
      </c>
      <c r="U129" s="21">
        <v>1145</v>
      </c>
      <c r="V129" s="19">
        <f t="shared" si="1"/>
        <v>100</v>
      </c>
    </row>
    <row r="130" spans="1:22" s="16" customFormat="1" x14ac:dyDescent="0.3">
      <c r="A130" s="10">
        <v>239766.05546999999</v>
      </c>
      <c r="B130" s="10">
        <v>927641.88506999996</v>
      </c>
      <c r="C130" s="16" t="s">
        <v>267</v>
      </c>
      <c r="D130" s="17">
        <v>-1858.7940000000001</v>
      </c>
      <c r="E130" s="18" t="s">
        <v>99</v>
      </c>
      <c r="F130" s="18" t="s">
        <v>299</v>
      </c>
      <c r="G130" s="19">
        <v>74.83</v>
      </c>
      <c r="H130" s="19">
        <v>4.42</v>
      </c>
      <c r="I130" s="19">
        <v>5.72</v>
      </c>
      <c r="J130" s="19">
        <v>2.0299999999999998</v>
      </c>
      <c r="K130" s="19">
        <v>1.28</v>
      </c>
      <c r="L130" s="19">
        <v>0.56999999999999995</v>
      </c>
      <c r="M130" s="19">
        <v>0.28999999999999998</v>
      </c>
      <c r="N130" s="19">
        <v>0.3</v>
      </c>
      <c r="O130" s="19">
        <v>0</v>
      </c>
      <c r="P130" s="19">
        <v>0</v>
      </c>
      <c r="Q130" s="19">
        <v>6.49</v>
      </c>
      <c r="R130" s="19">
        <v>4.05</v>
      </c>
      <c r="S130" s="19"/>
      <c r="T130" s="20"/>
      <c r="U130" s="21">
        <f>1141.173/1.0177</f>
        <v>1121.3255379777929</v>
      </c>
      <c r="V130" s="19">
        <f t="shared" si="1"/>
        <v>99.97999999999999</v>
      </c>
    </row>
    <row r="131" spans="1:22" s="16" customFormat="1" x14ac:dyDescent="0.3">
      <c r="A131" s="10">
        <v>239766.05546999999</v>
      </c>
      <c r="B131" s="10">
        <v>927641.88506999996</v>
      </c>
      <c r="C131" s="16" t="s">
        <v>267</v>
      </c>
      <c r="D131" s="17">
        <v>-1697.9760000000001</v>
      </c>
      <c r="E131" s="18" t="s">
        <v>197</v>
      </c>
      <c r="F131" s="18" t="s">
        <v>300</v>
      </c>
      <c r="G131" s="19">
        <v>77.819999999999993</v>
      </c>
      <c r="H131" s="19">
        <v>4.4400000000000004</v>
      </c>
      <c r="I131" s="19">
        <v>4.8899999999999997</v>
      </c>
      <c r="J131" s="19">
        <v>1.93</v>
      </c>
      <c r="K131" s="19">
        <v>1.07</v>
      </c>
      <c r="L131" s="19">
        <v>0.53</v>
      </c>
      <c r="M131" s="19">
        <v>0.28000000000000003</v>
      </c>
      <c r="N131" s="19">
        <v>0.11</v>
      </c>
      <c r="O131" s="19">
        <v>0</v>
      </c>
      <c r="P131" s="19">
        <v>0</v>
      </c>
      <c r="Q131" s="19">
        <v>4.62</v>
      </c>
      <c r="R131" s="19">
        <v>4.3099999999999996</v>
      </c>
      <c r="S131" s="22">
        <v>4</v>
      </c>
      <c r="T131" s="20">
        <v>0.74703912443032727</v>
      </c>
      <c r="U131" s="21">
        <v>1126</v>
      </c>
      <c r="V131" s="19">
        <f t="shared" ref="V131:V194" si="2">SUM(G131:R131)</f>
        <v>100</v>
      </c>
    </row>
    <row r="132" spans="1:22" s="16" customFormat="1" x14ac:dyDescent="0.3">
      <c r="A132" s="10">
        <v>239766.05546999999</v>
      </c>
      <c r="B132" s="10">
        <v>927641.88506999996</v>
      </c>
      <c r="C132" s="16" t="s">
        <v>267</v>
      </c>
      <c r="D132" s="17">
        <v>-1697.9760000000001</v>
      </c>
      <c r="E132" s="18" t="s">
        <v>197</v>
      </c>
      <c r="F132" s="18" t="s">
        <v>299</v>
      </c>
      <c r="G132" s="19">
        <v>77.84</v>
      </c>
      <c r="H132" s="19">
        <v>4.25</v>
      </c>
      <c r="I132" s="19">
        <v>4.74</v>
      </c>
      <c r="J132" s="19">
        <v>1.9</v>
      </c>
      <c r="K132" s="19">
        <v>1.03</v>
      </c>
      <c r="L132" s="19">
        <v>0.51</v>
      </c>
      <c r="M132" s="19">
        <v>0.26</v>
      </c>
      <c r="N132" s="19">
        <v>0.34</v>
      </c>
      <c r="O132" s="19">
        <v>0</v>
      </c>
      <c r="P132" s="19">
        <v>0</v>
      </c>
      <c r="Q132" s="19">
        <v>4.78</v>
      </c>
      <c r="R132" s="19">
        <v>4.34</v>
      </c>
      <c r="S132" s="19"/>
      <c r="T132" s="20"/>
      <c r="U132" s="21">
        <f>1129.391/1.0177</f>
        <v>1109.7484523926501</v>
      </c>
      <c r="V132" s="19">
        <f t="shared" si="2"/>
        <v>99.990000000000023</v>
      </c>
    </row>
    <row r="133" spans="1:22" x14ac:dyDescent="0.3">
      <c r="A133" s="10">
        <v>241492.56031</v>
      </c>
      <c r="B133" s="10">
        <v>917098.39564999996</v>
      </c>
      <c r="C133" s="10" t="s">
        <v>268</v>
      </c>
      <c r="D133" s="11">
        <v>-2663.1770000000001</v>
      </c>
      <c r="E133" s="12" t="s">
        <v>144</v>
      </c>
      <c r="F133" s="12" t="s">
        <v>301</v>
      </c>
      <c r="G133" s="13">
        <v>64.72</v>
      </c>
      <c r="H133" s="13">
        <v>9.2799999999999994</v>
      </c>
      <c r="I133" s="13">
        <v>4.9400000000000004</v>
      </c>
      <c r="J133" s="13">
        <v>0.72</v>
      </c>
      <c r="K133" s="13">
        <v>0.75</v>
      </c>
      <c r="L133" s="13">
        <v>0.15</v>
      </c>
      <c r="M133" s="13">
        <v>0.1</v>
      </c>
      <c r="N133" s="13">
        <v>0.03</v>
      </c>
      <c r="O133" s="13">
        <v>0.05</v>
      </c>
      <c r="P133" s="13">
        <v>0</v>
      </c>
      <c r="Q133" s="13">
        <v>17.420000000000002</v>
      </c>
      <c r="R133" s="13">
        <v>1.84</v>
      </c>
      <c r="S133" s="13"/>
      <c r="T133" s="14">
        <v>0.85360000000000003</v>
      </c>
      <c r="U133" s="15">
        <v>993</v>
      </c>
      <c r="V133" s="13">
        <f t="shared" si="2"/>
        <v>100</v>
      </c>
    </row>
    <row r="134" spans="1:22" x14ac:dyDescent="0.3">
      <c r="A134" s="10">
        <v>241492.56031</v>
      </c>
      <c r="B134" s="10">
        <v>917098.39564999996</v>
      </c>
      <c r="C134" s="10" t="s">
        <v>268</v>
      </c>
      <c r="D134" s="11">
        <v>-2663.1770000000001</v>
      </c>
      <c r="E134" s="12" t="s">
        <v>144</v>
      </c>
      <c r="F134" s="12" t="s">
        <v>299</v>
      </c>
      <c r="G134" s="13">
        <v>65.099999999999994</v>
      </c>
      <c r="H134" s="13">
        <v>9.17</v>
      </c>
      <c r="I134" s="13">
        <v>0</v>
      </c>
      <c r="J134" s="13">
        <v>4.67</v>
      </c>
      <c r="K134" s="13">
        <v>0.66800000000000004</v>
      </c>
      <c r="L134" s="13">
        <v>0.67500000000000004</v>
      </c>
      <c r="M134" s="13">
        <v>0.111</v>
      </c>
      <c r="N134" s="13">
        <v>7.3700000000000002E-2</v>
      </c>
      <c r="O134" s="13">
        <v>0.114</v>
      </c>
      <c r="P134" s="13">
        <v>0</v>
      </c>
      <c r="Q134" s="13">
        <v>17.600000000000001</v>
      </c>
      <c r="R134" s="13">
        <v>1.55</v>
      </c>
      <c r="S134" s="13"/>
      <c r="U134" s="15">
        <v>1034.7123220000001</v>
      </c>
      <c r="V134" s="13">
        <f t="shared" si="2"/>
        <v>99.731700000000004</v>
      </c>
    </row>
    <row r="135" spans="1:22" x14ac:dyDescent="0.3">
      <c r="A135" s="10">
        <v>241492.56031</v>
      </c>
      <c r="B135" s="10">
        <v>917098.39564999996</v>
      </c>
      <c r="C135" s="10" t="s">
        <v>268</v>
      </c>
      <c r="D135" s="11">
        <v>-2663.1770000000001</v>
      </c>
      <c r="E135" s="12" t="s">
        <v>144</v>
      </c>
      <c r="F135" s="12" t="s">
        <v>300</v>
      </c>
      <c r="G135" s="13">
        <v>64.326499999999996</v>
      </c>
      <c r="H135" s="13">
        <v>9.7251999999999992</v>
      </c>
      <c r="I135" s="13">
        <v>5.149</v>
      </c>
      <c r="J135" s="13">
        <v>0.81430000000000002</v>
      </c>
      <c r="K135" s="13">
        <v>0.89490000000000003</v>
      </c>
      <c r="L135" s="13">
        <v>0.44169999999999998</v>
      </c>
      <c r="M135" s="13">
        <v>0.21490000000000001</v>
      </c>
      <c r="N135" s="13">
        <v>0.32150000000000001</v>
      </c>
      <c r="O135" s="13">
        <v>0.14330000000000001</v>
      </c>
      <c r="P135" s="13">
        <v>1.6E-2</v>
      </c>
      <c r="Q135" s="13">
        <v>17.05</v>
      </c>
      <c r="R135" s="13">
        <v>0.9</v>
      </c>
      <c r="S135" s="13"/>
      <c r="T135" s="14">
        <v>0.86899999999999999</v>
      </c>
      <c r="U135" s="15">
        <v>1059</v>
      </c>
      <c r="V135" s="13">
        <f t="shared" si="2"/>
        <v>99.99730000000001</v>
      </c>
    </row>
    <row r="136" spans="1:22" x14ac:dyDescent="0.3">
      <c r="A136" s="10">
        <v>241492.56031</v>
      </c>
      <c r="B136" s="10">
        <v>917098.39564999996</v>
      </c>
      <c r="C136" s="10" t="s">
        <v>268</v>
      </c>
      <c r="D136" s="11">
        <v>-2773.0360000000001</v>
      </c>
      <c r="E136" s="12" t="s">
        <v>144</v>
      </c>
      <c r="F136" s="12" t="s">
        <v>301</v>
      </c>
      <c r="G136" s="13">
        <v>67.03</v>
      </c>
      <c r="H136" s="13">
        <v>8.0399999999999991</v>
      </c>
      <c r="I136" s="13">
        <v>3.45</v>
      </c>
      <c r="J136" s="13">
        <v>0.5</v>
      </c>
      <c r="K136" s="13">
        <v>0.66</v>
      </c>
      <c r="L136" s="13">
        <v>0.16</v>
      </c>
      <c r="M136" s="13">
        <v>0.13</v>
      </c>
      <c r="N136" s="13">
        <v>0.1</v>
      </c>
      <c r="O136" s="13">
        <v>0.05</v>
      </c>
      <c r="P136" s="13">
        <v>0.01</v>
      </c>
      <c r="Q136" s="13">
        <v>18.22</v>
      </c>
      <c r="R136" s="13">
        <v>1.65</v>
      </c>
      <c r="S136" s="13"/>
      <c r="T136" s="14">
        <v>0.83819999999999995</v>
      </c>
      <c r="U136" s="15">
        <v>952</v>
      </c>
      <c r="V136" s="13">
        <f t="shared" si="2"/>
        <v>99.999999999999986</v>
      </c>
    </row>
    <row r="137" spans="1:22" x14ac:dyDescent="0.3">
      <c r="A137" s="10">
        <v>241492.56031</v>
      </c>
      <c r="B137" s="10">
        <v>917098.39564999996</v>
      </c>
      <c r="C137" s="10" t="s">
        <v>268</v>
      </c>
      <c r="D137" s="11">
        <v>-2773.0360000000001</v>
      </c>
      <c r="E137" s="12" t="s">
        <v>144</v>
      </c>
      <c r="F137" s="12" t="s">
        <v>301</v>
      </c>
      <c r="G137" s="13">
        <v>67.31</v>
      </c>
      <c r="H137" s="13">
        <v>8.0299999999999994</v>
      </c>
      <c r="I137" s="13">
        <v>3.39</v>
      </c>
      <c r="J137" s="13">
        <v>0.48</v>
      </c>
      <c r="K137" s="13">
        <v>0.62</v>
      </c>
      <c r="L137" s="13">
        <v>0.14000000000000001</v>
      </c>
      <c r="M137" s="13">
        <v>0.1</v>
      </c>
      <c r="N137" s="13">
        <v>7.0000000000000007E-2</v>
      </c>
      <c r="O137" s="13">
        <v>0.04</v>
      </c>
      <c r="P137" s="13">
        <v>0.01</v>
      </c>
      <c r="Q137" s="13">
        <v>18.12</v>
      </c>
      <c r="R137" s="13">
        <v>1.69</v>
      </c>
      <c r="S137" s="13"/>
      <c r="T137" s="14">
        <v>0.83379999999999999</v>
      </c>
      <c r="U137" s="15">
        <v>947</v>
      </c>
      <c r="V137" s="13">
        <f t="shared" si="2"/>
        <v>100.00000000000001</v>
      </c>
    </row>
    <row r="138" spans="1:22" x14ac:dyDescent="0.3">
      <c r="A138" s="10">
        <v>241492.56031</v>
      </c>
      <c r="B138" s="10">
        <v>917098.39564999996</v>
      </c>
      <c r="C138" s="10" t="s">
        <v>268</v>
      </c>
      <c r="D138" s="11">
        <v>-2773.0360000000001</v>
      </c>
      <c r="E138" s="12" t="s">
        <v>144</v>
      </c>
      <c r="F138" s="12" t="s">
        <v>301</v>
      </c>
      <c r="G138" s="13">
        <v>68.69</v>
      </c>
      <c r="H138" s="13">
        <v>7.61</v>
      </c>
      <c r="I138" s="13">
        <v>2.83</v>
      </c>
      <c r="J138" s="13">
        <v>0.37</v>
      </c>
      <c r="K138" s="13">
        <v>0.43</v>
      </c>
      <c r="L138" s="13">
        <v>0.1</v>
      </c>
      <c r="M138" s="13">
        <v>0.08</v>
      </c>
      <c r="N138" s="13">
        <v>0.09</v>
      </c>
      <c r="O138" s="13">
        <v>0.06</v>
      </c>
      <c r="P138" s="13">
        <v>0.02</v>
      </c>
      <c r="Q138" s="13">
        <v>18.190000000000001</v>
      </c>
      <c r="R138" s="13">
        <v>1.53</v>
      </c>
      <c r="S138" s="13"/>
      <c r="T138" s="14">
        <v>0.82210000000000005</v>
      </c>
      <c r="U138" s="15">
        <v>930</v>
      </c>
      <c r="V138" s="13">
        <f t="shared" si="2"/>
        <v>100</v>
      </c>
    </row>
    <row r="139" spans="1:22" x14ac:dyDescent="0.3">
      <c r="A139" s="10">
        <v>241492.56031</v>
      </c>
      <c r="B139" s="10">
        <v>917098.39564999996</v>
      </c>
      <c r="C139" s="10" t="s">
        <v>268</v>
      </c>
      <c r="D139" s="11">
        <v>-2773.0360000000001</v>
      </c>
      <c r="E139" s="12" t="s">
        <v>144</v>
      </c>
      <c r="F139" s="12" t="s">
        <v>300</v>
      </c>
      <c r="G139" s="13">
        <v>65.941900000000004</v>
      </c>
      <c r="H139" s="13">
        <v>8.1076999999999995</v>
      </c>
      <c r="I139" s="13">
        <v>3.3155999999999999</v>
      </c>
      <c r="J139" s="13">
        <v>0.48470000000000002</v>
      </c>
      <c r="K139" s="13">
        <v>0.65069999999999995</v>
      </c>
      <c r="L139" s="13">
        <v>0.24099999999999999</v>
      </c>
      <c r="M139" s="13">
        <v>0.1757</v>
      </c>
      <c r="N139" s="13">
        <v>0.27800000000000002</v>
      </c>
      <c r="O139" s="13">
        <v>0.22520000000000001</v>
      </c>
      <c r="P139" s="13">
        <v>0.1</v>
      </c>
      <c r="Q139" s="13">
        <v>19.52</v>
      </c>
      <c r="R139" s="13">
        <v>0.96</v>
      </c>
      <c r="S139" s="13"/>
      <c r="T139" s="14">
        <v>0.85799999999999998</v>
      </c>
      <c r="U139" s="15">
        <v>979</v>
      </c>
      <c r="V139" s="13">
        <f t="shared" si="2"/>
        <v>100.0005</v>
      </c>
    </row>
    <row r="140" spans="1:22" x14ac:dyDescent="0.3">
      <c r="A140" s="10">
        <v>241492.56031</v>
      </c>
      <c r="B140" s="10">
        <v>917098.39564999996</v>
      </c>
      <c r="C140" s="10" t="s">
        <v>268</v>
      </c>
      <c r="D140" s="11">
        <v>-2960.22</v>
      </c>
      <c r="E140" s="12" t="s">
        <v>144</v>
      </c>
      <c r="F140" s="12" t="s">
        <v>301</v>
      </c>
      <c r="G140" s="13">
        <v>75.680000000000007</v>
      </c>
      <c r="H140" s="13">
        <v>2.38</v>
      </c>
      <c r="I140" s="13">
        <v>0.61</v>
      </c>
      <c r="J140" s="13">
        <v>0.32</v>
      </c>
      <c r="K140" s="13">
        <v>0.28999999999999998</v>
      </c>
      <c r="L140" s="13">
        <v>0.15</v>
      </c>
      <c r="M140" s="13">
        <v>0.13</v>
      </c>
      <c r="N140" s="13">
        <v>0.16</v>
      </c>
      <c r="O140" s="13">
        <v>0.08</v>
      </c>
      <c r="P140" s="13">
        <v>0.02</v>
      </c>
      <c r="Q140" s="13">
        <v>17.899999999999999</v>
      </c>
      <c r="R140" s="13">
        <v>2.2799999999999998</v>
      </c>
      <c r="S140" s="13"/>
      <c r="T140" s="14">
        <v>0.77649999999999997</v>
      </c>
      <c r="U140" s="15">
        <v>855</v>
      </c>
      <c r="V140" s="13">
        <f t="shared" si="2"/>
        <v>100</v>
      </c>
    </row>
    <row r="141" spans="1:22" x14ac:dyDescent="0.3">
      <c r="A141" s="10">
        <v>241492.56031</v>
      </c>
      <c r="B141" s="10">
        <v>917098.39564999996</v>
      </c>
      <c r="C141" s="10" t="s">
        <v>268</v>
      </c>
      <c r="D141" s="11">
        <v>-2960.22</v>
      </c>
      <c r="E141" s="12" t="s">
        <v>144</v>
      </c>
      <c r="F141" s="12" t="s">
        <v>301</v>
      </c>
      <c r="G141" s="13">
        <v>75.41</v>
      </c>
      <c r="H141" s="13">
        <v>2.41</v>
      </c>
      <c r="I141" s="13">
        <v>0.64</v>
      </c>
      <c r="J141" s="13">
        <v>0.34</v>
      </c>
      <c r="K141" s="13">
        <v>0.32</v>
      </c>
      <c r="L141" s="13">
        <v>0.18</v>
      </c>
      <c r="M141" s="13">
        <v>0.15</v>
      </c>
      <c r="N141" s="13">
        <v>0.19</v>
      </c>
      <c r="O141" s="13">
        <v>0.08</v>
      </c>
      <c r="P141" s="13">
        <v>0.02</v>
      </c>
      <c r="Q141" s="13">
        <v>18.02</v>
      </c>
      <c r="R141" s="13">
        <v>2.2400000000000002</v>
      </c>
      <c r="S141" s="13"/>
      <c r="T141" s="14">
        <v>0.78039999999999998</v>
      </c>
      <c r="U141" s="15">
        <v>859</v>
      </c>
      <c r="V141" s="13">
        <f t="shared" si="2"/>
        <v>99.999999999999986</v>
      </c>
    </row>
    <row r="142" spans="1:22" x14ac:dyDescent="0.3">
      <c r="A142" s="10">
        <v>241492.56031</v>
      </c>
      <c r="B142" s="10">
        <v>917098.39564999996</v>
      </c>
      <c r="C142" s="10" t="s">
        <v>268</v>
      </c>
      <c r="D142" s="11">
        <v>-2960.22</v>
      </c>
      <c r="E142" s="12" t="s">
        <v>144</v>
      </c>
      <c r="F142" s="12" t="s">
        <v>301</v>
      </c>
      <c r="G142" s="13">
        <v>75.52</v>
      </c>
      <c r="H142" s="13">
        <v>2.4</v>
      </c>
      <c r="I142" s="13">
        <v>0.63</v>
      </c>
      <c r="J142" s="13">
        <v>0.34</v>
      </c>
      <c r="K142" s="13">
        <v>0.31</v>
      </c>
      <c r="L142" s="13">
        <v>0.16</v>
      </c>
      <c r="M142" s="13">
        <v>0.13</v>
      </c>
      <c r="N142" s="13">
        <v>0.14000000000000001</v>
      </c>
      <c r="O142" s="13">
        <v>0.05</v>
      </c>
      <c r="P142" s="13">
        <v>0.01</v>
      </c>
      <c r="Q142" s="13">
        <v>17.87</v>
      </c>
      <c r="R142" s="13">
        <v>2.44</v>
      </c>
      <c r="S142" s="13"/>
      <c r="T142" s="14">
        <v>0.77629999999999999</v>
      </c>
      <c r="U142" s="15">
        <v>853</v>
      </c>
      <c r="V142" s="13">
        <f t="shared" si="2"/>
        <v>100</v>
      </c>
    </row>
    <row r="143" spans="1:22" x14ac:dyDescent="0.3">
      <c r="A143" s="10">
        <v>241492.56031</v>
      </c>
      <c r="B143" s="10">
        <v>917098.39564999996</v>
      </c>
      <c r="C143" s="10" t="s">
        <v>268</v>
      </c>
      <c r="D143" s="11">
        <v>-2960.22</v>
      </c>
      <c r="E143" s="12" t="s">
        <v>144</v>
      </c>
      <c r="F143" s="12" t="s">
        <v>299</v>
      </c>
      <c r="G143" s="13">
        <v>73.75</v>
      </c>
      <c r="H143" s="13">
        <v>2.17</v>
      </c>
      <c r="I143" s="13">
        <v>0.57799999999999996</v>
      </c>
      <c r="J143" s="13">
        <v>0.309</v>
      </c>
      <c r="K143" s="13">
        <v>0.28299999999999997</v>
      </c>
      <c r="L143" s="13">
        <v>0.14399999999999999</v>
      </c>
      <c r="M143" s="13">
        <v>0.11799999999999999</v>
      </c>
      <c r="N143" s="13">
        <v>0.17599999999999999</v>
      </c>
      <c r="O143" s="13">
        <v>0</v>
      </c>
      <c r="P143" s="13">
        <v>0</v>
      </c>
      <c r="Q143" s="13">
        <v>20.02</v>
      </c>
      <c r="R143" s="13">
        <v>2.21</v>
      </c>
      <c r="S143" s="13"/>
      <c r="U143" s="15">
        <v>835.9692399999999</v>
      </c>
      <c r="V143" s="13">
        <f t="shared" si="2"/>
        <v>99.757999999999996</v>
      </c>
    </row>
    <row r="144" spans="1:22" x14ac:dyDescent="0.3">
      <c r="A144" s="10">
        <v>241492.56031</v>
      </c>
      <c r="B144" s="10">
        <v>917098.39564999996</v>
      </c>
      <c r="C144" s="10" t="s">
        <v>268</v>
      </c>
      <c r="D144" s="11">
        <v>-2960.22</v>
      </c>
      <c r="E144" s="12" t="s">
        <v>144</v>
      </c>
      <c r="F144" s="12" t="s">
        <v>300</v>
      </c>
      <c r="G144" s="13">
        <v>73.442499999999995</v>
      </c>
      <c r="H144" s="13">
        <v>2.3849</v>
      </c>
      <c r="I144" s="13">
        <v>0.62729999999999997</v>
      </c>
      <c r="J144" s="13">
        <v>0.4103</v>
      </c>
      <c r="K144" s="13">
        <v>0.42159999999999997</v>
      </c>
      <c r="L144" s="13">
        <v>0.40939999999999999</v>
      </c>
      <c r="M144" s="13">
        <v>0.37759999999999999</v>
      </c>
      <c r="N144" s="13">
        <v>1.0241</v>
      </c>
      <c r="O144" s="13">
        <v>1.0478000000000001</v>
      </c>
      <c r="P144" s="13">
        <v>0.42</v>
      </c>
      <c r="Q144" s="13">
        <v>18.46</v>
      </c>
      <c r="R144" s="13">
        <v>0.97</v>
      </c>
      <c r="S144" s="13"/>
      <c r="T144" s="14">
        <v>0.84799999999999998</v>
      </c>
      <c r="U144" s="15">
        <v>988</v>
      </c>
      <c r="V144" s="13">
        <f t="shared" si="2"/>
        <v>99.995500000000021</v>
      </c>
    </row>
    <row r="145" spans="1:22" x14ac:dyDescent="0.3">
      <c r="A145" s="10">
        <v>241492.56031</v>
      </c>
      <c r="B145" s="10">
        <v>917098.39564999996</v>
      </c>
      <c r="C145" s="10" t="s">
        <v>268</v>
      </c>
      <c r="D145" s="11">
        <v>-1566.9559999999999</v>
      </c>
      <c r="E145" s="12" t="s">
        <v>135</v>
      </c>
      <c r="F145" s="12" t="s">
        <v>300</v>
      </c>
      <c r="G145" s="13">
        <v>86.034700000000001</v>
      </c>
      <c r="H145" s="13">
        <v>2.2212000000000001</v>
      </c>
      <c r="I145" s="13">
        <v>1.1766000000000001</v>
      </c>
      <c r="J145" s="13">
        <v>1.0875999999999999</v>
      </c>
      <c r="K145" s="13">
        <v>0.47470000000000001</v>
      </c>
      <c r="L145" s="13">
        <v>0.72440000000000004</v>
      </c>
      <c r="M145" s="13">
        <v>0.4854</v>
      </c>
      <c r="N145" s="13">
        <v>0.4289</v>
      </c>
      <c r="O145" s="13">
        <v>0.14269999999999999</v>
      </c>
      <c r="P145" s="13">
        <v>0.05</v>
      </c>
      <c r="Q145" s="13">
        <v>2.82</v>
      </c>
      <c r="R145" s="13">
        <v>4.3600000000000003</v>
      </c>
      <c r="S145" s="13"/>
      <c r="T145" s="14">
        <v>0.68300000000000005</v>
      </c>
      <c r="U145" s="15">
        <v>1070</v>
      </c>
      <c r="V145" s="13">
        <f t="shared" si="2"/>
        <v>100.00619999999998</v>
      </c>
    </row>
    <row r="146" spans="1:22" x14ac:dyDescent="0.3">
      <c r="A146" s="10">
        <v>241492.56031</v>
      </c>
      <c r="B146" s="10">
        <v>917098.39564999996</v>
      </c>
      <c r="C146" s="10" t="s">
        <v>268</v>
      </c>
      <c r="D146" s="11">
        <v>-1566.9559999999999</v>
      </c>
      <c r="E146" s="12" t="s">
        <v>135</v>
      </c>
      <c r="F146" s="12" t="s">
        <v>299</v>
      </c>
      <c r="G146" s="13">
        <v>87.41</v>
      </c>
      <c r="H146" s="13">
        <v>2.0499999999999998</v>
      </c>
      <c r="I146" s="13">
        <v>0.89200000000000002</v>
      </c>
      <c r="J146" s="13">
        <v>0.48</v>
      </c>
      <c r="K146" s="13">
        <v>0.16700000000000001</v>
      </c>
      <c r="L146" s="13">
        <v>8.1600000000000006E-2</v>
      </c>
      <c r="M146" s="13">
        <v>5.0700000000000002E-2</v>
      </c>
      <c r="N146" s="13">
        <v>0.14000000000000001</v>
      </c>
      <c r="O146" s="13">
        <v>0</v>
      </c>
      <c r="P146" s="13">
        <v>0</v>
      </c>
      <c r="Q146" s="13">
        <v>3.03</v>
      </c>
      <c r="R146" s="13">
        <v>5.44</v>
      </c>
      <c r="S146" s="13"/>
      <c r="U146" s="15">
        <v>974.58163899999988</v>
      </c>
      <c r="V146" s="13">
        <f t="shared" si="2"/>
        <v>99.741299999999995</v>
      </c>
    </row>
    <row r="147" spans="1:22" x14ac:dyDescent="0.3">
      <c r="A147" s="10">
        <v>241492.56031</v>
      </c>
      <c r="B147" s="10">
        <v>917098.39564999996</v>
      </c>
      <c r="C147" s="10" t="s">
        <v>268</v>
      </c>
      <c r="D147" s="11">
        <v>-1566.9559999999999</v>
      </c>
      <c r="E147" s="12" t="s">
        <v>135</v>
      </c>
      <c r="F147" s="12" t="s">
        <v>301</v>
      </c>
      <c r="G147" s="13">
        <v>86.84</v>
      </c>
      <c r="H147" s="13">
        <v>2.2599999999999998</v>
      </c>
      <c r="I147" s="13">
        <v>0.98</v>
      </c>
      <c r="J147" s="13">
        <v>0.56000000000000005</v>
      </c>
      <c r="K147" s="13">
        <v>0.21</v>
      </c>
      <c r="L147" s="13">
        <v>0.13</v>
      </c>
      <c r="M147" s="13">
        <v>7.0000000000000007E-2</v>
      </c>
      <c r="N147" s="13">
        <v>0.06</v>
      </c>
      <c r="O147" s="13">
        <v>0.02</v>
      </c>
      <c r="P147" s="13">
        <v>0</v>
      </c>
      <c r="Q147" s="13">
        <v>3.25</v>
      </c>
      <c r="R147" s="13">
        <v>5.62</v>
      </c>
      <c r="S147" s="13"/>
      <c r="T147" s="14">
        <v>0.6472</v>
      </c>
      <c r="U147" s="15">
        <v>966</v>
      </c>
      <c r="V147" s="13">
        <f t="shared" si="2"/>
        <v>100</v>
      </c>
    </row>
    <row r="148" spans="1:22" x14ac:dyDescent="0.3">
      <c r="A148" s="10">
        <v>241492.56031</v>
      </c>
      <c r="B148" s="10">
        <v>917098.39564999996</v>
      </c>
      <c r="C148" s="10" t="s">
        <v>268</v>
      </c>
      <c r="D148" s="11">
        <v>-1660.64</v>
      </c>
      <c r="E148" s="12" t="s">
        <v>135</v>
      </c>
      <c r="F148" s="12" t="s">
        <v>300</v>
      </c>
      <c r="G148" s="13">
        <v>82.1982</v>
      </c>
      <c r="H148" s="13">
        <v>3.8096000000000001</v>
      </c>
      <c r="I148" s="13">
        <v>3.2641</v>
      </c>
      <c r="J148" s="13">
        <v>1.1537999999999999</v>
      </c>
      <c r="K148" s="13">
        <v>0.57050000000000001</v>
      </c>
      <c r="L148" s="13">
        <v>0.30030000000000001</v>
      </c>
      <c r="M148" s="13">
        <v>0.15049999999999999</v>
      </c>
      <c r="N148" s="13">
        <v>0.183</v>
      </c>
      <c r="O148" s="13">
        <v>0.1167</v>
      </c>
      <c r="P148" s="13">
        <v>3.2099999999999997E-2</v>
      </c>
      <c r="Q148" s="13">
        <v>4.0599999999999996</v>
      </c>
      <c r="R148" s="13">
        <v>4.16</v>
      </c>
      <c r="S148" s="13"/>
      <c r="T148" s="14">
        <v>0.70299999999999996</v>
      </c>
      <c r="U148" s="15">
        <v>1073</v>
      </c>
      <c r="V148" s="13">
        <f t="shared" si="2"/>
        <v>99.998800000000003</v>
      </c>
    </row>
    <row r="149" spans="1:22" x14ac:dyDescent="0.3">
      <c r="A149" s="10">
        <v>241492.56031</v>
      </c>
      <c r="B149" s="10">
        <v>917098.39564999996</v>
      </c>
      <c r="C149" s="10" t="s">
        <v>268</v>
      </c>
      <c r="D149" s="11">
        <v>-1660.64</v>
      </c>
      <c r="E149" s="12" t="s">
        <v>135</v>
      </c>
      <c r="F149" s="12" t="s">
        <v>301</v>
      </c>
      <c r="G149" s="13">
        <v>81.16</v>
      </c>
      <c r="H149" s="13">
        <v>3.75</v>
      </c>
      <c r="I149" s="13">
        <v>3.3</v>
      </c>
      <c r="J149" s="13">
        <v>1.1000000000000001</v>
      </c>
      <c r="K149" s="13">
        <v>0.55000000000000004</v>
      </c>
      <c r="L149" s="13">
        <v>0.2</v>
      </c>
      <c r="M149" s="13">
        <v>0.1</v>
      </c>
      <c r="N149" s="13">
        <v>0.08</v>
      </c>
      <c r="O149" s="13">
        <v>0.02</v>
      </c>
      <c r="P149" s="13">
        <v>0</v>
      </c>
      <c r="Q149" s="13">
        <v>4.93</v>
      </c>
      <c r="R149" s="13">
        <v>4.8099999999999996</v>
      </c>
      <c r="S149" s="13"/>
      <c r="T149" s="14">
        <v>0.70550000000000002</v>
      </c>
      <c r="U149" s="15">
        <v>1027</v>
      </c>
      <c r="V149" s="13">
        <f t="shared" si="2"/>
        <v>99.999999999999972</v>
      </c>
    </row>
    <row r="150" spans="1:22" x14ac:dyDescent="0.3">
      <c r="A150" s="10">
        <v>241492.56031</v>
      </c>
      <c r="B150" s="10">
        <v>917098.39564999996</v>
      </c>
      <c r="C150" s="10" t="s">
        <v>268</v>
      </c>
      <c r="D150" s="11">
        <v>-1741.3879999999999</v>
      </c>
      <c r="E150" s="12" t="s">
        <v>135</v>
      </c>
      <c r="F150" s="12" t="s">
        <v>301</v>
      </c>
      <c r="G150" s="13">
        <v>81.09</v>
      </c>
      <c r="H150" s="13">
        <v>3.21</v>
      </c>
      <c r="I150" s="13">
        <v>3.56</v>
      </c>
      <c r="J150" s="13">
        <v>1.52</v>
      </c>
      <c r="K150" s="13">
        <v>0.68</v>
      </c>
      <c r="L150" s="13">
        <v>0.28999999999999998</v>
      </c>
      <c r="M150" s="13">
        <v>0.13</v>
      </c>
      <c r="N150" s="13">
        <v>0.11</v>
      </c>
      <c r="O150" s="13">
        <v>0.02</v>
      </c>
      <c r="P150" s="13">
        <v>0</v>
      </c>
      <c r="Q150" s="13">
        <v>5.37</v>
      </c>
      <c r="R150" s="13">
        <v>4.0199999999999996</v>
      </c>
      <c r="S150" s="13"/>
      <c r="T150" s="14">
        <v>0.71750000000000003</v>
      </c>
      <c r="U150" s="15">
        <v>1047</v>
      </c>
      <c r="V150" s="13">
        <f t="shared" si="2"/>
        <v>100</v>
      </c>
    </row>
    <row r="151" spans="1:22" x14ac:dyDescent="0.3">
      <c r="A151" s="10">
        <v>241492.56031</v>
      </c>
      <c r="B151" s="10">
        <v>917098.39564999996</v>
      </c>
      <c r="C151" s="10" t="s">
        <v>268</v>
      </c>
      <c r="D151" s="11">
        <v>-1741.3879999999999</v>
      </c>
      <c r="E151" s="12" t="s">
        <v>135</v>
      </c>
      <c r="F151" s="12" t="s">
        <v>300</v>
      </c>
      <c r="G151" s="13">
        <v>82.638599999999997</v>
      </c>
      <c r="H151" s="13">
        <v>3.3923000000000001</v>
      </c>
      <c r="I151" s="13">
        <v>3.4590000000000001</v>
      </c>
      <c r="J151" s="13">
        <v>1.5194000000000001</v>
      </c>
      <c r="K151" s="13">
        <v>0.64800000000000002</v>
      </c>
      <c r="L151" s="13">
        <v>0.28860000000000002</v>
      </c>
      <c r="M151" s="13">
        <v>0.1168</v>
      </c>
      <c r="N151" s="13">
        <v>0.15559999999999999</v>
      </c>
      <c r="O151" s="13">
        <v>9.5200000000000007E-2</v>
      </c>
      <c r="P151" s="13">
        <v>1.89E-2</v>
      </c>
      <c r="Q151" s="13">
        <v>4.08</v>
      </c>
      <c r="R151" s="13">
        <v>3.58</v>
      </c>
      <c r="S151" s="13"/>
      <c r="T151" s="14">
        <v>0.70399999999999996</v>
      </c>
      <c r="U151" s="15">
        <v>1085</v>
      </c>
      <c r="V151" s="13">
        <f t="shared" si="2"/>
        <v>99.992400000000018</v>
      </c>
    </row>
    <row r="152" spans="1:22" x14ac:dyDescent="0.3">
      <c r="A152" s="10">
        <v>241492.56031</v>
      </c>
      <c r="B152" s="10">
        <v>917098.39564999996</v>
      </c>
      <c r="C152" s="10" t="s">
        <v>268</v>
      </c>
      <c r="D152" s="11">
        <v>-1987.61</v>
      </c>
      <c r="E152" s="12" t="s">
        <v>135</v>
      </c>
      <c r="F152" s="12" t="s">
        <v>301</v>
      </c>
      <c r="G152" s="13">
        <v>74.12</v>
      </c>
      <c r="H152" s="13">
        <v>5.67</v>
      </c>
      <c r="I152" s="13">
        <v>5.95</v>
      </c>
      <c r="J152" s="13">
        <v>1.4</v>
      </c>
      <c r="K152" s="13">
        <v>0.97</v>
      </c>
      <c r="L152" s="13">
        <v>0.27</v>
      </c>
      <c r="M152" s="13">
        <v>0.15</v>
      </c>
      <c r="N152" s="13">
        <v>0.12</v>
      </c>
      <c r="O152" s="13">
        <v>0.04</v>
      </c>
      <c r="P152" s="13">
        <v>0.01</v>
      </c>
      <c r="Q152" s="13">
        <v>7.48</v>
      </c>
      <c r="R152" s="13">
        <v>3.82</v>
      </c>
      <c r="S152" s="13"/>
      <c r="T152" s="14">
        <v>0.7762</v>
      </c>
      <c r="U152" s="15">
        <v>1088</v>
      </c>
      <c r="V152" s="13">
        <f t="shared" si="2"/>
        <v>100.00000000000003</v>
      </c>
    </row>
    <row r="153" spans="1:22" x14ac:dyDescent="0.3">
      <c r="A153" s="10">
        <v>241492.56031</v>
      </c>
      <c r="B153" s="10">
        <v>917098.39564999996</v>
      </c>
      <c r="C153" s="10" t="s">
        <v>268</v>
      </c>
      <c r="D153" s="11">
        <v>-1987.61</v>
      </c>
      <c r="E153" s="12" t="s">
        <v>135</v>
      </c>
      <c r="F153" s="12" t="s">
        <v>299</v>
      </c>
      <c r="G153" s="13">
        <v>75.650000000000006</v>
      </c>
      <c r="H153" s="13">
        <v>5.57</v>
      </c>
      <c r="I153" s="13">
        <v>5.7</v>
      </c>
      <c r="J153" s="13">
        <v>1.28</v>
      </c>
      <c r="K153" s="13">
        <v>0.85199999999999998</v>
      </c>
      <c r="L153" s="13">
        <v>0.217</v>
      </c>
      <c r="M153" s="13">
        <v>0.112</v>
      </c>
      <c r="N153" s="13">
        <v>0.13300000000000001</v>
      </c>
      <c r="O153" s="13">
        <v>0</v>
      </c>
      <c r="P153" s="13">
        <v>0</v>
      </c>
      <c r="Q153" s="13">
        <v>6.41</v>
      </c>
      <c r="R153" s="13">
        <v>4.05</v>
      </c>
      <c r="S153" s="13"/>
      <c r="U153" s="15">
        <v>1094.9815700000001</v>
      </c>
      <c r="V153" s="13">
        <f t="shared" si="2"/>
        <v>99.97399999999999</v>
      </c>
    </row>
    <row r="154" spans="1:22" x14ac:dyDescent="0.3">
      <c r="A154" s="10">
        <v>241492.56031</v>
      </c>
      <c r="B154" s="10">
        <v>917098.39564999996</v>
      </c>
      <c r="C154" s="10" t="s">
        <v>268</v>
      </c>
      <c r="D154" s="11">
        <v>-1987.61</v>
      </c>
      <c r="E154" s="12" t="s">
        <v>135</v>
      </c>
      <c r="F154" s="12" t="s">
        <v>300</v>
      </c>
      <c r="G154" s="13">
        <v>74.640799999999999</v>
      </c>
      <c r="H154" s="13">
        <v>5.6266999999999996</v>
      </c>
      <c r="I154" s="13">
        <v>5.8353000000000002</v>
      </c>
      <c r="J154" s="13">
        <v>1.4910000000000001</v>
      </c>
      <c r="K154" s="13">
        <v>1.1068</v>
      </c>
      <c r="L154" s="13">
        <v>0.52539999999999998</v>
      </c>
      <c r="M154" s="13">
        <v>0.35799999999999998</v>
      </c>
      <c r="N154" s="13">
        <v>0.49690000000000001</v>
      </c>
      <c r="O154" s="13">
        <v>0.22700000000000001</v>
      </c>
      <c r="P154" s="13">
        <v>5.8299999999999998E-2</v>
      </c>
      <c r="Q154" s="13">
        <v>5.95</v>
      </c>
      <c r="R154" s="13">
        <v>3.68</v>
      </c>
      <c r="S154" s="13"/>
      <c r="T154" s="14">
        <v>0.78500000000000003</v>
      </c>
      <c r="U154" s="15">
        <v>1162</v>
      </c>
      <c r="V154" s="13">
        <f t="shared" si="2"/>
        <v>99.99620000000003</v>
      </c>
    </row>
    <row r="155" spans="1:22" x14ac:dyDescent="0.3">
      <c r="A155" s="10">
        <v>241492.56031</v>
      </c>
      <c r="B155" s="10">
        <v>917098.39564999996</v>
      </c>
      <c r="C155" s="10" t="s">
        <v>268</v>
      </c>
      <c r="D155" s="11">
        <v>-2288.8249999999998</v>
      </c>
      <c r="E155" s="12" t="s">
        <v>135</v>
      </c>
      <c r="F155" s="12" t="s">
        <v>299</v>
      </c>
      <c r="G155" s="13">
        <v>71.97</v>
      </c>
      <c r="H155" s="13">
        <v>6.03</v>
      </c>
      <c r="I155" s="13">
        <v>5.07</v>
      </c>
      <c r="J155" s="13">
        <v>0.877</v>
      </c>
      <c r="K155" s="13">
        <v>0.63</v>
      </c>
      <c r="L155" s="13">
        <v>0.126</v>
      </c>
      <c r="M155" s="13">
        <v>5.9900000000000002E-2</v>
      </c>
      <c r="N155" s="13">
        <v>5.9799999999999999E-2</v>
      </c>
      <c r="O155" s="13">
        <v>0</v>
      </c>
      <c r="P155" s="13">
        <v>0</v>
      </c>
      <c r="Q155" s="13">
        <v>12.43</v>
      </c>
      <c r="R155" s="13">
        <v>2.57</v>
      </c>
      <c r="S155" s="13"/>
      <c r="U155" s="15">
        <v>1020.546579</v>
      </c>
      <c r="V155" s="13">
        <f t="shared" si="2"/>
        <v>99.822699999999969</v>
      </c>
    </row>
    <row r="156" spans="1:22" x14ac:dyDescent="0.3">
      <c r="A156" s="10">
        <v>241492.56031</v>
      </c>
      <c r="B156" s="10">
        <v>917098.39564999996</v>
      </c>
      <c r="C156" s="10" t="s">
        <v>268</v>
      </c>
      <c r="D156" s="11">
        <v>-2288.8249999999998</v>
      </c>
      <c r="E156" s="12" t="s">
        <v>135</v>
      </c>
      <c r="F156" s="12" t="s">
        <v>301</v>
      </c>
      <c r="G156" s="13">
        <v>70.959999999999994</v>
      </c>
      <c r="H156" s="13">
        <v>6.05</v>
      </c>
      <c r="I156" s="13">
        <v>5.01</v>
      </c>
      <c r="J156" s="13">
        <v>0.84</v>
      </c>
      <c r="K156" s="13">
        <v>0.62</v>
      </c>
      <c r="L156" s="13">
        <v>0.12</v>
      </c>
      <c r="M156" s="13">
        <v>0.06</v>
      </c>
      <c r="N156" s="13">
        <v>0.03</v>
      </c>
      <c r="O156" s="13">
        <v>0.01</v>
      </c>
      <c r="P156" s="13">
        <v>0</v>
      </c>
      <c r="Q156" s="13">
        <v>13.79</v>
      </c>
      <c r="R156" s="13">
        <v>2.5099999999999998</v>
      </c>
      <c r="S156" s="13"/>
      <c r="T156" s="14">
        <v>0.80320000000000003</v>
      </c>
      <c r="U156" s="15">
        <v>995</v>
      </c>
      <c r="V156" s="13">
        <f t="shared" si="2"/>
        <v>100.00000000000001</v>
      </c>
    </row>
    <row r="157" spans="1:22" x14ac:dyDescent="0.3">
      <c r="A157" s="10">
        <v>241492.56031</v>
      </c>
      <c r="B157" s="10">
        <v>917098.39564999996</v>
      </c>
      <c r="C157" s="10" t="s">
        <v>268</v>
      </c>
      <c r="D157" s="11">
        <v>-2288.8249999999998</v>
      </c>
      <c r="E157" s="12" t="s">
        <v>135</v>
      </c>
      <c r="F157" s="12" t="s">
        <v>300</v>
      </c>
      <c r="G157" s="13">
        <v>72.322100000000006</v>
      </c>
      <c r="H157" s="13">
        <v>6.3121999999999998</v>
      </c>
      <c r="I157" s="13">
        <v>5.2077</v>
      </c>
      <c r="J157" s="13">
        <v>0.96199999999999997</v>
      </c>
      <c r="K157" s="13">
        <v>0.76629999999999998</v>
      </c>
      <c r="L157" s="13">
        <v>0.2697</v>
      </c>
      <c r="M157" s="13">
        <v>0.14169999999999999</v>
      </c>
      <c r="N157" s="13">
        <v>0.1341</v>
      </c>
      <c r="O157" s="13">
        <v>9.6799999999999997E-2</v>
      </c>
      <c r="P157" s="13">
        <v>0.06</v>
      </c>
      <c r="Q157" s="13">
        <v>11.8</v>
      </c>
      <c r="R157" s="13">
        <v>1.93</v>
      </c>
      <c r="S157" s="13"/>
      <c r="T157" s="14">
        <v>0.79800000000000004</v>
      </c>
      <c r="U157" s="15">
        <v>1063</v>
      </c>
      <c r="V157" s="13">
        <f t="shared" si="2"/>
        <v>100.00260000000003</v>
      </c>
    </row>
    <row r="158" spans="1:22" x14ac:dyDescent="0.3">
      <c r="A158" s="10">
        <v>241492.56031</v>
      </c>
      <c r="B158" s="10">
        <v>917098.39564999996</v>
      </c>
      <c r="C158" s="10" t="s">
        <v>268</v>
      </c>
      <c r="D158" s="11">
        <v>-2558.7759999999998</v>
      </c>
      <c r="E158" s="12" t="s">
        <v>135</v>
      </c>
      <c r="F158" s="12" t="s">
        <v>301</v>
      </c>
      <c r="G158" s="13">
        <v>66.89</v>
      </c>
      <c r="H158" s="13">
        <v>8.3000000000000007</v>
      </c>
      <c r="I158" s="13">
        <v>5.49</v>
      </c>
      <c r="J158" s="13">
        <v>1.2</v>
      </c>
      <c r="K158" s="13">
        <v>1.03</v>
      </c>
      <c r="L158" s="13">
        <v>0.3</v>
      </c>
      <c r="M158" s="13">
        <v>0.18</v>
      </c>
      <c r="N158" s="13">
        <v>0.14000000000000001</v>
      </c>
      <c r="O158" s="13">
        <v>0.06</v>
      </c>
      <c r="P158" s="13">
        <v>0.02</v>
      </c>
      <c r="Q158" s="13">
        <v>15.76</v>
      </c>
      <c r="R158" s="13">
        <v>0.63</v>
      </c>
      <c r="S158" s="13"/>
      <c r="T158" s="14">
        <v>0.85240000000000005</v>
      </c>
      <c r="U158" s="15">
        <v>1061</v>
      </c>
      <c r="V158" s="13">
        <f t="shared" si="2"/>
        <v>100</v>
      </c>
    </row>
    <row r="159" spans="1:22" x14ac:dyDescent="0.3">
      <c r="A159" s="10">
        <v>241492.56031</v>
      </c>
      <c r="B159" s="10">
        <v>917098.39564999996</v>
      </c>
      <c r="C159" s="10" t="s">
        <v>268</v>
      </c>
      <c r="D159" s="11">
        <v>-2558.7759999999998</v>
      </c>
      <c r="E159" s="12" t="s">
        <v>135</v>
      </c>
      <c r="F159" s="12" t="s">
        <v>300</v>
      </c>
      <c r="G159" s="13">
        <v>66.904499999999999</v>
      </c>
      <c r="H159" s="13">
        <v>9.0495000000000001</v>
      </c>
      <c r="I159" s="13">
        <v>5.5799000000000003</v>
      </c>
      <c r="J159" s="13">
        <v>1.2665</v>
      </c>
      <c r="K159" s="13">
        <v>1.099</v>
      </c>
      <c r="L159" s="13">
        <v>0.38700000000000001</v>
      </c>
      <c r="M159" s="13">
        <v>0.249</v>
      </c>
      <c r="N159" s="13">
        <v>0.37209999999999999</v>
      </c>
      <c r="O159" s="13">
        <v>0.33040000000000003</v>
      </c>
      <c r="P159" s="13">
        <v>8.9899999999999994E-2</v>
      </c>
      <c r="Q159" s="13">
        <v>14.17</v>
      </c>
      <c r="R159" s="13">
        <v>0.5</v>
      </c>
      <c r="S159" s="13"/>
      <c r="T159" s="14">
        <v>0.85799999999999998</v>
      </c>
      <c r="U159" s="15">
        <v>1122</v>
      </c>
      <c r="V159" s="13">
        <f t="shared" si="2"/>
        <v>99.997799999999984</v>
      </c>
    </row>
    <row r="160" spans="1:22" x14ac:dyDescent="0.3">
      <c r="A160" s="10">
        <v>234041.83957000001</v>
      </c>
      <c r="B160" s="10">
        <v>939421.15790999995</v>
      </c>
      <c r="C160" s="10" t="s">
        <v>270</v>
      </c>
      <c r="D160" s="11">
        <v>-1782.876</v>
      </c>
      <c r="E160" s="12" t="s">
        <v>158</v>
      </c>
      <c r="F160" s="12" t="s">
        <v>301</v>
      </c>
      <c r="G160" s="13">
        <v>81.42</v>
      </c>
      <c r="H160" s="13">
        <v>2.31</v>
      </c>
      <c r="I160" s="13">
        <v>1.32</v>
      </c>
      <c r="J160" s="13">
        <v>0.33</v>
      </c>
      <c r="K160" s="13">
        <v>0.16</v>
      </c>
      <c r="L160" s="13">
        <v>0.1</v>
      </c>
      <c r="M160" s="13">
        <v>0</v>
      </c>
      <c r="N160" s="13">
        <v>0.02</v>
      </c>
      <c r="O160" s="13">
        <v>0</v>
      </c>
      <c r="P160" s="13">
        <v>0.01</v>
      </c>
      <c r="Q160" s="13">
        <v>5.49</v>
      </c>
      <c r="R160" s="13">
        <v>8.84</v>
      </c>
      <c r="T160" s="14">
        <v>0.67852200000000007</v>
      </c>
      <c r="U160" s="11">
        <v>906.05896330000019</v>
      </c>
      <c r="V160" s="13">
        <f t="shared" si="2"/>
        <v>99.999999999999986</v>
      </c>
    </row>
    <row r="161" spans="1:22" x14ac:dyDescent="0.3">
      <c r="A161" s="10">
        <v>234041.83957000001</v>
      </c>
      <c r="B161" s="10">
        <v>939421.15790999995</v>
      </c>
      <c r="C161" s="10" t="s">
        <v>270</v>
      </c>
      <c r="D161" s="11">
        <v>-1782.876</v>
      </c>
      <c r="E161" s="12" t="s">
        <v>158</v>
      </c>
      <c r="F161" s="12" t="s">
        <v>300</v>
      </c>
      <c r="G161" s="13">
        <v>81.249499999999998</v>
      </c>
      <c r="H161" s="13">
        <v>2.2462</v>
      </c>
      <c r="I161" s="13">
        <v>1.7972999999999999</v>
      </c>
      <c r="J161" s="13">
        <v>0.47189999999999999</v>
      </c>
      <c r="K161" s="13">
        <v>0.2094</v>
      </c>
      <c r="L161" s="13">
        <v>9.4799999999999995E-2</v>
      </c>
      <c r="M161" s="13">
        <v>4.7399999999999998E-2</v>
      </c>
      <c r="N161" s="13">
        <v>4.9000000000000002E-2</v>
      </c>
      <c r="O161" s="13">
        <v>2.7900000000000001E-2</v>
      </c>
      <c r="P161" s="13">
        <v>3.0000000000000001E-3</v>
      </c>
      <c r="Q161" s="13">
        <v>5.0769000000000002</v>
      </c>
      <c r="R161" s="13">
        <v>8.7269000000000005</v>
      </c>
      <c r="S161" s="13"/>
      <c r="T161" s="14">
        <v>0.68189999999999995</v>
      </c>
      <c r="U161" s="15">
        <v>939</v>
      </c>
      <c r="V161" s="13">
        <f t="shared" si="2"/>
        <v>100.00020000000002</v>
      </c>
    </row>
    <row r="162" spans="1:22" x14ac:dyDescent="0.3">
      <c r="A162" s="10">
        <v>234041.83957000001</v>
      </c>
      <c r="B162" s="10">
        <v>939421.15790999995</v>
      </c>
      <c r="C162" s="10" t="s">
        <v>270</v>
      </c>
      <c r="D162" s="11">
        <v>-1786.702</v>
      </c>
      <c r="E162" s="12" t="s">
        <v>161</v>
      </c>
      <c r="F162" s="12" t="s">
        <v>301</v>
      </c>
      <c r="G162" s="13">
        <v>80.275192069392816</v>
      </c>
      <c r="H162" s="13">
        <v>3.1927633209417592</v>
      </c>
      <c r="I162" s="13">
        <v>2.3866171003717471</v>
      </c>
      <c r="J162" s="13">
        <v>0.70007434944237923</v>
      </c>
      <c r="K162" s="13">
        <v>0.41368029739776951</v>
      </c>
      <c r="L162" s="13">
        <v>0.18032218091697647</v>
      </c>
      <c r="M162" s="13">
        <v>0.13789343246592317</v>
      </c>
      <c r="N162" s="13">
        <v>0.18032218091697647</v>
      </c>
      <c r="O162" s="13">
        <v>0.22275092936802973</v>
      </c>
      <c r="P162" s="13">
        <f>0.12+0.01</f>
        <v>0.13</v>
      </c>
      <c r="Q162" s="13">
        <v>5.98</v>
      </c>
      <c r="R162" s="13">
        <v>5.84</v>
      </c>
      <c r="V162" s="13">
        <f t="shared" si="2"/>
        <v>99.639615861214395</v>
      </c>
    </row>
    <row r="163" spans="1:22" x14ac:dyDescent="0.3">
      <c r="A163" s="10">
        <v>234041.83957000001</v>
      </c>
      <c r="B163" s="10">
        <v>939421.15790999995</v>
      </c>
      <c r="C163" s="10" t="s">
        <v>270</v>
      </c>
      <c r="D163" s="11">
        <v>-1786.702</v>
      </c>
      <c r="E163" s="12" t="s">
        <v>161</v>
      </c>
      <c r="F163" s="12" t="s">
        <v>300</v>
      </c>
      <c r="G163" s="13">
        <v>80.026200000000003</v>
      </c>
      <c r="H163" s="13">
        <v>3.0569999999999999</v>
      </c>
      <c r="I163" s="13">
        <v>2.6349</v>
      </c>
      <c r="J163" s="13">
        <v>0.7772</v>
      </c>
      <c r="K163" s="13">
        <v>0.47370000000000001</v>
      </c>
      <c r="L163" s="13">
        <v>0.13719999999999999</v>
      </c>
      <c r="M163" s="13">
        <v>6.1499999999999999E-2</v>
      </c>
      <c r="N163" s="13">
        <v>5.57E-2</v>
      </c>
      <c r="O163" s="13">
        <v>3.6999999999999998E-2</v>
      </c>
      <c r="P163" s="13">
        <v>8.0000000000000002E-3</v>
      </c>
      <c r="Q163" s="13">
        <v>5.9535999999999998</v>
      </c>
      <c r="R163" s="13">
        <v>6.7781000000000002</v>
      </c>
      <c r="S163" s="13"/>
      <c r="T163" s="14">
        <v>0.70430000000000004</v>
      </c>
      <c r="U163" s="15">
        <v>984</v>
      </c>
      <c r="V163" s="13">
        <f t="shared" si="2"/>
        <v>100.00009999999999</v>
      </c>
    </row>
    <row r="164" spans="1:22" x14ac:dyDescent="0.3">
      <c r="A164" s="10">
        <v>234041.83957000001</v>
      </c>
      <c r="B164" s="10">
        <v>939421.15790999995</v>
      </c>
      <c r="C164" s="10" t="s">
        <v>270</v>
      </c>
      <c r="D164" s="11">
        <v>-1786.702</v>
      </c>
      <c r="E164" s="12" t="s">
        <v>161</v>
      </c>
      <c r="F164" s="12" t="s">
        <v>299</v>
      </c>
      <c r="G164" s="13">
        <v>75.94</v>
      </c>
      <c r="H164" s="13">
        <v>2.86</v>
      </c>
      <c r="I164" s="13">
        <v>2.13</v>
      </c>
      <c r="J164" s="13">
        <v>0.63700000000000001</v>
      </c>
      <c r="K164" s="13">
        <v>0.36599999999999999</v>
      </c>
      <c r="L164" s="13">
        <v>0.14499999999999999</v>
      </c>
      <c r="M164" s="13">
        <v>9.4200000000000006E-2</v>
      </c>
      <c r="N164" s="13">
        <v>0.39700000000000002</v>
      </c>
      <c r="Q164" s="13">
        <v>5.65</v>
      </c>
      <c r="R164" s="13">
        <v>10.71</v>
      </c>
      <c r="S164" s="13"/>
      <c r="T164" s="14">
        <v>0.72199999999999998</v>
      </c>
      <c r="U164" s="15">
        <v>936</v>
      </c>
      <c r="V164" s="13">
        <f t="shared" si="2"/>
        <v>98.929200000000009</v>
      </c>
    </row>
    <row r="165" spans="1:22" x14ac:dyDescent="0.3">
      <c r="A165" s="10">
        <v>234041.83957000001</v>
      </c>
      <c r="B165" s="10">
        <v>939421.15790999995</v>
      </c>
      <c r="C165" s="10" t="s">
        <v>270</v>
      </c>
      <c r="D165" s="11">
        <v>-1962.6120000000001</v>
      </c>
      <c r="E165" s="12" t="s">
        <v>170</v>
      </c>
      <c r="F165" s="12" t="s">
        <v>301</v>
      </c>
      <c r="G165" s="13">
        <v>72.89</v>
      </c>
      <c r="H165" s="13">
        <v>8.17</v>
      </c>
      <c r="I165" s="13">
        <v>6.79</v>
      </c>
      <c r="J165" s="13">
        <v>1.0900000000000001</v>
      </c>
      <c r="K165" s="13">
        <v>1</v>
      </c>
      <c r="L165" s="13">
        <v>0.2</v>
      </c>
      <c r="M165" s="13">
        <v>0.12</v>
      </c>
      <c r="N165" s="13">
        <v>0.05</v>
      </c>
      <c r="O165" s="13">
        <v>0.01</v>
      </c>
      <c r="P165" s="13">
        <v>0</v>
      </c>
      <c r="Q165" s="13">
        <v>8.33</v>
      </c>
      <c r="R165" s="13">
        <v>1.35</v>
      </c>
      <c r="T165" s="14">
        <v>0.78578500000000007</v>
      </c>
      <c r="U165" s="11">
        <v>1122.2157021</v>
      </c>
      <c r="V165" s="13">
        <f t="shared" si="2"/>
        <v>100.00000000000001</v>
      </c>
    </row>
    <row r="166" spans="1:22" x14ac:dyDescent="0.3">
      <c r="A166" s="10">
        <v>234041.83957000001</v>
      </c>
      <c r="B166" s="10">
        <v>939421.15790999995</v>
      </c>
      <c r="C166" s="10" t="s">
        <v>270</v>
      </c>
      <c r="D166" s="11">
        <v>-1962.6120000000001</v>
      </c>
      <c r="E166" s="12" t="s">
        <v>170</v>
      </c>
      <c r="F166" s="12" t="s">
        <v>300</v>
      </c>
      <c r="G166" s="13">
        <v>71.569900000000004</v>
      </c>
      <c r="H166" s="13">
        <v>8.2232000000000003</v>
      </c>
      <c r="I166" s="13">
        <v>7.7704000000000004</v>
      </c>
      <c r="J166" s="13">
        <v>1.3680000000000001</v>
      </c>
      <c r="K166" s="13">
        <v>1.1637999999999999</v>
      </c>
      <c r="L166" s="13">
        <v>0.31709999999999999</v>
      </c>
      <c r="M166" s="13">
        <v>0.1736</v>
      </c>
      <c r="N166" s="13">
        <v>0.1137</v>
      </c>
      <c r="O166" s="13">
        <v>5.96E-2</v>
      </c>
      <c r="P166" s="13">
        <v>7.9000000000000008E-3</v>
      </c>
      <c r="Q166" s="13">
        <v>7.9154</v>
      </c>
      <c r="R166" s="13">
        <v>1.3173999999999999</v>
      </c>
      <c r="S166" s="13"/>
      <c r="T166" s="14">
        <v>0.80169999999999997</v>
      </c>
      <c r="U166" s="15">
        <v>1178</v>
      </c>
      <c r="V166" s="13">
        <f t="shared" si="2"/>
        <v>100</v>
      </c>
    </row>
    <row r="167" spans="1:22" x14ac:dyDescent="0.3">
      <c r="A167" s="10">
        <v>234041.83957000001</v>
      </c>
      <c r="B167" s="10">
        <v>939421.15790999995</v>
      </c>
      <c r="C167" s="10" t="s">
        <v>270</v>
      </c>
      <c r="D167" s="11">
        <v>-1970.826</v>
      </c>
      <c r="E167" s="12" t="s">
        <v>305</v>
      </c>
      <c r="F167" s="12" t="s">
        <v>301</v>
      </c>
      <c r="G167" s="13">
        <v>72.599999999999994</v>
      </c>
      <c r="H167" s="13">
        <v>8.27</v>
      </c>
      <c r="I167" s="13">
        <v>6.91</v>
      </c>
      <c r="J167" s="13">
        <v>1.1100000000000001</v>
      </c>
      <c r="K167" s="13">
        <v>1.02</v>
      </c>
      <c r="L167" s="13">
        <v>0.21</v>
      </c>
      <c r="M167" s="13">
        <v>0.13</v>
      </c>
      <c r="N167" s="13">
        <v>0.05</v>
      </c>
      <c r="O167" s="13">
        <v>0.01</v>
      </c>
      <c r="P167" s="13">
        <v>0</v>
      </c>
      <c r="Q167" s="13">
        <v>8.36</v>
      </c>
      <c r="R167" s="13">
        <v>1.33</v>
      </c>
      <c r="T167" s="14">
        <v>0.78864000000000001</v>
      </c>
      <c r="U167" s="11">
        <v>1126.1675316999999</v>
      </c>
      <c r="V167" s="13">
        <f t="shared" si="2"/>
        <v>99.999999999999972</v>
      </c>
    </row>
    <row r="168" spans="1:22" x14ac:dyDescent="0.3">
      <c r="A168" s="10">
        <v>234041.83957000001</v>
      </c>
      <c r="B168" s="10">
        <v>939421.15790999995</v>
      </c>
      <c r="C168" s="10" t="s">
        <v>270</v>
      </c>
      <c r="D168" s="11">
        <v>-1970.826</v>
      </c>
      <c r="E168" s="12" t="s">
        <v>305</v>
      </c>
      <c r="F168" s="12" t="s">
        <v>300</v>
      </c>
      <c r="G168" s="13">
        <v>71.037099999999995</v>
      </c>
      <c r="H168" s="13">
        <v>8.2769999999999992</v>
      </c>
      <c r="I168" s="13">
        <v>7.8327999999999998</v>
      </c>
      <c r="J168" s="13">
        <v>1.3976</v>
      </c>
      <c r="K168" s="13">
        <v>1.3920999999999999</v>
      </c>
      <c r="L168" s="13">
        <v>0.30209999999999998</v>
      </c>
      <c r="M168" s="13">
        <v>0.18990000000000001</v>
      </c>
      <c r="N168" s="13">
        <v>0.1754</v>
      </c>
      <c r="O168" s="13">
        <v>0.1153</v>
      </c>
      <c r="P168" s="13">
        <v>2.4E-2</v>
      </c>
      <c r="Q168" s="13">
        <v>7.9749999999999996</v>
      </c>
      <c r="R168" s="13">
        <v>1.2917000000000001</v>
      </c>
      <c r="S168" s="13"/>
      <c r="T168" s="14">
        <v>0.81030000000000002</v>
      </c>
      <c r="U168" s="15">
        <v>1191</v>
      </c>
      <c r="V168" s="13">
        <f t="shared" si="2"/>
        <v>100.00999999999999</v>
      </c>
    </row>
    <row r="169" spans="1:22" x14ac:dyDescent="0.3">
      <c r="A169" s="10">
        <v>234041.83957000001</v>
      </c>
      <c r="B169" s="10">
        <v>939421.15790999995</v>
      </c>
      <c r="C169" s="10" t="s">
        <v>270</v>
      </c>
      <c r="D169" s="11">
        <v>-1970.826</v>
      </c>
      <c r="E169" s="12" t="s">
        <v>305</v>
      </c>
      <c r="F169" s="12" t="s">
        <v>299</v>
      </c>
      <c r="G169" s="13">
        <v>73.17</v>
      </c>
      <c r="H169" s="13">
        <v>8.2799999999999994</v>
      </c>
      <c r="I169" s="13">
        <v>6.62</v>
      </c>
      <c r="J169" s="13">
        <v>1.05</v>
      </c>
      <c r="K169" s="13">
        <v>0.93500000000000005</v>
      </c>
      <c r="L169" s="13">
        <v>0.189</v>
      </c>
      <c r="M169" s="13">
        <v>0.121</v>
      </c>
      <c r="N169" s="13">
        <v>0.20300000000000001</v>
      </c>
      <c r="Q169" s="13">
        <v>8.0399999999999991</v>
      </c>
      <c r="R169" s="13">
        <v>1.37</v>
      </c>
      <c r="S169" s="13"/>
      <c r="T169" s="14">
        <v>0.78100000000000003</v>
      </c>
      <c r="U169" s="15">
        <v>1145</v>
      </c>
      <c r="V169" s="13">
        <f t="shared" si="2"/>
        <v>99.978000000000009</v>
      </c>
    </row>
    <row r="170" spans="1:22" s="16" customFormat="1" x14ac:dyDescent="0.3">
      <c r="A170" s="10">
        <v>256260.30103</v>
      </c>
      <c r="B170" s="10">
        <v>926934.48320999998</v>
      </c>
      <c r="C170" s="16" t="s">
        <v>271</v>
      </c>
      <c r="D170" s="17">
        <v>-2299.2629999999999</v>
      </c>
      <c r="E170" s="18" t="s">
        <v>25</v>
      </c>
      <c r="F170" s="18" t="s">
        <v>300</v>
      </c>
      <c r="G170" s="19">
        <v>88.768000000000001</v>
      </c>
      <c r="H170" s="19">
        <v>3.8980000000000001</v>
      </c>
      <c r="I170" s="19">
        <v>6.6000000000000003E-2</v>
      </c>
      <c r="J170" s="19">
        <v>1.6E-2</v>
      </c>
      <c r="K170" s="19">
        <v>2.3E-2</v>
      </c>
      <c r="L170" s="19">
        <v>3.7999999999999999E-2</v>
      </c>
      <c r="M170" s="19">
        <v>2.8000000000000001E-2</v>
      </c>
      <c r="N170" s="19">
        <v>4.7E-2</v>
      </c>
      <c r="O170" s="19">
        <v>2.8000000000000001E-2</v>
      </c>
      <c r="P170" s="19">
        <v>8.9999999999999993E-3</v>
      </c>
      <c r="Q170" s="19">
        <v>5.2789999999999999</v>
      </c>
      <c r="R170" s="19">
        <v>1.8</v>
      </c>
      <c r="S170" s="19"/>
      <c r="T170" s="20"/>
      <c r="U170" s="21">
        <v>977</v>
      </c>
      <c r="V170" s="19">
        <f t="shared" si="2"/>
        <v>100</v>
      </c>
    </row>
    <row r="171" spans="1:22" s="16" customFormat="1" x14ac:dyDescent="0.3">
      <c r="A171" s="10">
        <v>256260.30103</v>
      </c>
      <c r="B171" s="10">
        <v>926934.48320999998</v>
      </c>
      <c r="C171" s="16" t="s">
        <v>271</v>
      </c>
      <c r="D171" s="17">
        <v>-2358.3490000000002</v>
      </c>
      <c r="E171" s="18" t="s">
        <v>25</v>
      </c>
      <c r="F171" s="18" t="s">
        <v>300</v>
      </c>
      <c r="G171" s="19">
        <v>87.314999999999998</v>
      </c>
      <c r="H171" s="19">
        <v>4.3959999999999999</v>
      </c>
      <c r="I171" s="19">
        <v>0.123</v>
      </c>
      <c r="J171" s="19">
        <v>0.02</v>
      </c>
      <c r="K171" s="19">
        <v>2.1999999999999999E-2</v>
      </c>
      <c r="L171" s="19">
        <v>0.03</v>
      </c>
      <c r="M171" s="19">
        <v>1.9E-2</v>
      </c>
      <c r="N171" s="19">
        <v>3.5999999999999997E-2</v>
      </c>
      <c r="O171" s="19">
        <v>1.7000000000000001E-2</v>
      </c>
      <c r="P171" s="19">
        <v>1E-3</v>
      </c>
      <c r="Q171" s="19">
        <v>6.2320000000000002</v>
      </c>
      <c r="R171" s="19">
        <v>1.7889999999999999</v>
      </c>
      <c r="S171" s="19"/>
      <c r="T171" s="20"/>
      <c r="U171" s="21">
        <v>971</v>
      </c>
      <c r="V171" s="19">
        <f t="shared" si="2"/>
        <v>100.00000000000001</v>
      </c>
    </row>
    <row r="172" spans="1:22" s="16" customFormat="1" x14ac:dyDescent="0.3">
      <c r="A172" s="10">
        <v>256260.30103</v>
      </c>
      <c r="B172" s="10">
        <v>926934.48320999998</v>
      </c>
      <c r="C172" s="16" t="s">
        <v>271</v>
      </c>
      <c r="D172" s="17">
        <v>-2358.3490000000002</v>
      </c>
      <c r="E172" s="18" t="s">
        <v>25</v>
      </c>
      <c r="F172" s="18" t="s">
        <v>301</v>
      </c>
      <c r="G172" s="19">
        <v>89.6</v>
      </c>
      <c r="H172" s="19">
        <v>1.59</v>
      </c>
      <c r="I172" s="19">
        <v>0.13</v>
      </c>
      <c r="J172" s="19">
        <v>0.02</v>
      </c>
      <c r="K172" s="19">
        <v>0.02</v>
      </c>
      <c r="L172" s="19">
        <v>0.01</v>
      </c>
      <c r="M172" s="19">
        <v>0.01</v>
      </c>
      <c r="N172" s="19">
        <v>0.01</v>
      </c>
      <c r="O172" s="19">
        <v>0.01</v>
      </c>
      <c r="P172" s="19">
        <v>0</v>
      </c>
      <c r="Q172" s="19">
        <v>6.68</v>
      </c>
      <c r="R172" s="19">
        <v>1.92</v>
      </c>
      <c r="S172" s="19"/>
      <c r="T172" s="20">
        <v>0.63790000000000002</v>
      </c>
      <c r="U172" s="21">
        <v>927</v>
      </c>
      <c r="V172" s="19">
        <f t="shared" si="2"/>
        <v>100.00000000000001</v>
      </c>
    </row>
    <row r="173" spans="1:22" s="16" customFormat="1" x14ac:dyDescent="0.3">
      <c r="A173" s="10">
        <v>256260.30103</v>
      </c>
      <c r="B173" s="10">
        <v>926934.48320999998</v>
      </c>
      <c r="C173" s="16" t="s">
        <v>271</v>
      </c>
      <c r="D173" s="17">
        <v>-2358.3490000000002</v>
      </c>
      <c r="E173" s="18" t="s">
        <v>25</v>
      </c>
      <c r="F173" s="18" t="s">
        <v>299</v>
      </c>
      <c r="G173" s="19">
        <v>90.13</v>
      </c>
      <c r="H173" s="19">
        <v>1.45</v>
      </c>
      <c r="I173" s="19">
        <v>0.13</v>
      </c>
      <c r="J173" s="19">
        <v>1.9E-2</v>
      </c>
      <c r="K173" s="19">
        <v>2.1999999999999999E-2</v>
      </c>
      <c r="L173" s="19">
        <v>7.0000000000000001E-3</v>
      </c>
      <c r="M173" s="19">
        <v>6.4000000000000003E-3</v>
      </c>
      <c r="N173" s="19">
        <v>1.4999999999999999E-2</v>
      </c>
      <c r="O173" s="19"/>
      <c r="P173" s="19"/>
      <c r="Q173" s="19">
        <v>6.41</v>
      </c>
      <c r="R173" s="19">
        <v>1.8</v>
      </c>
      <c r="S173" s="19"/>
      <c r="T173" s="20"/>
      <c r="U173" s="21"/>
      <c r="V173" s="19">
        <f t="shared" si="2"/>
        <v>99.989400000000003</v>
      </c>
    </row>
    <row r="174" spans="1:22" s="16" customFormat="1" x14ac:dyDescent="0.3">
      <c r="A174" s="10">
        <v>256260.30103</v>
      </c>
      <c r="B174" s="10">
        <v>926934.48320999998</v>
      </c>
      <c r="C174" s="16" t="s">
        <v>271</v>
      </c>
      <c r="D174" s="17">
        <v>-2493.942</v>
      </c>
      <c r="E174" s="18" t="s">
        <v>25</v>
      </c>
      <c r="F174" s="18" t="s">
        <v>300</v>
      </c>
      <c r="G174" s="19">
        <v>88.936000000000007</v>
      </c>
      <c r="H174" s="19">
        <v>1.774</v>
      </c>
      <c r="I174" s="19">
        <v>0.252</v>
      </c>
      <c r="J174" s="19">
        <v>3.5999999999999997E-2</v>
      </c>
      <c r="K174" s="19">
        <v>0.05</v>
      </c>
      <c r="L174" s="19">
        <v>4.5999999999999999E-2</v>
      </c>
      <c r="M174" s="19">
        <v>3.4000000000000002E-2</v>
      </c>
      <c r="N174" s="19">
        <v>8.2000000000000003E-2</v>
      </c>
      <c r="O174" s="19">
        <v>6.8000000000000005E-2</v>
      </c>
      <c r="P174" s="19">
        <v>0.02</v>
      </c>
      <c r="Q174" s="19">
        <v>6.9859999999999998</v>
      </c>
      <c r="R174" s="19">
        <v>1.716</v>
      </c>
      <c r="S174" s="19"/>
      <c r="T174" s="20"/>
      <c r="U174" s="21">
        <v>952</v>
      </c>
      <c r="V174" s="19">
        <f t="shared" si="2"/>
        <v>100</v>
      </c>
    </row>
    <row r="175" spans="1:22" s="16" customFormat="1" x14ac:dyDescent="0.3">
      <c r="A175" s="10">
        <v>256260.30103</v>
      </c>
      <c r="B175" s="10">
        <v>926934.48320999998</v>
      </c>
      <c r="C175" s="16" t="s">
        <v>271</v>
      </c>
      <c r="D175" s="17">
        <v>-2493.942</v>
      </c>
      <c r="E175" s="18" t="s">
        <v>25</v>
      </c>
      <c r="F175" s="18" t="s">
        <v>301</v>
      </c>
      <c r="G175" s="19">
        <v>84.71</v>
      </c>
      <c r="H175" s="19">
        <v>2.31</v>
      </c>
      <c r="I175" s="19">
        <v>0.25</v>
      </c>
      <c r="J175" s="19">
        <v>0.03</v>
      </c>
      <c r="K175" s="19">
        <v>0.04</v>
      </c>
      <c r="L175" s="19">
        <v>0.02</v>
      </c>
      <c r="M175" s="19">
        <v>0.02</v>
      </c>
      <c r="N175" s="19">
        <v>0.02</v>
      </c>
      <c r="O175" s="19">
        <v>0.01</v>
      </c>
      <c r="P175" s="19">
        <v>0</v>
      </c>
      <c r="Q175" s="19">
        <v>7.16</v>
      </c>
      <c r="R175" s="19">
        <v>5.43</v>
      </c>
      <c r="S175" s="19"/>
      <c r="T175" s="20">
        <v>0.66279999999999994</v>
      </c>
      <c r="U175" s="21">
        <v>896</v>
      </c>
      <c r="V175" s="19">
        <f t="shared" si="2"/>
        <v>100</v>
      </c>
    </row>
    <row r="176" spans="1:22" s="16" customFormat="1" x14ac:dyDescent="0.3">
      <c r="A176" s="10">
        <v>256260.30103</v>
      </c>
      <c r="B176" s="10">
        <v>926934.48320999998</v>
      </c>
      <c r="C176" s="16" t="s">
        <v>271</v>
      </c>
      <c r="D176" s="17">
        <v>-2493.942</v>
      </c>
      <c r="E176" s="18" t="s">
        <v>25</v>
      </c>
      <c r="F176" s="18" t="s">
        <v>299</v>
      </c>
      <c r="G176" s="19">
        <v>85.25</v>
      </c>
      <c r="H176" s="19">
        <v>2.15</v>
      </c>
      <c r="I176" s="19">
        <v>0.25</v>
      </c>
      <c r="J176" s="19">
        <v>0.03</v>
      </c>
      <c r="K176" s="19">
        <v>4.2000000000000003E-2</v>
      </c>
      <c r="L176" s="19">
        <v>9.1999999999999998E-3</v>
      </c>
      <c r="M176" s="19">
        <v>9.5999999999999992E-3</v>
      </c>
      <c r="N176" s="19">
        <v>1.2999999999999999E-2</v>
      </c>
      <c r="O176" s="19"/>
      <c r="P176" s="19"/>
      <c r="Q176" s="19">
        <v>6.86</v>
      </c>
      <c r="R176" s="19">
        <v>4.55</v>
      </c>
      <c r="S176" s="19"/>
      <c r="T176" s="20"/>
      <c r="U176" s="21"/>
      <c r="V176" s="19">
        <f t="shared" si="2"/>
        <v>99.163800000000023</v>
      </c>
    </row>
    <row r="177" spans="1:22" s="16" customFormat="1" x14ac:dyDescent="0.3">
      <c r="A177" s="10">
        <v>256260.30103</v>
      </c>
      <c r="B177" s="10">
        <v>926934.48320999998</v>
      </c>
      <c r="C177" s="16" t="s">
        <v>271</v>
      </c>
      <c r="D177" s="17">
        <v>-2737.92</v>
      </c>
      <c r="E177" s="18" t="s">
        <v>25</v>
      </c>
      <c r="F177" s="18" t="s">
        <v>300</v>
      </c>
      <c r="G177" s="19">
        <v>76.313000000000002</v>
      </c>
      <c r="H177" s="19">
        <v>0.94699999999999995</v>
      </c>
      <c r="I177" s="19">
        <v>0.10199999999999999</v>
      </c>
      <c r="J177" s="19">
        <v>3.5999999999999997E-2</v>
      </c>
      <c r="K177" s="19">
        <v>2.3E-2</v>
      </c>
      <c r="L177" s="19">
        <v>3.2000000000000001E-2</v>
      </c>
      <c r="M177" s="19">
        <v>1.2999999999999999E-2</v>
      </c>
      <c r="N177" s="19">
        <v>3.5999999999999997E-2</v>
      </c>
      <c r="O177" s="19">
        <v>8.0000000000000002E-3</v>
      </c>
      <c r="P177" s="19">
        <v>0</v>
      </c>
      <c r="Q177" s="19">
        <v>20.515000000000001</v>
      </c>
      <c r="R177" s="19">
        <v>1.9750000000000001</v>
      </c>
      <c r="S177" s="19"/>
      <c r="T177" s="20"/>
      <c r="U177" s="21">
        <v>797</v>
      </c>
      <c r="V177" s="19">
        <f t="shared" si="2"/>
        <v>100</v>
      </c>
    </row>
    <row r="178" spans="1:22" s="16" customFormat="1" x14ac:dyDescent="0.3">
      <c r="A178" s="10">
        <v>256260.30103</v>
      </c>
      <c r="B178" s="10">
        <v>926934.48320999998</v>
      </c>
      <c r="C178" s="16" t="s">
        <v>271</v>
      </c>
      <c r="D178" s="17">
        <v>-2828.9070000000002</v>
      </c>
      <c r="E178" s="18" t="s">
        <v>25</v>
      </c>
      <c r="F178" s="18" t="s">
        <v>299</v>
      </c>
      <c r="G178" s="19">
        <v>54.73</v>
      </c>
      <c r="H178" s="19">
        <v>0.67</v>
      </c>
      <c r="I178" s="19">
        <v>5.5E-2</v>
      </c>
      <c r="J178" s="19">
        <v>1.6E-2</v>
      </c>
      <c r="K178" s="19">
        <v>7.9000000000000008E-3</v>
      </c>
      <c r="L178" s="19">
        <v>3.7000000000000002E-3</v>
      </c>
      <c r="M178" s="19">
        <v>2E-3</v>
      </c>
      <c r="N178" s="19">
        <v>6.7999999999999996E-3</v>
      </c>
      <c r="O178" s="19"/>
      <c r="P178" s="19"/>
      <c r="Q178" s="19">
        <v>42.83</v>
      </c>
      <c r="R178" s="19">
        <v>1.67</v>
      </c>
      <c r="S178" s="19"/>
      <c r="T178" s="20"/>
      <c r="U178" s="21"/>
      <c r="V178" s="19">
        <f t="shared" si="2"/>
        <v>99.991399999999999</v>
      </c>
    </row>
    <row r="179" spans="1:22" s="16" customFormat="1" x14ac:dyDescent="0.3">
      <c r="A179" s="10">
        <v>256260.30103</v>
      </c>
      <c r="B179" s="10">
        <v>926934.48320999998</v>
      </c>
      <c r="C179" s="16" t="s">
        <v>271</v>
      </c>
      <c r="D179" s="17">
        <v>-2828.9070000000002</v>
      </c>
      <c r="E179" s="18" t="s">
        <v>25</v>
      </c>
      <c r="F179" s="18" t="s">
        <v>301</v>
      </c>
      <c r="G179" s="19">
        <v>55.88</v>
      </c>
      <c r="H179" s="19">
        <v>0.88</v>
      </c>
      <c r="I179" s="19">
        <v>0.06</v>
      </c>
      <c r="J179" s="19">
        <v>0.02</v>
      </c>
      <c r="K179" s="19">
        <v>0.01</v>
      </c>
      <c r="L179" s="19">
        <v>0.01</v>
      </c>
      <c r="M179" s="19">
        <v>0</v>
      </c>
      <c r="N179" s="19">
        <v>0</v>
      </c>
      <c r="O179" s="19">
        <v>0</v>
      </c>
      <c r="P179" s="19">
        <v>0</v>
      </c>
      <c r="Q179" s="19">
        <v>41.34</v>
      </c>
      <c r="R179" s="19">
        <v>1.8</v>
      </c>
      <c r="S179" s="19"/>
      <c r="T179" s="20">
        <v>0.96860000000000002</v>
      </c>
      <c r="U179" s="21">
        <v>576</v>
      </c>
      <c r="V179" s="19">
        <f t="shared" si="2"/>
        <v>100.00000000000001</v>
      </c>
    </row>
    <row r="180" spans="1:22" s="16" customFormat="1" x14ac:dyDescent="0.3">
      <c r="A180" s="10">
        <v>256260.30103</v>
      </c>
      <c r="B180" s="10">
        <v>926934.48320999998</v>
      </c>
      <c r="C180" s="16" t="s">
        <v>271</v>
      </c>
      <c r="D180" s="17">
        <v>-2828.9070000000002</v>
      </c>
      <c r="E180" s="18" t="s">
        <v>25</v>
      </c>
      <c r="F180" s="18" t="s">
        <v>300</v>
      </c>
      <c r="G180" s="19">
        <v>55.192</v>
      </c>
      <c r="H180" s="19">
        <v>0.56200000000000006</v>
      </c>
      <c r="I180" s="19">
        <v>9.4E-2</v>
      </c>
      <c r="J180" s="19">
        <v>4.4999999999999998E-2</v>
      </c>
      <c r="K180" s="19">
        <v>7.1999999999999995E-2</v>
      </c>
      <c r="L180" s="19">
        <v>6.9000000000000006E-2</v>
      </c>
      <c r="M180" s="19">
        <v>7.8E-2</v>
      </c>
      <c r="N180" s="19">
        <v>0.128</v>
      </c>
      <c r="O180" s="19">
        <v>7.0999999999999994E-2</v>
      </c>
      <c r="P180" s="19">
        <v>0.02</v>
      </c>
      <c r="Q180" s="19">
        <v>41.98</v>
      </c>
      <c r="R180" s="19">
        <v>1.6890000000000001</v>
      </c>
      <c r="S180" s="19"/>
      <c r="T180" s="20"/>
      <c r="U180" s="21">
        <v>591</v>
      </c>
      <c r="V180" s="19">
        <f t="shared" si="2"/>
        <v>100</v>
      </c>
    </row>
    <row r="181" spans="1:22" s="16" customFormat="1" x14ac:dyDescent="0.3">
      <c r="A181" s="10">
        <v>256260.30103</v>
      </c>
      <c r="B181" s="10">
        <v>926934.48320999998</v>
      </c>
      <c r="C181" s="16" t="s">
        <v>271</v>
      </c>
      <c r="D181" s="17">
        <v>-2732.9389999999999</v>
      </c>
      <c r="E181" s="18" t="s">
        <v>90</v>
      </c>
      <c r="F181" s="18" t="s">
        <v>299</v>
      </c>
      <c r="G181" s="19">
        <v>74.489999999999995</v>
      </c>
      <c r="H181" s="19">
        <v>1.18</v>
      </c>
      <c r="I181" s="19">
        <v>0.12</v>
      </c>
      <c r="J181" s="19">
        <v>4.2999999999999997E-2</v>
      </c>
      <c r="K181" s="19">
        <v>2.9000000000000001E-2</v>
      </c>
      <c r="L181" s="19">
        <v>2.1999999999999999E-2</v>
      </c>
      <c r="M181" s="19">
        <v>1.2999999999999999E-2</v>
      </c>
      <c r="N181" s="19">
        <v>9.7000000000000003E-2</v>
      </c>
      <c r="O181" s="19"/>
      <c r="P181" s="19"/>
      <c r="Q181" s="19">
        <v>22.13</v>
      </c>
      <c r="R181" s="19">
        <v>1.87</v>
      </c>
      <c r="S181" s="19"/>
      <c r="T181" s="20"/>
      <c r="U181" s="21"/>
      <c r="V181" s="19">
        <f t="shared" si="2"/>
        <v>99.994000000000014</v>
      </c>
    </row>
    <row r="182" spans="1:22" s="16" customFormat="1" x14ac:dyDescent="0.3">
      <c r="A182" s="10">
        <v>256260.30103</v>
      </c>
      <c r="B182" s="10">
        <v>926934.48320999998</v>
      </c>
      <c r="C182" s="16" t="s">
        <v>271</v>
      </c>
      <c r="D182" s="17">
        <v>-2732.9389999999999</v>
      </c>
      <c r="E182" s="18" t="s">
        <v>90</v>
      </c>
      <c r="F182" s="18" t="s">
        <v>301</v>
      </c>
      <c r="G182" s="19">
        <v>74.209999999999994</v>
      </c>
      <c r="H182" s="19">
        <v>1.37</v>
      </c>
      <c r="I182" s="19">
        <v>0.12</v>
      </c>
      <c r="J182" s="19">
        <v>0.04</v>
      </c>
      <c r="K182" s="19">
        <v>0.03</v>
      </c>
      <c r="L182" s="19">
        <v>0.03</v>
      </c>
      <c r="M182" s="19">
        <v>0.03</v>
      </c>
      <c r="N182" s="19">
        <v>0.03</v>
      </c>
      <c r="O182" s="19">
        <v>7.0000000000000007E-2</v>
      </c>
      <c r="P182" s="19">
        <v>0.01</v>
      </c>
      <c r="Q182" s="19">
        <v>22.08</v>
      </c>
      <c r="R182" s="19">
        <v>1.98</v>
      </c>
      <c r="S182" s="19"/>
      <c r="T182" s="20">
        <v>0.79010000000000002</v>
      </c>
      <c r="U182" s="21">
        <v>777</v>
      </c>
      <c r="V182" s="19">
        <f t="shared" si="2"/>
        <v>100.00000000000001</v>
      </c>
    </row>
    <row r="183" spans="1:22" s="16" customFormat="1" x14ac:dyDescent="0.3">
      <c r="A183" s="10">
        <v>256260.30103</v>
      </c>
      <c r="B183" s="10">
        <v>926934.48320999998</v>
      </c>
      <c r="C183" s="16" t="s">
        <v>271</v>
      </c>
      <c r="D183" s="17">
        <v>-2732.9389999999999</v>
      </c>
      <c r="E183" s="18" t="s">
        <v>90</v>
      </c>
      <c r="F183" s="18" t="s">
        <v>300</v>
      </c>
      <c r="G183" s="19">
        <v>73.661000000000001</v>
      </c>
      <c r="H183" s="19">
        <v>1.304</v>
      </c>
      <c r="I183" s="19">
        <v>0.107</v>
      </c>
      <c r="J183" s="19">
        <v>0.05</v>
      </c>
      <c r="K183" s="19">
        <v>3.3000000000000002E-2</v>
      </c>
      <c r="L183" s="19">
        <v>2.1999999999999999E-2</v>
      </c>
      <c r="M183" s="19">
        <v>1.7000000000000001E-2</v>
      </c>
      <c r="N183" s="19">
        <v>3.3000000000000002E-2</v>
      </c>
      <c r="O183" s="19">
        <v>7.0000000000000007E-2</v>
      </c>
      <c r="P183" s="19">
        <v>1E-3</v>
      </c>
      <c r="Q183" s="19">
        <v>22.728000000000002</v>
      </c>
      <c r="R183" s="19">
        <v>1.9750000000000001</v>
      </c>
      <c r="S183" s="19"/>
      <c r="T183" s="20"/>
      <c r="U183" s="21">
        <v>779</v>
      </c>
      <c r="V183" s="19">
        <f t="shared" si="2"/>
        <v>100.001</v>
      </c>
    </row>
    <row r="184" spans="1:22" s="16" customFormat="1" x14ac:dyDescent="0.3">
      <c r="A184" s="10">
        <v>256260.30103</v>
      </c>
      <c r="B184" s="10">
        <v>926934.48320999998</v>
      </c>
      <c r="C184" s="16" t="s">
        <v>271</v>
      </c>
      <c r="D184" s="17">
        <v>-2732.9389999999999</v>
      </c>
      <c r="E184" s="18" t="s">
        <v>90</v>
      </c>
      <c r="F184" s="18" t="s">
        <v>300</v>
      </c>
      <c r="G184" s="19">
        <v>73.707999999999998</v>
      </c>
      <c r="H184" s="19">
        <v>1.302</v>
      </c>
      <c r="I184" s="19">
        <v>0.11</v>
      </c>
      <c r="J184" s="19">
        <v>4.8000000000000001E-2</v>
      </c>
      <c r="K184" s="19">
        <v>3.2000000000000001E-2</v>
      </c>
      <c r="L184" s="19">
        <v>2.1999999999999999E-2</v>
      </c>
      <c r="M184" s="19">
        <v>1.6E-2</v>
      </c>
      <c r="N184" s="19">
        <v>3.5999999999999997E-2</v>
      </c>
      <c r="O184" s="19">
        <v>8.6999999999999994E-2</v>
      </c>
      <c r="P184" s="19">
        <v>7.0000000000000001E-3</v>
      </c>
      <c r="Q184" s="19">
        <v>22.651</v>
      </c>
      <c r="R184" s="19">
        <v>1.982</v>
      </c>
      <c r="S184" s="19"/>
      <c r="T184" s="20"/>
      <c r="U184" s="21">
        <v>781</v>
      </c>
      <c r="V184" s="19">
        <f t="shared" si="2"/>
        <v>100.00100000000002</v>
      </c>
    </row>
    <row r="185" spans="1:22" s="16" customFormat="1" x14ac:dyDescent="0.3">
      <c r="A185" s="10">
        <v>256260.30103</v>
      </c>
      <c r="B185" s="10">
        <v>926934.48320999998</v>
      </c>
      <c r="C185" s="16" t="s">
        <v>271</v>
      </c>
      <c r="D185" s="17">
        <v>-2340.7350000000001</v>
      </c>
      <c r="E185" s="18" t="s">
        <v>82</v>
      </c>
      <c r="F185" s="18" t="s">
        <v>300</v>
      </c>
      <c r="G185" s="19">
        <v>89.001999999999995</v>
      </c>
      <c r="H185" s="19">
        <v>1.397</v>
      </c>
      <c r="I185" s="19">
        <v>0.217</v>
      </c>
      <c r="J185" s="19">
        <v>3.2000000000000001E-2</v>
      </c>
      <c r="K185" s="19">
        <v>2.8000000000000001E-2</v>
      </c>
      <c r="L185" s="19">
        <v>1.4999999999999999E-2</v>
      </c>
      <c r="M185" s="19">
        <v>1.4999999999999999E-2</v>
      </c>
      <c r="N185" s="19">
        <v>2.1000000000000001E-2</v>
      </c>
      <c r="O185" s="19">
        <v>3.5000000000000003E-2</v>
      </c>
      <c r="P185" s="19">
        <v>6.0000000000000001E-3</v>
      </c>
      <c r="Q185" s="19">
        <v>7.3940000000000001</v>
      </c>
      <c r="R185" s="19">
        <v>1.8360000000000001</v>
      </c>
      <c r="S185" s="19"/>
      <c r="T185" s="20"/>
      <c r="U185" s="21">
        <v>935</v>
      </c>
      <c r="V185" s="19">
        <f t="shared" si="2"/>
        <v>99.998000000000005</v>
      </c>
    </row>
    <row r="186" spans="1:22" s="16" customFormat="1" x14ac:dyDescent="0.3">
      <c r="A186" s="10">
        <v>256260.30103</v>
      </c>
      <c r="B186" s="10">
        <v>926934.48320999998</v>
      </c>
      <c r="C186" s="16" t="s">
        <v>271</v>
      </c>
      <c r="D186" s="17">
        <v>-2340.7350000000001</v>
      </c>
      <c r="E186" s="18" t="s">
        <v>82</v>
      </c>
      <c r="F186" s="18" t="s">
        <v>300</v>
      </c>
      <c r="G186" s="19">
        <v>88.801000000000002</v>
      </c>
      <c r="H186" s="19">
        <v>1.3979999999999999</v>
      </c>
      <c r="I186" s="19">
        <v>0.216</v>
      </c>
      <c r="J186" s="19">
        <v>3.3000000000000002E-2</v>
      </c>
      <c r="K186" s="19">
        <v>2.9000000000000001E-2</v>
      </c>
      <c r="L186" s="19">
        <v>1.6E-2</v>
      </c>
      <c r="M186" s="19">
        <v>1.6E-2</v>
      </c>
      <c r="N186" s="19">
        <v>0.03</v>
      </c>
      <c r="O186" s="19">
        <v>5.3999999999999999E-2</v>
      </c>
      <c r="P186" s="19">
        <v>0</v>
      </c>
      <c r="Q186" s="19">
        <v>7.5060000000000002</v>
      </c>
      <c r="R186" s="19">
        <v>1.8979999999999999</v>
      </c>
      <c r="S186" s="19"/>
      <c r="T186" s="20"/>
      <c r="U186" s="21">
        <v>935</v>
      </c>
      <c r="V186" s="19">
        <f t="shared" si="2"/>
        <v>99.997</v>
      </c>
    </row>
    <row r="187" spans="1:22" s="16" customFormat="1" x14ac:dyDescent="0.3">
      <c r="A187" s="10">
        <v>256260.30103</v>
      </c>
      <c r="B187" s="10">
        <v>926934.48320999998</v>
      </c>
      <c r="C187" s="16" t="s">
        <v>271</v>
      </c>
      <c r="D187" s="17">
        <v>-2295.2370000000001</v>
      </c>
      <c r="E187" s="18" t="s">
        <v>80</v>
      </c>
      <c r="F187" s="18" t="s">
        <v>300</v>
      </c>
      <c r="G187" s="19">
        <v>88.971000000000004</v>
      </c>
      <c r="H187" s="19">
        <v>1.917</v>
      </c>
      <c r="I187" s="19">
        <v>0.376</v>
      </c>
      <c r="J187" s="19">
        <v>4.1000000000000002E-2</v>
      </c>
      <c r="K187" s="19">
        <v>4.2999999999999997E-2</v>
      </c>
      <c r="L187" s="19">
        <v>1.7000000000000001E-2</v>
      </c>
      <c r="M187" s="19">
        <v>0.02</v>
      </c>
      <c r="N187" s="19">
        <v>0.216</v>
      </c>
      <c r="O187" s="19">
        <v>0.11600000000000001</v>
      </c>
      <c r="P187" s="19">
        <v>7.0000000000000001E-3</v>
      </c>
      <c r="Q187" s="19">
        <v>6.6920000000000002</v>
      </c>
      <c r="R187" s="19">
        <v>1.5840000000000001</v>
      </c>
      <c r="S187" s="19"/>
      <c r="T187" s="20"/>
      <c r="U187" s="21">
        <v>963</v>
      </c>
      <c r="V187" s="19">
        <f t="shared" si="2"/>
        <v>100</v>
      </c>
    </row>
    <row r="188" spans="1:22" s="16" customFormat="1" x14ac:dyDescent="0.3">
      <c r="A188" s="10">
        <v>256260.30103</v>
      </c>
      <c r="B188" s="10">
        <v>926934.48320999998</v>
      </c>
      <c r="C188" s="16" t="s">
        <v>271</v>
      </c>
      <c r="D188" s="17">
        <v>-2295.2370000000001</v>
      </c>
      <c r="E188" s="18" t="s">
        <v>80</v>
      </c>
      <c r="F188" s="18" t="s">
        <v>300</v>
      </c>
      <c r="G188" s="19">
        <v>89.349000000000004</v>
      </c>
      <c r="H188" s="19">
        <v>1.9279999999999999</v>
      </c>
      <c r="I188" s="19">
        <v>0.26300000000000001</v>
      </c>
      <c r="J188" s="19">
        <v>4.2000000000000003E-2</v>
      </c>
      <c r="K188" s="19">
        <v>4.3999999999999997E-2</v>
      </c>
      <c r="L188" s="19">
        <v>1.7000000000000001E-2</v>
      </c>
      <c r="M188" s="19">
        <v>0.02</v>
      </c>
      <c r="N188" s="19">
        <v>3.4000000000000002E-2</v>
      </c>
      <c r="O188" s="19">
        <v>5.7000000000000002E-2</v>
      </c>
      <c r="P188" s="19">
        <v>2E-3</v>
      </c>
      <c r="Q188" s="19">
        <v>6.7380000000000004</v>
      </c>
      <c r="R188" s="19">
        <v>1.5049999999999999</v>
      </c>
      <c r="S188" s="19"/>
      <c r="T188" s="20"/>
      <c r="U188" s="21">
        <v>952</v>
      </c>
      <c r="V188" s="19">
        <f t="shared" si="2"/>
        <v>99.998999999999995</v>
      </c>
    </row>
    <row r="189" spans="1:22" s="16" customFormat="1" x14ac:dyDescent="0.3">
      <c r="A189" s="10">
        <v>256260.30103</v>
      </c>
      <c r="B189" s="10">
        <v>926934.48320999998</v>
      </c>
      <c r="C189" s="16" t="s">
        <v>271</v>
      </c>
      <c r="D189" s="17">
        <v>-2295.2370000000001</v>
      </c>
      <c r="E189" s="18" t="s">
        <v>80</v>
      </c>
      <c r="F189" s="18" t="s">
        <v>301</v>
      </c>
      <c r="G189" s="19">
        <v>89.21</v>
      </c>
      <c r="H189" s="19">
        <v>1.91</v>
      </c>
      <c r="I189" s="19">
        <v>0.19</v>
      </c>
      <c r="J189" s="19">
        <v>0.04</v>
      </c>
      <c r="K189" s="19">
        <v>0.04</v>
      </c>
      <c r="L189" s="19">
        <v>0.02</v>
      </c>
      <c r="M189" s="19">
        <v>0.02</v>
      </c>
      <c r="N189" s="19">
        <v>0.03</v>
      </c>
      <c r="O189" s="19">
        <v>0.06</v>
      </c>
      <c r="P189" s="19">
        <v>0</v>
      </c>
      <c r="Q189" s="19">
        <v>6.91</v>
      </c>
      <c r="R189" s="19">
        <v>1.57</v>
      </c>
      <c r="S189" s="19"/>
      <c r="T189" s="20">
        <v>0.64380000000000004</v>
      </c>
      <c r="U189" s="21">
        <v>936</v>
      </c>
      <c r="V189" s="19">
        <f t="shared" si="2"/>
        <v>99.999999999999986</v>
      </c>
    </row>
    <row r="190" spans="1:22" s="16" customFormat="1" x14ac:dyDescent="0.3">
      <c r="A190" s="10">
        <v>256260.30103</v>
      </c>
      <c r="B190" s="10">
        <v>926934.48320999998</v>
      </c>
      <c r="C190" s="16" t="s">
        <v>271</v>
      </c>
      <c r="D190" s="17">
        <v>-2297.3119999999999</v>
      </c>
      <c r="E190" s="18" t="s">
        <v>80</v>
      </c>
      <c r="F190" s="18" t="s">
        <v>299</v>
      </c>
      <c r="G190" s="19">
        <v>89.77</v>
      </c>
      <c r="H190" s="19">
        <v>1.76</v>
      </c>
      <c r="I190" s="19">
        <v>0.18</v>
      </c>
      <c r="J190" s="19">
        <v>3.7999999999999999E-2</v>
      </c>
      <c r="K190" s="19">
        <v>0.04</v>
      </c>
      <c r="L190" s="19">
        <v>1.7999999999999999E-2</v>
      </c>
      <c r="M190" s="19">
        <v>1.7000000000000001E-2</v>
      </c>
      <c r="N190" s="19">
        <v>0.12</v>
      </c>
      <c r="O190" s="19"/>
      <c r="P190" s="19"/>
      <c r="Q190" s="19">
        <v>6.61</v>
      </c>
      <c r="R190" s="19">
        <v>1.44</v>
      </c>
      <c r="S190" s="19"/>
      <c r="T190" s="20"/>
      <c r="U190" s="21"/>
      <c r="V190" s="19">
        <f t="shared" si="2"/>
        <v>99.993000000000009</v>
      </c>
    </row>
    <row r="191" spans="1:22" x14ac:dyDescent="0.3">
      <c r="A191" s="10">
        <v>255880.76387</v>
      </c>
      <c r="B191" s="10">
        <v>945034.54475</v>
      </c>
      <c r="C191" s="10" t="s">
        <v>272</v>
      </c>
      <c r="D191" s="11">
        <v>-2429.5909999999999</v>
      </c>
      <c r="E191" s="12" t="s">
        <v>82</v>
      </c>
      <c r="F191" s="12" t="s">
        <v>306</v>
      </c>
      <c r="G191" s="13">
        <v>87.015000000000001</v>
      </c>
      <c r="H191" s="13">
        <v>2.899</v>
      </c>
      <c r="I191" s="13">
        <v>0.33500000000000002</v>
      </c>
      <c r="J191" s="13">
        <v>8.5000000000000006E-2</v>
      </c>
      <c r="K191" s="13">
        <v>6.2E-2</v>
      </c>
      <c r="L191" s="13">
        <v>4.4999999999999998E-2</v>
      </c>
      <c r="M191" s="13">
        <v>2.3E-2</v>
      </c>
      <c r="N191" s="13">
        <v>4.3999999999999997E-2</v>
      </c>
      <c r="O191" s="13">
        <v>8.5000000000000006E-2</v>
      </c>
      <c r="P191" s="13">
        <v>1.4999999999999999E-2</v>
      </c>
      <c r="Q191" s="13">
        <v>8.7040000000000006</v>
      </c>
      <c r="R191" s="13">
        <v>0.53200000000000003</v>
      </c>
      <c r="S191" s="13"/>
      <c r="U191" s="15">
        <v>960</v>
      </c>
      <c r="V191" s="13">
        <f t="shared" si="2"/>
        <v>99.84399999999998</v>
      </c>
    </row>
    <row r="192" spans="1:22" x14ac:dyDescent="0.3">
      <c r="A192" s="10">
        <v>255880.76387</v>
      </c>
      <c r="B192" s="10">
        <v>945034.54475</v>
      </c>
      <c r="C192" s="10" t="s">
        <v>272</v>
      </c>
      <c r="D192" s="11">
        <v>-2023.444</v>
      </c>
      <c r="E192" s="12" t="s">
        <v>80</v>
      </c>
      <c r="F192" s="12" t="s">
        <v>306</v>
      </c>
      <c r="G192" s="13">
        <v>90.921999999999997</v>
      </c>
      <c r="H192" s="13">
        <v>3.2050000000000001</v>
      </c>
      <c r="I192" s="13">
        <v>0.46</v>
      </c>
      <c r="J192" s="13">
        <v>9.9000000000000005E-2</v>
      </c>
      <c r="K192" s="13">
        <v>8.4000000000000005E-2</v>
      </c>
      <c r="L192" s="13">
        <v>4.4999999999999998E-2</v>
      </c>
      <c r="M192" s="13">
        <v>2.5999999999999999E-2</v>
      </c>
      <c r="N192" s="13">
        <v>4.3999999999999997E-2</v>
      </c>
      <c r="O192" s="13">
        <v>4.2999999999999997E-2</v>
      </c>
      <c r="P192" s="13">
        <v>1.2E-2</v>
      </c>
      <c r="Q192" s="13">
        <v>4.2270000000000003</v>
      </c>
      <c r="R192" s="13">
        <v>0.628</v>
      </c>
      <c r="S192" s="13"/>
      <c r="U192" s="15">
        <v>1007</v>
      </c>
      <c r="V192" s="13">
        <f t="shared" si="2"/>
        <v>99.795000000000002</v>
      </c>
    </row>
    <row r="193" spans="1:22" s="16" customFormat="1" x14ac:dyDescent="0.3">
      <c r="A193" s="10">
        <v>255779.39955999999</v>
      </c>
      <c r="B193" s="10">
        <v>949948.84745999996</v>
      </c>
      <c r="C193" s="16" t="s">
        <v>273</v>
      </c>
      <c r="D193" s="17">
        <v>-1667.653</v>
      </c>
      <c r="E193" s="18" t="s">
        <v>25</v>
      </c>
      <c r="F193" s="18" t="s">
        <v>300</v>
      </c>
      <c r="G193" s="19">
        <v>94.786000000000001</v>
      </c>
      <c r="H193" s="19">
        <v>1.2490000000000001</v>
      </c>
      <c r="I193" s="19">
        <v>0.18099999999999999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3.7829999999999999</v>
      </c>
      <c r="S193" s="19"/>
      <c r="T193" s="20"/>
      <c r="U193" s="21">
        <v>984</v>
      </c>
      <c r="V193" s="19">
        <f t="shared" si="2"/>
        <v>99.998999999999995</v>
      </c>
    </row>
    <row r="194" spans="1:22" s="16" customFormat="1" x14ac:dyDescent="0.3">
      <c r="A194" s="10">
        <v>255779.39955999999</v>
      </c>
      <c r="B194" s="10">
        <v>949948.84745999996</v>
      </c>
      <c r="C194" s="16" t="s">
        <v>273</v>
      </c>
      <c r="D194" s="17">
        <v>-1667.653</v>
      </c>
      <c r="E194" s="18" t="s">
        <v>25</v>
      </c>
      <c r="F194" s="18" t="s">
        <v>301</v>
      </c>
      <c r="G194" s="19">
        <v>94.63</v>
      </c>
      <c r="H194" s="19">
        <v>1.23</v>
      </c>
      <c r="I194" s="19">
        <v>0.06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0.11</v>
      </c>
      <c r="R194" s="19">
        <v>3.97</v>
      </c>
      <c r="S194" s="19"/>
      <c r="T194" s="20">
        <v>0.57879999999999998</v>
      </c>
      <c r="U194" s="21">
        <v>966</v>
      </c>
      <c r="V194" s="19">
        <f t="shared" si="2"/>
        <v>100</v>
      </c>
    </row>
    <row r="195" spans="1:22" s="16" customFormat="1" x14ac:dyDescent="0.3">
      <c r="A195" s="10">
        <v>255779.39955999999</v>
      </c>
      <c r="B195" s="10">
        <v>949948.84745999996</v>
      </c>
      <c r="C195" s="16" t="s">
        <v>273</v>
      </c>
      <c r="D195" s="17">
        <v>-1667.653</v>
      </c>
      <c r="E195" s="18" t="s">
        <v>25</v>
      </c>
      <c r="F195" s="18" t="s">
        <v>299</v>
      </c>
      <c r="G195" s="19">
        <v>95.04</v>
      </c>
      <c r="H195" s="19">
        <v>1.1299999999999999</v>
      </c>
      <c r="I195" s="19">
        <v>5.0999999999999997E-2</v>
      </c>
      <c r="J195" s="19">
        <v>3.8E-3</v>
      </c>
      <c r="K195" s="19">
        <v>1E-3</v>
      </c>
      <c r="L195" s="19">
        <v>0</v>
      </c>
      <c r="M195" s="19">
        <v>0</v>
      </c>
      <c r="N195" s="19">
        <v>0</v>
      </c>
      <c r="O195" s="19"/>
      <c r="P195" s="19"/>
      <c r="Q195" s="19">
        <v>0</v>
      </c>
      <c r="R195" s="19">
        <v>3.74</v>
      </c>
      <c r="S195" s="19"/>
      <c r="T195" s="20"/>
      <c r="U195" s="21"/>
      <c r="V195" s="19">
        <f t="shared" ref="V195:V241" si="3">SUM(G195:R195)</f>
        <v>99.965800000000002</v>
      </c>
    </row>
    <row r="196" spans="1:22" s="16" customFormat="1" x14ac:dyDescent="0.3">
      <c r="A196" s="10">
        <v>255779.39955999999</v>
      </c>
      <c r="B196" s="10">
        <v>949948.84745999996</v>
      </c>
      <c r="C196" s="16" t="s">
        <v>273</v>
      </c>
      <c r="D196" s="17">
        <v>-1868.932</v>
      </c>
      <c r="E196" s="18" t="s">
        <v>25</v>
      </c>
      <c r="F196" s="18" t="s">
        <v>300</v>
      </c>
      <c r="G196" s="19">
        <v>86.673000000000002</v>
      </c>
      <c r="H196" s="19">
        <v>1.5489999999999999</v>
      </c>
      <c r="I196" s="19">
        <v>0.27700000000000002</v>
      </c>
      <c r="J196" s="19">
        <v>6.0000000000000001E-3</v>
      </c>
      <c r="K196" s="19">
        <v>2E-3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9.9499999999999993</v>
      </c>
      <c r="R196" s="19">
        <v>1.5429999999999999</v>
      </c>
      <c r="S196" s="19"/>
      <c r="T196" s="20"/>
      <c r="U196" s="21">
        <v>910</v>
      </c>
      <c r="V196" s="19">
        <f t="shared" si="3"/>
        <v>100.00000000000001</v>
      </c>
    </row>
    <row r="197" spans="1:22" s="16" customFormat="1" x14ac:dyDescent="0.3">
      <c r="A197" s="10">
        <v>255779.39955999999</v>
      </c>
      <c r="B197" s="10">
        <v>949948.84745999996</v>
      </c>
      <c r="C197" s="16" t="s">
        <v>273</v>
      </c>
      <c r="D197" s="17">
        <v>-1868.932</v>
      </c>
      <c r="E197" s="18" t="s">
        <v>25</v>
      </c>
      <c r="F197" s="18" t="s">
        <v>301</v>
      </c>
      <c r="G197" s="19">
        <v>87.66</v>
      </c>
      <c r="H197" s="19">
        <v>0.94</v>
      </c>
      <c r="I197" s="19">
        <v>0.03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7.8</v>
      </c>
      <c r="R197" s="19">
        <v>3.57</v>
      </c>
      <c r="S197" s="19"/>
      <c r="T197" s="20">
        <v>0.64990000000000003</v>
      </c>
      <c r="U197" s="21">
        <v>891</v>
      </c>
      <c r="V197" s="19">
        <f t="shared" si="3"/>
        <v>99.999999999999986</v>
      </c>
    </row>
    <row r="198" spans="1:22" s="16" customFormat="1" x14ac:dyDescent="0.3">
      <c r="A198" s="10">
        <v>255779.39955999999</v>
      </c>
      <c r="B198" s="10">
        <v>949948.84745999996</v>
      </c>
      <c r="C198" s="16" t="s">
        <v>273</v>
      </c>
      <c r="D198" s="17">
        <v>-1868.932</v>
      </c>
      <c r="E198" s="18" t="s">
        <v>25</v>
      </c>
      <c r="F198" s="18" t="s">
        <v>299</v>
      </c>
      <c r="G198" s="19">
        <v>88.15</v>
      </c>
      <c r="H198" s="19">
        <v>0.83</v>
      </c>
      <c r="I198" s="19">
        <v>0.03</v>
      </c>
      <c r="J198" s="19">
        <v>2.7000000000000001E-3</v>
      </c>
      <c r="K198" s="19">
        <v>1E-3</v>
      </c>
      <c r="L198" s="19">
        <v>0</v>
      </c>
      <c r="M198" s="19">
        <v>0</v>
      </c>
      <c r="N198" s="19">
        <v>1.8E-3</v>
      </c>
      <c r="O198" s="19"/>
      <c r="P198" s="19"/>
      <c r="Q198" s="19">
        <v>7.5</v>
      </c>
      <c r="R198" s="19">
        <v>3.45</v>
      </c>
      <c r="S198" s="19"/>
      <c r="T198" s="20"/>
      <c r="U198" s="21"/>
      <c r="V198" s="19">
        <f t="shared" si="3"/>
        <v>99.96550000000002</v>
      </c>
    </row>
    <row r="199" spans="1:22" s="16" customFormat="1" x14ac:dyDescent="0.3">
      <c r="A199" s="10">
        <v>255779.39955999999</v>
      </c>
      <c r="B199" s="10">
        <v>949948.84745999996</v>
      </c>
      <c r="C199" s="16" t="s">
        <v>273</v>
      </c>
      <c r="D199" s="17">
        <v>-2078.1280000000002</v>
      </c>
      <c r="E199" s="18" t="s">
        <v>25</v>
      </c>
      <c r="F199" s="18" t="s">
        <v>300</v>
      </c>
      <c r="G199" s="19">
        <v>83.673000000000002</v>
      </c>
      <c r="H199" s="19">
        <v>0.60299999999999998</v>
      </c>
      <c r="I199" s="19">
        <v>0.85699999999999998</v>
      </c>
      <c r="J199" s="19">
        <v>3.0000000000000001E-3</v>
      </c>
      <c r="K199" s="19">
        <v>2E-3</v>
      </c>
      <c r="L199" s="19">
        <v>1E-3</v>
      </c>
      <c r="M199" s="19">
        <v>0</v>
      </c>
      <c r="N199" s="19">
        <v>0</v>
      </c>
      <c r="O199" s="19">
        <v>0</v>
      </c>
      <c r="P199" s="19">
        <v>0</v>
      </c>
      <c r="Q199" s="19">
        <v>11.361000000000001</v>
      </c>
      <c r="R199" s="19">
        <v>3.5009999999999999</v>
      </c>
      <c r="S199" s="19"/>
      <c r="T199" s="20"/>
      <c r="U199" s="21">
        <v>882</v>
      </c>
      <c r="V199" s="19">
        <f t="shared" si="3"/>
        <v>100.001</v>
      </c>
    </row>
    <row r="200" spans="1:22" s="16" customFormat="1" x14ac:dyDescent="0.3">
      <c r="A200" s="10">
        <v>255779.39955999999</v>
      </c>
      <c r="B200" s="10">
        <v>949948.84745999996</v>
      </c>
      <c r="C200" s="16" t="s">
        <v>273</v>
      </c>
      <c r="D200" s="17">
        <v>-2078.5839999999998</v>
      </c>
      <c r="E200" s="18" t="s">
        <v>25</v>
      </c>
      <c r="F200" s="18" t="s">
        <v>301</v>
      </c>
      <c r="G200" s="19">
        <v>84.48</v>
      </c>
      <c r="H200" s="19">
        <v>0.56999999999999995</v>
      </c>
      <c r="I200" s="19">
        <v>0.02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11.45</v>
      </c>
      <c r="R200" s="19">
        <v>3.48</v>
      </c>
      <c r="S200" s="19"/>
      <c r="T200" s="20">
        <v>0.68300000000000005</v>
      </c>
      <c r="U200" s="21">
        <v>853</v>
      </c>
      <c r="V200" s="19">
        <f t="shared" si="3"/>
        <v>100</v>
      </c>
    </row>
    <row r="201" spans="1:22" s="16" customFormat="1" x14ac:dyDescent="0.3">
      <c r="A201" s="10">
        <v>255779.39955999999</v>
      </c>
      <c r="B201" s="10">
        <v>949948.84745999996</v>
      </c>
      <c r="C201" s="16" t="s">
        <v>273</v>
      </c>
      <c r="D201" s="17">
        <v>-2078.5839999999998</v>
      </c>
      <c r="E201" s="18" t="s">
        <v>25</v>
      </c>
      <c r="F201" s="18" t="s">
        <v>299</v>
      </c>
      <c r="G201" s="19">
        <v>84.95</v>
      </c>
      <c r="H201" s="19">
        <v>0.49</v>
      </c>
      <c r="I201" s="19">
        <v>1.4E-2</v>
      </c>
      <c r="J201" s="19">
        <v>1.2999999999999999E-3</v>
      </c>
      <c r="K201" s="19">
        <v>0</v>
      </c>
      <c r="L201" s="19">
        <v>0</v>
      </c>
      <c r="M201" s="19">
        <v>0</v>
      </c>
      <c r="N201" s="19">
        <v>0</v>
      </c>
      <c r="O201" s="19"/>
      <c r="P201" s="19"/>
      <c r="Q201" s="19">
        <v>11.29</v>
      </c>
      <c r="R201" s="19">
        <v>3.22</v>
      </c>
      <c r="S201" s="19"/>
      <c r="T201" s="20"/>
      <c r="U201" s="21"/>
      <c r="V201" s="19">
        <f t="shared" si="3"/>
        <v>99.965299999999985</v>
      </c>
    </row>
    <row r="202" spans="1:22" s="16" customFormat="1" x14ac:dyDescent="0.3">
      <c r="A202" s="10">
        <v>255779.39955999999</v>
      </c>
      <c r="B202" s="10">
        <v>949948.84745999996</v>
      </c>
      <c r="C202" s="16" t="s">
        <v>273</v>
      </c>
      <c r="D202" s="17">
        <v>-2109.6120000000001</v>
      </c>
      <c r="E202" s="18" t="s">
        <v>25</v>
      </c>
      <c r="F202" s="18" t="s">
        <v>300</v>
      </c>
      <c r="G202" s="19">
        <v>78.451999999999998</v>
      </c>
      <c r="H202" s="19">
        <v>1.222</v>
      </c>
      <c r="I202" s="19">
        <v>6.5000000000000002E-2</v>
      </c>
      <c r="J202" s="19">
        <v>1.7999999999999999E-2</v>
      </c>
      <c r="K202" s="19">
        <v>8.0000000000000002E-3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17.420000000000002</v>
      </c>
      <c r="R202" s="19">
        <v>2.8149999999999999</v>
      </c>
      <c r="S202" s="19"/>
      <c r="T202" s="20"/>
      <c r="U202" s="21">
        <v>819</v>
      </c>
      <c r="V202" s="19">
        <f t="shared" si="3"/>
        <v>99.999999999999986</v>
      </c>
    </row>
    <row r="203" spans="1:22" s="16" customFormat="1" x14ac:dyDescent="0.3">
      <c r="A203" s="10">
        <v>255779.39955999999</v>
      </c>
      <c r="B203" s="10">
        <v>949948.84745999996</v>
      </c>
      <c r="C203" s="16" t="s">
        <v>273</v>
      </c>
      <c r="D203" s="17">
        <v>-2109.6120000000001</v>
      </c>
      <c r="E203" s="18" t="s">
        <v>25</v>
      </c>
      <c r="F203" s="18" t="s">
        <v>301</v>
      </c>
      <c r="G203" s="19">
        <v>78.02</v>
      </c>
      <c r="H203" s="19">
        <v>1.27</v>
      </c>
      <c r="I203" s="19">
        <v>7.0000000000000007E-2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17.77</v>
      </c>
      <c r="R203" s="19">
        <v>2.87</v>
      </c>
      <c r="S203" s="19"/>
      <c r="T203" s="20">
        <v>0.74570000000000003</v>
      </c>
      <c r="U203" s="21">
        <v>802</v>
      </c>
      <c r="V203" s="19">
        <f t="shared" si="3"/>
        <v>99.999999999999986</v>
      </c>
    </row>
    <row r="204" spans="1:22" s="16" customFormat="1" x14ac:dyDescent="0.3">
      <c r="A204" s="10">
        <v>255779.39955999999</v>
      </c>
      <c r="B204" s="10">
        <v>949948.84745999996</v>
      </c>
      <c r="C204" s="16" t="s">
        <v>273</v>
      </c>
      <c r="D204" s="17">
        <v>-2109.6120000000001</v>
      </c>
      <c r="E204" s="18" t="s">
        <v>25</v>
      </c>
      <c r="F204" s="18" t="s">
        <v>299</v>
      </c>
      <c r="G204" s="19">
        <v>78.44</v>
      </c>
      <c r="H204" s="19">
        <v>1.1000000000000001</v>
      </c>
      <c r="I204" s="19">
        <v>7.0999999999999994E-2</v>
      </c>
      <c r="J204" s="19">
        <v>1.0999999999999999E-2</v>
      </c>
      <c r="K204" s="19">
        <v>5.1999999999999998E-3</v>
      </c>
      <c r="L204" s="19">
        <v>1.1999999999999999E-3</v>
      </c>
      <c r="M204" s="19">
        <v>0</v>
      </c>
      <c r="N204" s="19">
        <v>1.4E-3</v>
      </c>
      <c r="O204" s="19"/>
      <c r="P204" s="19"/>
      <c r="Q204" s="19">
        <v>17.739999999999998</v>
      </c>
      <c r="R204" s="19">
        <v>2.61</v>
      </c>
      <c r="S204" s="19"/>
      <c r="T204" s="20"/>
      <c r="U204" s="21"/>
      <c r="V204" s="19">
        <f t="shared" si="3"/>
        <v>99.979799999999983</v>
      </c>
    </row>
    <row r="205" spans="1:22" s="16" customFormat="1" x14ac:dyDescent="0.3">
      <c r="A205" s="10">
        <v>255779.39955999999</v>
      </c>
      <c r="B205" s="10">
        <v>949948.84745999996</v>
      </c>
      <c r="C205" s="16" t="s">
        <v>273</v>
      </c>
      <c r="D205" s="17">
        <v>-2124.9540000000002</v>
      </c>
      <c r="E205" s="18" t="s">
        <v>25</v>
      </c>
      <c r="F205" s="18" t="s">
        <v>300</v>
      </c>
      <c r="G205" s="19">
        <v>76.668999999999997</v>
      </c>
      <c r="H205" s="19">
        <v>1.4339999999999999</v>
      </c>
      <c r="I205" s="19">
        <v>0.124</v>
      </c>
      <c r="J205" s="19">
        <v>2.4E-2</v>
      </c>
      <c r="K205" s="19">
        <v>1.2E-2</v>
      </c>
      <c r="L205" s="19">
        <v>3.0000000000000001E-3</v>
      </c>
      <c r="M205" s="19">
        <v>1E-3</v>
      </c>
      <c r="N205" s="19">
        <v>1E-3</v>
      </c>
      <c r="O205" s="19">
        <v>0</v>
      </c>
      <c r="P205" s="19">
        <v>0</v>
      </c>
      <c r="Q205" s="19">
        <v>19.356000000000002</v>
      </c>
      <c r="R205" s="19">
        <v>2.3740000000000001</v>
      </c>
      <c r="S205" s="19"/>
      <c r="T205" s="20"/>
      <c r="U205" s="21">
        <v>804</v>
      </c>
      <c r="V205" s="19">
        <f t="shared" si="3"/>
        <v>99.99799999999999</v>
      </c>
    </row>
    <row r="206" spans="1:22" s="16" customFormat="1" x14ac:dyDescent="0.3">
      <c r="A206" s="10">
        <v>255779.39955999999</v>
      </c>
      <c r="B206" s="10">
        <v>949948.84745999996</v>
      </c>
      <c r="C206" s="16" t="s">
        <v>273</v>
      </c>
      <c r="D206" s="17">
        <v>-2124.9540000000002</v>
      </c>
      <c r="E206" s="18" t="s">
        <v>25</v>
      </c>
      <c r="F206" s="18" t="s">
        <v>301</v>
      </c>
      <c r="G206" s="19">
        <v>76.33</v>
      </c>
      <c r="H206" s="19">
        <v>1.45</v>
      </c>
      <c r="I206" s="19">
        <v>0.1</v>
      </c>
      <c r="J206" s="19">
        <v>0.02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19.63</v>
      </c>
      <c r="R206" s="19">
        <v>2.4700000000000002</v>
      </c>
      <c r="S206" s="19"/>
      <c r="T206" s="20">
        <v>0.76349999999999996</v>
      </c>
      <c r="U206" s="21">
        <v>790</v>
      </c>
      <c r="V206" s="19">
        <f t="shared" si="3"/>
        <v>99.999999999999986</v>
      </c>
    </row>
    <row r="207" spans="1:22" s="16" customFormat="1" x14ac:dyDescent="0.3">
      <c r="A207" s="10">
        <v>255779.39955999999</v>
      </c>
      <c r="B207" s="10">
        <v>949948.84745999996</v>
      </c>
      <c r="C207" s="16" t="s">
        <v>273</v>
      </c>
      <c r="D207" s="17">
        <v>-2124.9540000000002</v>
      </c>
      <c r="E207" s="18" t="s">
        <v>25</v>
      </c>
      <c r="F207" s="18" t="s">
        <v>299</v>
      </c>
      <c r="G207" s="19">
        <v>76.489999999999995</v>
      </c>
      <c r="H207" s="19">
        <v>1.29</v>
      </c>
      <c r="I207" s="19">
        <v>9.9000000000000005E-2</v>
      </c>
      <c r="J207" s="19">
        <v>1.7999999999999999E-2</v>
      </c>
      <c r="K207" s="19">
        <v>9.7999999999999997E-3</v>
      </c>
      <c r="L207" s="19">
        <v>3.3E-3</v>
      </c>
      <c r="M207" s="19">
        <v>1.6999999999999999E-3</v>
      </c>
      <c r="N207" s="19">
        <v>3.5999999999999999E-3</v>
      </c>
      <c r="O207" s="19"/>
      <c r="P207" s="19"/>
      <c r="Q207" s="19">
        <v>19.75</v>
      </c>
      <c r="R207" s="19">
        <v>2.31</v>
      </c>
      <c r="S207" s="19"/>
      <c r="T207" s="20"/>
      <c r="U207" s="21"/>
      <c r="V207" s="19">
        <f t="shared" si="3"/>
        <v>99.975400000000008</v>
      </c>
    </row>
    <row r="208" spans="1:22" s="16" customFormat="1" x14ac:dyDescent="0.3">
      <c r="A208" s="10">
        <v>255779.39955999999</v>
      </c>
      <c r="B208" s="10">
        <v>949948.84745999996</v>
      </c>
      <c r="C208" s="16" t="s">
        <v>273</v>
      </c>
      <c r="D208" s="17">
        <v>-2136.0390000000002</v>
      </c>
      <c r="E208" s="18" t="s">
        <v>25</v>
      </c>
      <c r="F208" s="18" t="s">
        <v>299</v>
      </c>
      <c r="G208" s="19">
        <v>76.13</v>
      </c>
      <c r="H208" s="19">
        <v>1.1100000000000001</v>
      </c>
      <c r="I208" s="19">
        <v>7.2999999999999995E-2</v>
      </c>
      <c r="J208" s="19">
        <v>1.2999999999999999E-2</v>
      </c>
      <c r="K208" s="19">
        <v>5.8999999999999999E-3</v>
      </c>
      <c r="L208" s="19">
        <v>1.4E-3</v>
      </c>
      <c r="M208" s="19">
        <v>0</v>
      </c>
      <c r="N208" s="19">
        <v>0</v>
      </c>
      <c r="O208" s="19"/>
      <c r="P208" s="19"/>
      <c r="Q208" s="19">
        <v>20.32</v>
      </c>
      <c r="R208" s="19">
        <v>2.3199999999999998</v>
      </c>
      <c r="S208" s="19"/>
      <c r="T208" s="20"/>
      <c r="U208" s="21"/>
      <c r="V208" s="19">
        <f t="shared" si="3"/>
        <v>99.973299999999995</v>
      </c>
    </row>
    <row r="209" spans="1:22" s="16" customFormat="1" x14ac:dyDescent="0.3">
      <c r="A209" s="10">
        <v>255779.39955999999</v>
      </c>
      <c r="B209" s="10">
        <v>949948.84745999996</v>
      </c>
      <c r="C209" s="16" t="s">
        <v>273</v>
      </c>
      <c r="D209" s="17">
        <v>-2136.0390000000002</v>
      </c>
      <c r="E209" s="18" t="s">
        <v>25</v>
      </c>
      <c r="F209" s="18" t="s">
        <v>301</v>
      </c>
      <c r="G209" s="19">
        <v>75.88</v>
      </c>
      <c r="H209" s="19">
        <v>1.28</v>
      </c>
      <c r="I209" s="19">
        <v>7.0000000000000007E-2</v>
      </c>
      <c r="J209" s="19">
        <v>0.01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20.3</v>
      </c>
      <c r="R209" s="19">
        <v>2.46</v>
      </c>
      <c r="S209" s="19"/>
      <c r="T209" s="20">
        <v>0.76870000000000005</v>
      </c>
      <c r="U209" s="21">
        <v>781</v>
      </c>
      <c r="V209" s="19">
        <f t="shared" si="3"/>
        <v>99.999999999999986</v>
      </c>
    </row>
    <row r="210" spans="1:22" s="16" customFormat="1" x14ac:dyDescent="0.3">
      <c r="A210" s="10">
        <v>255779.39955999999</v>
      </c>
      <c r="B210" s="10">
        <v>949948.84745999996</v>
      </c>
      <c r="C210" s="16" t="s">
        <v>273</v>
      </c>
      <c r="D210" s="17">
        <v>-2136.0390000000002</v>
      </c>
      <c r="E210" s="18" t="s">
        <v>25</v>
      </c>
      <c r="F210" s="18" t="s">
        <v>300</v>
      </c>
      <c r="G210" s="19">
        <v>76.218999999999994</v>
      </c>
      <c r="H210" s="19">
        <v>1.2270000000000001</v>
      </c>
      <c r="I210" s="19">
        <v>5.8999999999999997E-2</v>
      </c>
      <c r="J210" s="19">
        <v>1.9E-2</v>
      </c>
      <c r="K210" s="19">
        <v>8.9999999999999993E-3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20.048999999999999</v>
      </c>
      <c r="R210" s="19">
        <v>2.4180000000000001</v>
      </c>
      <c r="S210" s="19"/>
      <c r="T210" s="20"/>
      <c r="U210" s="21">
        <v>797</v>
      </c>
      <c r="V210" s="19">
        <f t="shared" si="3"/>
        <v>100</v>
      </c>
    </row>
    <row r="211" spans="1:22" s="16" customFormat="1" x14ac:dyDescent="0.3">
      <c r="A211" s="10">
        <v>259207.70908999999</v>
      </c>
      <c r="B211" s="10">
        <v>940177.42021000001</v>
      </c>
      <c r="C211" s="16" t="s">
        <v>274</v>
      </c>
      <c r="D211" s="17">
        <v>-1416.1990000000001</v>
      </c>
      <c r="E211" s="18" t="s">
        <v>25</v>
      </c>
      <c r="F211" s="18" t="s">
        <v>300</v>
      </c>
      <c r="G211" s="19">
        <v>92.897999999999996</v>
      </c>
      <c r="H211" s="19">
        <v>2.3759999999999999</v>
      </c>
      <c r="I211" s="19">
        <v>1.0469999999999999</v>
      </c>
      <c r="J211" s="19">
        <v>0.32400000000000001</v>
      </c>
      <c r="K211" s="19">
        <v>9.8000000000000004E-2</v>
      </c>
      <c r="L211" s="19">
        <v>5.0999999999999997E-2</v>
      </c>
      <c r="M211" s="19">
        <v>2.4E-2</v>
      </c>
      <c r="N211" s="19">
        <v>2.8000000000000001E-2</v>
      </c>
      <c r="O211" s="19">
        <v>4.0000000000000001E-3</v>
      </c>
      <c r="P211" s="19">
        <v>0</v>
      </c>
      <c r="Q211" s="19">
        <v>1.34</v>
      </c>
      <c r="R211" s="19">
        <v>1.8109999999999999</v>
      </c>
      <c r="S211" s="19"/>
      <c r="T211" s="20"/>
      <c r="U211" s="21">
        <v>1025</v>
      </c>
      <c r="V211" s="19">
        <f t="shared" si="3"/>
        <v>100.001</v>
      </c>
    </row>
    <row r="212" spans="1:22" s="16" customFormat="1" x14ac:dyDescent="0.3">
      <c r="A212" s="10">
        <v>259207.70908999999</v>
      </c>
      <c r="B212" s="10">
        <v>940177.42021000001</v>
      </c>
      <c r="C212" s="16" t="s">
        <v>274</v>
      </c>
      <c r="D212" s="17">
        <v>-1416.1990000000001</v>
      </c>
      <c r="E212" s="18" t="s">
        <v>25</v>
      </c>
      <c r="F212" s="18" t="s">
        <v>301</v>
      </c>
      <c r="G212" s="19">
        <v>92.87</v>
      </c>
      <c r="H212" s="19">
        <v>2.3199999999999998</v>
      </c>
      <c r="I212" s="19">
        <v>0.69</v>
      </c>
      <c r="J212" s="19">
        <v>0.28999999999999998</v>
      </c>
      <c r="K212" s="19">
        <v>0.08</v>
      </c>
      <c r="L212" s="19">
        <v>0.05</v>
      </c>
      <c r="M212" s="19">
        <v>0.02</v>
      </c>
      <c r="N212" s="19">
        <v>0.02</v>
      </c>
      <c r="O212" s="19">
        <v>0</v>
      </c>
      <c r="P212" s="19">
        <v>0</v>
      </c>
      <c r="Q212" s="19">
        <v>1.52</v>
      </c>
      <c r="R212" s="19">
        <v>2.14</v>
      </c>
      <c r="S212" s="19"/>
      <c r="T212" s="20">
        <v>0.60360000000000003</v>
      </c>
      <c r="U212" s="21">
        <v>999</v>
      </c>
      <c r="V212" s="19">
        <f t="shared" si="3"/>
        <v>99.999999999999986</v>
      </c>
    </row>
    <row r="213" spans="1:22" s="16" customFormat="1" x14ac:dyDescent="0.3">
      <c r="A213" s="10">
        <v>259207.70908999999</v>
      </c>
      <c r="B213" s="10">
        <v>940177.42021000001</v>
      </c>
      <c r="C213" s="16" t="s">
        <v>274</v>
      </c>
      <c r="D213" s="17">
        <v>-1416.1990000000001</v>
      </c>
      <c r="E213" s="18" t="s">
        <v>25</v>
      </c>
      <c r="F213" s="18" t="s">
        <v>299</v>
      </c>
      <c r="G213" s="19">
        <v>93.22</v>
      </c>
      <c r="H213" s="19">
        <v>2.21</v>
      </c>
      <c r="I213" s="19">
        <v>0.69</v>
      </c>
      <c r="J213" s="19">
        <v>0.31</v>
      </c>
      <c r="K213" s="19">
        <v>0.09</v>
      </c>
      <c r="L213" s="19">
        <v>5.1999999999999998E-2</v>
      </c>
      <c r="M213" s="19">
        <v>1.7999999999999999E-2</v>
      </c>
      <c r="N213" s="19">
        <v>3.2000000000000001E-2</v>
      </c>
      <c r="O213" s="19"/>
      <c r="P213" s="19"/>
      <c r="Q213" s="19">
        <v>1.36</v>
      </c>
      <c r="R213" s="19">
        <v>1.98</v>
      </c>
      <c r="S213" s="19"/>
      <c r="T213" s="20"/>
      <c r="U213" s="21"/>
      <c r="V213" s="19">
        <f t="shared" si="3"/>
        <v>99.962000000000003</v>
      </c>
    </row>
    <row r="214" spans="1:22" s="16" customFormat="1" x14ac:dyDescent="0.3">
      <c r="A214" s="10">
        <v>259207.70908999999</v>
      </c>
      <c r="B214" s="10">
        <v>940177.42021000001</v>
      </c>
      <c r="C214" s="16" t="s">
        <v>274</v>
      </c>
      <c r="D214" s="17">
        <v>-1762.095</v>
      </c>
      <c r="E214" s="18" t="s">
        <v>25</v>
      </c>
      <c r="F214" s="18" t="s">
        <v>301</v>
      </c>
      <c r="G214" s="19">
        <v>90.41</v>
      </c>
      <c r="H214" s="19">
        <v>3.31</v>
      </c>
      <c r="I214" s="19">
        <v>0.82</v>
      </c>
      <c r="J214" s="19">
        <v>0.26</v>
      </c>
      <c r="K214" s="19">
        <v>0.13</v>
      </c>
      <c r="L214" s="19">
        <v>0.06</v>
      </c>
      <c r="M214" s="19">
        <v>0.03</v>
      </c>
      <c r="N214" s="19">
        <v>0.03</v>
      </c>
      <c r="O214" s="19">
        <v>0.01</v>
      </c>
      <c r="P214" s="19">
        <v>0</v>
      </c>
      <c r="Q214" s="19">
        <v>3.04</v>
      </c>
      <c r="R214" s="19">
        <v>1.9</v>
      </c>
      <c r="S214" s="19"/>
      <c r="T214" s="20">
        <v>0.62470000000000003</v>
      </c>
      <c r="U214" s="21">
        <v>998</v>
      </c>
      <c r="V214" s="19">
        <f t="shared" si="3"/>
        <v>100.00000000000001</v>
      </c>
    </row>
    <row r="215" spans="1:22" s="16" customFormat="1" x14ac:dyDescent="0.3">
      <c r="A215" s="10">
        <v>259207.70908999999</v>
      </c>
      <c r="B215" s="10">
        <v>940177.42021000001</v>
      </c>
      <c r="C215" s="16" t="s">
        <v>274</v>
      </c>
      <c r="D215" s="17">
        <v>-1762.095</v>
      </c>
      <c r="E215" s="18" t="s">
        <v>25</v>
      </c>
      <c r="F215" s="18" t="s">
        <v>300</v>
      </c>
      <c r="G215" s="19">
        <v>90.438000000000002</v>
      </c>
      <c r="H215" s="19">
        <v>3.4319999999999999</v>
      </c>
      <c r="I215" s="19">
        <v>1.228</v>
      </c>
      <c r="J215" s="19">
        <v>0.29599999999999999</v>
      </c>
      <c r="K215" s="19">
        <v>0.156</v>
      </c>
      <c r="L215" s="19">
        <v>5.7000000000000002E-2</v>
      </c>
      <c r="M215" s="19">
        <v>4.1000000000000002E-2</v>
      </c>
      <c r="N215" s="19">
        <v>0.04</v>
      </c>
      <c r="O215" s="19">
        <v>1.2E-2</v>
      </c>
      <c r="P215" s="19">
        <v>2E-3</v>
      </c>
      <c r="Q215" s="19">
        <v>2.871</v>
      </c>
      <c r="R215" s="19">
        <v>1.4339999999999999</v>
      </c>
      <c r="S215" s="19"/>
      <c r="T215" s="20"/>
      <c r="U215" s="21">
        <v>1026</v>
      </c>
      <c r="V215" s="19">
        <f t="shared" si="3"/>
        <v>100.00700000000001</v>
      </c>
    </row>
    <row r="216" spans="1:22" s="16" customFormat="1" x14ac:dyDescent="0.3">
      <c r="A216" s="10">
        <v>259207.70908999999</v>
      </c>
      <c r="B216" s="10">
        <v>940177.42021000001</v>
      </c>
      <c r="C216" s="16" t="s">
        <v>274</v>
      </c>
      <c r="D216" s="17">
        <v>-1762.095</v>
      </c>
      <c r="E216" s="18" t="s">
        <v>25</v>
      </c>
      <c r="F216" s="18" t="s">
        <v>299</v>
      </c>
      <c r="G216" s="19">
        <v>90.56</v>
      </c>
      <c r="H216" s="19">
        <v>3.26</v>
      </c>
      <c r="I216" s="19">
        <v>0.87</v>
      </c>
      <c r="J216" s="19">
        <v>0.3</v>
      </c>
      <c r="K216" s="19">
        <v>0.17</v>
      </c>
      <c r="L216" s="19">
        <v>7.5999999999999998E-2</v>
      </c>
      <c r="M216" s="19">
        <v>4.4999999999999998E-2</v>
      </c>
      <c r="N216" s="19">
        <v>9.8000000000000004E-2</v>
      </c>
      <c r="O216" s="19"/>
      <c r="P216" s="19"/>
      <c r="Q216" s="19">
        <v>2.86</v>
      </c>
      <c r="R216" s="19">
        <v>1.75</v>
      </c>
      <c r="S216" s="19"/>
      <c r="T216" s="20"/>
      <c r="U216" s="21"/>
      <c r="V216" s="19">
        <f t="shared" si="3"/>
        <v>99.989000000000004</v>
      </c>
    </row>
    <row r="217" spans="1:22" s="16" customFormat="1" x14ac:dyDescent="0.3">
      <c r="A217" s="10">
        <v>259207.70908999999</v>
      </c>
      <c r="B217" s="10">
        <v>940177.42021000001</v>
      </c>
      <c r="C217" s="16" t="s">
        <v>274</v>
      </c>
      <c r="D217" s="17">
        <v>-2361.547</v>
      </c>
      <c r="E217" s="18" t="s">
        <v>25</v>
      </c>
      <c r="F217" s="18" t="s">
        <v>300</v>
      </c>
      <c r="G217" s="19">
        <v>87.844999999999999</v>
      </c>
      <c r="H217" s="19">
        <v>2.9969999999999999</v>
      </c>
      <c r="I217" s="19">
        <v>0.83</v>
      </c>
      <c r="J217" s="19">
        <v>6.2E-2</v>
      </c>
      <c r="K217" s="19">
        <v>8.5000000000000006E-2</v>
      </c>
      <c r="L217" s="19">
        <v>1.2999999999999999E-2</v>
      </c>
      <c r="M217" s="19">
        <v>1.7000000000000001E-2</v>
      </c>
      <c r="N217" s="19">
        <v>0.02</v>
      </c>
      <c r="O217" s="19">
        <v>6.0000000000000001E-3</v>
      </c>
      <c r="P217" s="19">
        <v>0</v>
      </c>
      <c r="Q217" s="19">
        <v>6.0590000000000002</v>
      </c>
      <c r="R217" s="19">
        <v>2.0539999999999998</v>
      </c>
      <c r="S217" s="19"/>
      <c r="T217" s="20"/>
      <c r="U217" s="21">
        <v>969</v>
      </c>
      <c r="V217" s="19">
        <f t="shared" si="3"/>
        <v>99.987999999999985</v>
      </c>
    </row>
    <row r="218" spans="1:22" s="16" customFormat="1" x14ac:dyDescent="0.3">
      <c r="A218" s="10">
        <v>259207.70908999999</v>
      </c>
      <c r="B218" s="10">
        <v>940177.42021000001</v>
      </c>
      <c r="C218" s="16" t="s">
        <v>274</v>
      </c>
      <c r="D218" s="17">
        <v>-2361.547</v>
      </c>
      <c r="E218" s="18" t="s">
        <v>25</v>
      </c>
      <c r="F218" s="18" t="s">
        <v>301</v>
      </c>
      <c r="G218" s="19">
        <v>87.64</v>
      </c>
      <c r="H218" s="19">
        <v>2.93</v>
      </c>
      <c r="I218" s="19">
        <v>0.45</v>
      </c>
      <c r="J218" s="19">
        <v>7.0000000000000007E-2</v>
      </c>
      <c r="K218" s="19">
        <v>0.08</v>
      </c>
      <c r="L218" s="19">
        <v>0.01</v>
      </c>
      <c r="M218" s="19">
        <v>0.01</v>
      </c>
      <c r="N218" s="19">
        <v>0.01</v>
      </c>
      <c r="O218" s="19">
        <v>0.01</v>
      </c>
      <c r="P218" s="19">
        <v>0</v>
      </c>
      <c r="Q218" s="19">
        <v>6.38</v>
      </c>
      <c r="R218" s="19">
        <v>2.41</v>
      </c>
      <c r="S218" s="19"/>
      <c r="T218" s="20">
        <v>0.64829999999999999</v>
      </c>
      <c r="U218" s="21">
        <v>943</v>
      </c>
      <c r="V218" s="19">
        <f t="shared" si="3"/>
        <v>100.00000000000001</v>
      </c>
    </row>
    <row r="219" spans="1:22" s="16" customFormat="1" x14ac:dyDescent="0.3">
      <c r="A219" s="10">
        <v>259207.70908999999</v>
      </c>
      <c r="B219" s="10">
        <v>940177.42021000001</v>
      </c>
      <c r="C219" s="16" t="s">
        <v>274</v>
      </c>
      <c r="D219" s="17">
        <v>-2361.547</v>
      </c>
      <c r="E219" s="18" t="s">
        <v>25</v>
      </c>
      <c r="F219" s="18" t="s">
        <v>299</v>
      </c>
      <c r="G219" s="19">
        <v>88.14</v>
      </c>
      <c r="H219" s="19">
        <v>2.79</v>
      </c>
      <c r="I219" s="19">
        <v>0.46</v>
      </c>
      <c r="J219" s="19">
        <v>7.3999999999999996E-2</v>
      </c>
      <c r="K219" s="19">
        <v>7.9000000000000001E-2</v>
      </c>
      <c r="L219" s="19">
        <v>1.2E-2</v>
      </c>
      <c r="M219" s="19">
        <v>1.4E-2</v>
      </c>
      <c r="N219" s="19">
        <v>1.4999999999999999E-2</v>
      </c>
      <c r="O219" s="19"/>
      <c r="P219" s="19"/>
      <c r="Q219" s="19">
        <v>6.13</v>
      </c>
      <c r="R219" s="19">
        <v>2.2400000000000002</v>
      </c>
      <c r="S219" s="19"/>
      <c r="T219" s="20"/>
      <c r="U219" s="21"/>
      <c r="V219" s="19">
        <f t="shared" si="3"/>
        <v>99.953999999999979</v>
      </c>
    </row>
    <row r="220" spans="1:22" s="16" customFormat="1" x14ac:dyDescent="0.3">
      <c r="A220" s="10">
        <v>259207.70908999999</v>
      </c>
      <c r="B220" s="10">
        <v>940177.42021000001</v>
      </c>
      <c r="C220" s="16" t="s">
        <v>274</v>
      </c>
      <c r="D220" s="17">
        <v>-2532.5309999999999</v>
      </c>
      <c r="E220" s="18" t="s">
        <v>25</v>
      </c>
      <c r="F220" s="18" t="s">
        <v>300</v>
      </c>
      <c r="G220" s="19">
        <v>64.307000000000002</v>
      </c>
      <c r="H220" s="19">
        <v>1.4319999999999999</v>
      </c>
      <c r="I220" s="19">
        <v>0.45</v>
      </c>
      <c r="J220" s="19">
        <v>5.5E-2</v>
      </c>
      <c r="K220" s="19">
        <v>3.5000000000000003E-2</v>
      </c>
      <c r="L220" s="19">
        <v>2.5000000000000001E-2</v>
      </c>
      <c r="M220" s="19">
        <v>1.7999999999999999E-2</v>
      </c>
      <c r="N220" s="19">
        <v>0.05</v>
      </c>
      <c r="O220" s="19">
        <v>2.1000000000000001E-2</v>
      </c>
      <c r="P220" s="19">
        <v>0</v>
      </c>
      <c r="Q220" s="19">
        <v>31.902000000000001</v>
      </c>
      <c r="R220" s="19">
        <v>1.726</v>
      </c>
      <c r="S220" s="19"/>
      <c r="T220" s="20"/>
      <c r="U220" s="21">
        <v>693</v>
      </c>
      <c r="V220" s="19">
        <f t="shared" si="3"/>
        <v>100.02100000000002</v>
      </c>
    </row>
    <row r="221" spans="1:22" s="16" customFormat="1" x14ac:dyDescent="0.3">
      <c r="A221" s="10">
        <v>259207.70908999999</v>
      </c>
      <c r="B221" s="10">
        <v>940177.42021000001</v>
      </c>
      <c r="C221" s="16" t="s">
        <v>274</v>
      </c>
      <c r="D221" s="17">
        <v>-2532.5309999999999</v>
      </c>
      <c r="E221" s="18" t="s">
        <v>25</v>
      </c>
      <c r="F221" s="18" t="s">
        <v>301</v>
      </c>
      <c r="G221" s="19">
        <v>65.430000000000007</v>
      </c>
      <c r="H221" s="19">
        <v>1.44</v>
      </c>
      <c r="I221" s="19">
        <v>0.13</v>
      </c>
      <c r="J221" s="19">
        <v>0.04</v>
      </c>
      <c r="K221" s="19">
        <v>0.03</v>
      </c>
      <c r="L221" s="19">
        <v>0.02</v>
      </c>
      <c r="M221" s="19">
        <v>0.01</v>
      </c>
      <c r="N221" s="19">
        <v>0.02</v>
      </c>
      <c r="O221" s="19">
        <v>0.01</v>
      </c>
      <c r="P221" s="19">
        <v>0</v>
      </c>
      <c r="Q221" s="19">
        <v>31.04</v>
      </c>
      <c r="R221" s="19">
        <v>1.83</v>
      </c>
      <c r="S221" s="19"/>
      <c r="T221" s="20">
        <v>0.87390000000000001</v>
      </c>
      <c r="U221" s="21">
        <v>686</v>
      </c>
      <c r="V221" s="19">
        <f t="shared" si="3"/>
        <v>100.00000000000001</v>
      </c>
    </row>
    <row r="222" spans="1:22" s="16" customFormat="1" x14ac:dyDescent="0.3">
      <c r="A222" s="10">
        <v>259207.70908999999</v>
      </c>
      <c r="B222" s="10">
        <v>940177.42021000001</v>
      </c>
      <c r="C222" s="16" t="s">
        <v>274</v>
      </c>
      <c r="D222" s="17">
        <v>-2532.5309999999999</v>
      </c>
      <c r="E222" s="18" t="s">
        <v>25</v>
      </c>
      <c r="F222" s="18" t="s">
        <v>299</v>
      </c>
      <c r="G222" s="19">
        <v>64.959999999999994</v>
      </c>
      <c r="H222" s="19">
        <v>1.22</v>
      </c>
      <c r="I222" s="19">
        <v>0.12</v>
      </c>
      <c r="J222" s="19">
        <v>3.5999999999999997E-2</v>
      </c>
      <c r="K222" s="19">
        <v>2.1999999999999999E-2</v>
      </c>
      <c r="L222" s="19">
        <v>1.2999999999999999E-2</v>
      </c>
      <c r="M222" s="19">
        <v>6.8999999999999999E-3</v>
      </c>
      <c r="N222" s="19">
        <v>3.3000000000000002E-2</v>
      </c>
      <c r="O222" s="19"/>
      <c r="P222" s="19"/>
      <c r="Q222" s="19">
        <v>31.87</v>
      </c>
      <c r="R222" s="19">
        <v>1.71</v>
      </c>
      <c r="S222" s="19"/>
      <c r="T222" s="20"/>
      <c r="U222" s="21"/>
      <c r="V222" s="19">
        <f t="shared" si="3"/>
        <v>99.990900000000011</v>
      </c>
    </row>
    <row r="223" spans="1:22" s="16" customFormat="1" x14ac:dyDescent="0.3">
      <c r="A223" s="10">
        <v>259207.70908999999</v>
      </c>
      <c r="B223" s="10">
        <v>940177.42021000001</v>
      </c>
      <c r="C223" s="16" t="s">
        <v>274</v>
      </c>
      <c r="D223" s="17">
        <v>-2575.3960000000002</v>
      </c>
      <c r="E223" s="18" t="s">
        <v>25</v>
      </c>
      <c r="F223" s="18" t="s">
        <v>300</v>
      </c>
      <c r="G223" s="19">
        <v>65.58</v>
      </c>
      <c r="H223" s="19">
        <v>1.351</v>
      </c>
      <c r="I223" s="19">
        <v>0.39100000000000001</v>
      </c>
      <c r="J223" s="19">
        <v>0.04</v>
      </c>
      <c r="K223" s="19">
        <v>2.3E-2</v>
      </c>
      <c r="L223" s="19">
        <v>1.2999999999999999E-2</v>
      </c>
      <c r="M223" s="19">
        <v>1.0999999999999999E-2</v>
      </c>
      <c r="N223" s="19">
        <v>0.03</v>
      </c>
      <c r="O223" s="19">
        <v>1.2E-2</v>
      </c>
      <c r="P223" s="19">
        <v>0</v>
      </c>
      <c r="Q223" s="19">
        <v>30.803000000000001</v>
      </c>
      <c r="R223" s="19">
        <v>1.7569999999999999</v>
      </c>
      <c r="S223" s="19"/>
      <c r="T223" s="20"/>
      <c r="U223" s="21">
        <v>701</v>
      </c>
      <c r="V223" s="19">
        <f t="shared" si="3"/>
        <v>100.01100000000001</v>
      </c>
    </row>
    <row r="224" spans="1:22" s="16" customFormat="1" x14ac:dyDescent="0.3">
      <c r="A224" s="10">
        <v>259207.70908999999</v>
      </c>
      <c r="B224" s="10">
        <v>940177.42021000001</v>
      </c>
      <c r="C224" s="16" t="s">
        <v>274</v>
      </c>
      <c r="D224" s="17">
        <v>-2575.3960000000002</v>
      </c>
      <c r="E224" s="18" t="s">
        <v>25</v>
      </c>
      <c r="F224" s="18" t="s">
        <v>301</v>
      </c>
      <c r="G224" s="19">
        <v>65.78</v>
      </c>
      <c r="H224" s="19">
        <v>1.43</v>
      </c>
      <c r="I224" s="19">
        <v>0.12</v>
      </c>
      <c r="J224" s="19">
        <v>0.03</v>
      </c>
      <c r="K224" s="19">
        <v>0.02</v>
      </c>
      <c r="L224" s="19">
        <v>0.02</v>
      </c>
      <c r="M224" s="19">
        <v>0.02</v>
      </c>
      <c r="N224" s="19">
        <v>0.03</v>
      </c>
      <c r="O224" s="19">
        <v>0.01</v>
      </c>
      <c r="P224" s="19">
        <v>0</v>
      </c>
      <c r="Q224" s="19">
        <v>30.49</v>
      </c>
      <c r="R224" s="19">
        <v>2.0499999999999998</v>
      </c>
      <c r="S224" s="19"/>
      <c r="T224" s="20">
        <v>0.86950000000000005</v>
      </c>
      <c r="U224" s="21">
        <v>689</v>
      </c>
      <c r="V224" s="19">
        <f t="shared" si="3"/>
        <v>100</v>
      </c>
    </row>
    <row r="225" spans="1:22" s="16" customFormat="1" x14ac:dyDescent="0.3">
      <c r="A225" s="10">
        <v>259207.70908999999</v>
      </c>
      <c r="B225" s="10">
        <v>940177.42021000001</v>
      </c>
      <c r="C225" s="16" t="s">
        <v>274</v>
      </c>
      <c r="D225" s="17">
        <v>-2575.3960000000002</v>
      </c>
      <c r="E225" s="18" t="s">
        <v>25</v>
      </c>
      <c r="F225" s="18" t="s">
        <v>299</v>
      </c>
      <c r="G225" s="19">
        <v>65.39</v>
      </c>
      <c r="H225" s="19">
        <v>1.22</v>
      </c>
      <c r="I225" s="19">
        <v>0.12</v>
      </c>
      <c r="J225" s="19">
        <v>3.2000000000000001E-2</v>
      </c>
      <c r="K225" s="19">
        <v>1.9E-2</v>
      </c>
      <c r="L225" s="19">
        <v>0.01</v>
      </c>
      <c r="M225" s="19">
        <v>5.7000000000000002E-3</v>
      </c>
      <c r="N225" s="19">
        <v>2.1000000000000001E-2</v>
      </c>
      <c r="O225" s="19"/>
      <c r="P225" s="19"/>
      <c r="Q225" s="19">
        <v>31.27</v>
      </c>
      <c r="R225" s="19">
        <v>1.87</v>
      </c>
      <c r="S225" s="19"/>
      <c r="T225" s="20"/>
      <c r="U225" s="21"/>
      <c r="V225" s="19">
        <f t="shared" si="3"/>
        <v>99.957700000000017</v>
      </c>
    </row>
    <row r="226" spans="1:22" s="16" customFormat="1" x14ac:dyDescent="0.3">
      <c r="A226" s="10">
        <v>259207.70908999999</v>
      </c>
      <c r="B226" s="10">
        <v>940177.42021000001</v>
      </c>
      <c r="C226" s="16" t="s">
        <v>274</v>
      </c>
      <c r="D226" s="17">
        <v>-2600.8919999999998</v>
      </c>
      <c r="E226" s="18" t="s">
        <v>25</v>
      </c>
      <c r="F226" s="18" t="s">
        <v>299</v>
      </c>
      <c r="G226" s="19">
        <v>70.92</v>
      </c>
      <c r="H226" s="19">
        <v>1.35</v>
      </c>
      <c r="I226" s="19">
        <v>0.15</v>
      </c>
      <c r="J226" s="19">
        <v>4.3999999999999997E-2</v>
      </c>
      <c r="K226" s="19">
        <v>2.5000000000000001E-2</v>
      </c>
      <c r="L226" s="19">
        <v>1.2999999999999999E-2</v>
      </c>
      <c r="M226" s="19">
        <v>6.7000000000000002E-3</v>
      </c>
      <c r="N226" s="19">
        <v>2.1000000000000001E-2</v>
      </c>
      <c r="O226" s="19"/>
      <c r="P226" s="19"/>
      <c r="Q226" s="19">
        <v>25.48</v>
      </c>
      <c r="R226" s="19">
        <v>1.96</v>
      </c>
      <c r="S226" s="19"/>
      <c r="T226" s="20"/>
      <c r="U226" s="21"/>
      <c r="V226" s="19">
        <f t="shared" si="3"/>
        <v>99.969700000000003</v>
      </c>
    </row>
    <row r="227" spans="1:22" s="16" customFormat="1" x14ac:dyDescent="0.3">
      <c r="A227" s="10">
        <v>259207.70908999999</v>
      </c>
      <c r="B227" s="10">
        <v>940177.42021000001</v>
      </c>
      <c r="C227" s="16" t="s">
        <v>274</v>
      </c>
      <c r="D227" s="17">
        <v>-2600.8919999999998</v>
      </c>
      <c r="E227" s="18" t="s">
        <v>25</v>
      </c>
      <c r="F227" s="18" t="s">
        <v>301</v>
      </c>
      <c r="G227" s="19">
        <v>70.92</v>
      </c>
      <c r="H227" s="19">
        <v>1.55</v>
      </c>
      <c r="I227" s="19">
        <v>0.15</v>
      </c>
      <c r="J227" s="19">
        <v>0.05</v>
      </c>
      <c r="K227" s="19">
        <v>0.04</v>
      </c>
      <c r="L227" s="19">
        <v>0.02</v>
      </c>
      <c r="M227" s="19">
        <v>0.02</v>
      </c>
      <c r="N227" s="19">
        <v>0.01</v>
      </c>
      <c r="O227" s="19">
        <v>0.01</v>
      </c>
      <c r="P227" s="19">
        <v>0</v>
      </c>
      <c r="Q227" s="19">
        <v>25.13</v>
      </c>
      <c r="R227" s="19">
        <v>2.1</v>
      </c>
      <c r="S227" s="19"/>
      <c r="T227" s="20">
        <v>0.81869999999999998</v>
      </c>
      <c r="U227" s="21">
        <v>744</v>
      </c>
      <c r="V227" s="19">
        <f t="shared" si="3"/>
        <v>100</v>
      </c>
    </row>
    <row r="228" spans="1:22" s="16" customFormat="1" x14ac:dyDescent="0.3">
      <c r="A228" s="10">
        <v>259207.70908999999</v>
      </c>
      <c r="B228" s="10">
        <v>940177.42021000001</v>
      </c>
      <c r="C228" s="16" t="s">
        <v>274</v>
      </c>
      <c r="D228" s="17">
        <v>-2600.8919999999998</v>
      </c>
      <c r="E228" s="18" t="s">
        <v>25</v>
      </c>
      <c r="F228" s="18" t="s">
        <v>300</v>
      </c>
      <c r="G228" s="19">
        <v>70.153000000000006</v>
      </c>
      <c r="H228" s="19">
        <v>1.474</v>
      </c>
      <c r="I228" s="19">
        <v>0.42699999999999999</v>
      </c>
      <c r="J228" s="19">
        <v>5.1999999999999998E-2</v>
      </c>
      <c r="K228" s="19">
        <v>2.3E-2</v>
      </c>
      <c r="L228" s="19">
        <v>1.7999999999999999E-2</v>
      </c>
      <c r="M228" s="19">
        <v>8.9999999999999993E-3</v>
      </c>
      <c r="N228" s="19">
        <v>7.0000000000000001E-3</v>
      </c>
      <c r="O228" s="19">
        <v>4.0000000000000001E-3</v>
      </c>
      <c r="P228" s="19">
        <v>0</v>
      </c>
      <c r="Q228" s="19">
        <v>25.655000000000001</v>
      </c>
      <c r="R228" s="19">
        <v>1.9790000000000001</v>
      </c>
      <c r="S228" s="19"/>
      <c r="T228" s="20"/>
      <c r="U228" s="21">
        <v>749</v>
      </c>
      <c r="V228" s="19">
        <f t="shared" si="3"/>
        <v>99.80100000000003</v>
      </c>
    </row>
    <row r="229" spans="1:22" s="34" customFormat="1" x14ac:dyDescent="0.3">
      <c r="A229" s="10">
        <v>259207.70908999999</v>
      </c>
      <c r="B229" s="10">
        <v>940177.42021000001</v>
      </c>
      <c r="C229" s="34" t="s">
        <v>274</v>
      </c>
      <c r="D229" s="35">
        <v>-2532.5309999999999</v>
      </c>
      <c r="E229" s="36" t="s">
        <v>307</v>
      </c>
      <c r="F229" s="36" t="s">
        <v>299</v>
      </c>
      <c r="G229" s="37">
        <v>64.941000000000003</v>
      </c>
      <c r="H229" s="37">
        <v>1.3560000000000001</v>
      </c>
      <c r="I229" s="37">
        <v>0.73399999999999999</v>
      </c>
      <c r="J229" s="37">
        <v>4.3999999999999997E-2</v>
      </c>
      <c r="K229" s="37">
        <v>2.8000000000000001E-2</v>
      </c>
      <c r="L229" s="37">
        <v>1.7000000000000001E-2</v>
      </c>
      <c r="M229" s="37">
        <v>8.9999999999999993E-3</v>
      </c>
      <c r="N229" s="37">
        <v>2.5999999999999999E-2</v>
      </c>
      <c r="O229" s="37">
        <v>6.0000000000000001E-3</v>
      </c>
      <c r="P229" s="37">
        <v>0</v>
      </c>
      <c r="Q229" s="37">
        <v>31.193000000000001</v>
      </c>
      <c r="R229" s="37">
        <v>1.655</v>
      </c>
      <c r="S229" s="37"/>
      <c r="T229" s="38"/>
      <c r="U229" s="39">
        <v>704</v>
      </c>
      <c r="V229" s="37">
        <f t="shared" si="3"/>
        <v>100.00899999999999</v>
      </c>
    </row>
    <row r="230" spans="1:22" s="34" customFormat="1" x14ac:dyDescent="0.3">
      <c r="A230" s="10">
        <v>259207.70908999999</v>
      </c>
      <c r="B230" s="10">
        <v>940177.42021000001</v>
      </c>
      <c r="C230" s="34" t="s">
        <v>274</v>
      </c>
      <c r="D230" s="35">
        <v>-1762.095</v>
      </c>
      <c r="E230" s="36" t="s">
        <v>308</v>
      </c>
      <c r="F230" s="36" t="s">
        <v>299</v>
      </c>
      <c r="G230" s="37">
        <v>90.7</v>
      </c>
      <c r="H230" s="37">
        <v>3.4790000000000001</v>
      </c>
      <c r="I230" s="37">
        <v>0.438</v>
      </c>
      <c r="J230" s="37">
        <v>0.32300000000000001</v>
      </c>
      <c r="K230" s="37">
        <v>0.17699999999999999</v>
      </c>
      <c r="L230" s="37">
        <v>8.5000000000000006E-2</v>
      </c>
      <c r="M230" s="37">
        <v>0.05</v>
      </c>
      <c r="N230" s="37">
        <v>5.5E-2</v>
      </c>
      <c r="O230" s="37">
        <v>2.7E-2</v>
      </c>
      <c r="P230" s="37">
        <v>1E-3</v>
      </c>
      <c r="Q230" s="37">
        <v>2.835</v>
      </c>
      <c r="R230" s="37">
        <v>1.6279999999999999</v>
      </c>
      <c r="S230" s="37"/>
      <c r="T230" s="38"/>
      <c r="U230" s="39">
        <v>1017</v>
      </c>
      <c r="V230" s="37">
        <f t="shared" si="3"/>
        <v>99.798000000000002</v>
      </c>
    </row>
    <row r="231" spans="1:22" s="34" customFormat="1" x14ac:dyDescent="0.3">
      <c r="A231" s="10">
        <v>255329.36272</v>
      </c>
      <c r="B231" s="10">
        <v>948472.37964000006</v>
      </c>
      <c r="C231" s="16" t="s">
        <v>275</v>
      </c>
      <c r="D231" s="35">
        <v>-1376.587</v>
      </c>
      <c r="E231" s="18" t="s">
        <v>55</v>
      </c>
      <c r="F231" s="18" t="s">
        <v>300</v>
      </c>
      <c r="G231" s="19">
        <v>90.314402116358067</v>
      </c>
      <c r="H231" s="19">
        <v>2.6103900793016255</v>
      </c>
      <c r="I231" s="19">
        <v>0.43213358073940716</v>
      </c>
      <c r="J231" s="19">
        <v>0.12251366078506701</v>
      </c>
      <c r="K231" s="19">
        <v>0.10431856264867091</v>
      </c>
      <c r="L231" s="19">
        <v>4.5699999999999998E-2</v>
      </c>
      <c r="M231" s="19">
        <v>4.0433551414213537E-2</v>
      </c>
      <c r="N231" s="19">
        <v>1.3949575237903671E-2</v>
      </c>
      <c r="O231" s="19">
        <v>0</v>
      </c>
      <c r="P231" s="19">
        <v>0</v>
      </c>
      <c r="Q231" s="19">
        <v>2.1504393894942666</v>
      </c>
      <c r="R231" s="19">
        <v>4.1657295709227009</v>
      </c>
      <c r="S231" s="37"/>
      <c r="T231" s="20">
        <v>0.61399999999999999</v>
      </c>
      <c r="U231" s="17">
        <v>982.62226912963934</v>
      </c>
      <c r="V231" s="37">
        <f t="shared" si="3"/>
        <v>100.00001008690191</v>
      </c>
    </row>
    <row r="232" spans="1:22" s="34" customFormat="1" x14ac:dyDescent="0.3">
      <c r="A232" s="10">
        <v>255329.36272</v>
      </c>
      <c r="B232" s="10">
        <v>948472.37964000006</v>
      </c>
      <c r="C232" s="16" t="s">
        <v>275</v>
      </c>
      <c r="D232" s="35">
        <v>-1568.462</v>
      </c>
      <c r="E232" s="18" t="s">
        <v>55</v>
      </c>
      <c r="F232" s="18" t="s">
        <v>300</v>
      </c>
      <c r="G232" s="19">
        <v>92.727813598016624</v>
      </c>
      <c r="H232" s="19">
        <v>2.4988786848058457</v>
      </c>
      <c r="I232" s="19">
        <v>0.35047535784569889</v>
      </c>
      <c r="J232" s="19">
        <v>6.9546980313605802E-2</v>
      </c>
      <c r="K232" s="19">
        <v>2.4186458315882103E-2</v>
      </c>
      <c r="L232" s="19">
        <v>1.72E-2</v>
      </c>
      <c r="M232" s="19">
        <v>5.0293543990043189E-3</v>
      </c>
      <c r="N232" s="19">
        <v>1.7415092895993606E-2</v>
      </c>
      <c r="O232" s="19">
        <v>0</v>
      </c>
      <c r="P232" s="19">
        <v>0</v>
      </c>
      <c r="Q232" s="19">
        <v>1.4877338595764464</v>
      </c>
      <c r="R232" s="19">
        <v>2.8017423381013771</v>
      </c>
      <c r="S232" s="37"/>
      <c r="T232" s="20">
        <v>0.59753600715756017</v>
      </c>
      <c r="U232" s="17">
        <v>996.30320809555792</v>
      </c>
      <c r="V232" s="37">
        <f t="shared" si="3"/>
        <v>100.00002172427047</v>
      </c>
    </row>
    <row r="233" spans="1:22" s="34" customFormat="1" x14ac:dyDescent="0.3">
      <c r="A233" s="10">
        <v>255329.36272</v>
      </c>
      <c r="B233" s="10">
        <v>948472.37964000006</v>
      </c>
      <c r="C233" s="16" t="s">
        <v>275</v>
      </c>
      <c r="D233" s="35">
        <v>-1654.675</v>
      </c>
      <c r="E233" s="18" t="s">
        <v>65</v>
      </c>
      <c r="F233" s="18" t="s">
        <v>300</v>
      </c>
      <c r="G233" s="19">
        <v>90.757988999999995</v>
      </c>
      <c r="H233" s="19">
        <v>3.2236880000000001</v>
      </c>
      <c r="I233" s="19">
        <v>0.60472000000000004</v>
      </c>
      <c r="J233" s="19">
        <v>0.16581199999999999</v>
      </c>
      <c r="K233" s="19">
        <v>8.3949999999999997E-2</v>
      </c>
      <c r="L233" s="19">
        <v>3.95E-2</v>
      </c>
      <c r="M233" s="19">
        <v>2.0774999999999998E-2</v>
      </c>
      <c r="N233" s="19">
        <v>1.6839E-2</v>
      </c>
      <c r="O233" s="19">
        <v>0</v>
      </c>
      <c r="P233" s="19">
        <v>0</v>
      </c>
      <c r="Q233" s="19">
        <v>2.5692680000000001</v>
      </c>
      <c r="R233" s="19">
        <v>2.5174780000000001</v>
      </c>
      <c r="S233" s="37"/>
      <c r="T233" s="20">
        <v>0.61576734723462823</v>
      </c>
      <c r="U233" s="17">
        <v>1002.2626273786224</v>
      </c>
      <c r="V233" s="37">
        <f t="shared" si="3"/>
        <v>100.00001899999999</v>
      </c>
    </row>
    <row r="234" spans="1:22" s="16" customFormat="1" x14ac:dyDescent="0.3">
      <c r="A234" s="10">
        <v>255329.36272</v>
      </c>
      <c r="B234" s="10">
        <v>948472.37964000006</v>
      </c>
      <c r="C234" s="16" t="s">
        <v>275</v>
      </c>
      <c r="D234" s="17">
        <v>-1763.8320000000001</v>
      </c>
      <c r="E234" s="18" t="s">
        <v>65</v>
      </c>
      <c r="F234" s="18" t="s">
        <v>299</v>
      </c>
      <c r="G234" s="19">
        <v>91.77</v>
      </c>
      <c r="H234" s="19">
        <v>2.66</v>
      </c>
      <c r="I234" s="19">
        <v>0.36</v>
      </c>
      <c r="J234" s="19">
        <v>6.9000000000000006E-2</v>
      </c>
      <c r="K234" s="19">
        <v>3.7999999999999999E-2</v>
      </c>
      <c r="L234" s="19">
        <v>7.4999999999999997E-3</v>
      </c>
      <c r="M234" s="19">
        <v>3.5999999999999999E-3</v>
      </c>
      <c r="N234" s="19">
        <v>3.3E-3</v>
      </c>
      <c r="O234" s="19">
        <v>0</v>
      </c>
      <c r="P234" s="19">
        <v>0</v>
      </c>
      <c r="Q234" s="19">
        <v>2.5299999999999998</v>
      </c>
      <c r="R234" s="19">
        <v>2.54</v>
      </c>
      <c r="S234" s="19"/>
      <c r="T234" s="20"/>
      <c r="U234" s="17">
        <f>991.577/1.0177</f>
        <v>974.33133536405614</v>
      </c>
      <c r="V234" s="19">
        <f t="shared" si="3"/>
        <v>99.981399999999994</v>
      </c>
    </row>
    <row r="235" spans="1:22" s="34" customFormat="1" x14ac:dyDescent="0.3">
      <c r="A235" s="10">
        <v>255329.36272</v>
      </c>
      <c r="B235" s="10">
        <v>948472.37964000006</v>
      </c>
      <c r="C235" s="16" t="s">
        <v>275</v>
      </c>
      <c r="D235" s="35">
        <v>-1763.8320000000001</v>
      </c>
      <c r="E235" s="18" t="s">
        <v>65</v>
      </c>
      <c r="F235" s="18" t="s">
        <v>300</v>
      </c>
      <c r="G235" s="19">
        <v>90.95147177191852</v>
      </c>
      <c r="H235" s="19">
        <v>2.8344378734719391</v>
      </c>
      <c r="I235" s="19">
        <v>0.38814670537643819</v>
      </c>
      <c r="J235" s="19">
        <v>7.203168647378845E-2</v>
      </c>
      <c r="K235" s="19">
        <v>4.2814042686088093E-2</v>
      </c>
      <c r="L235" s="19">
        <v>1.6199999999999999E-2</v>
      </c>
      <c r="M235" s="19">
        <v>1.2662318158526583E-2</v>
      </c>
      <c r="N235" s="19">
        <v>5.0410228315733259E-3</v>
      </c>
      <c r="O235" s="19">
        <v>0</v>
      </c>
      <c r="P235" s="19">
        <v>0</v>
      </c>
      <c r="Q235" s="19">
        <v>2.4453111918295924</v>
      </c>
      <c r="R235" s="19">
        <v>3.2319117377992161</v>
      </c>
      <c r="S235" s="37"/>
      <c r="T235" s="20">
        <v>0.61069477345754331</v>
      </c>
      <c r="U235" s="17">
        <v>985.57407829737622</v>
      </c>
      <c r="V235" s="37">
        <f t="shared" si="3"/>
        <v>100.0000283505457</v>
      </c>
    </row>
    <row r="236" spans="1:22" s="16" customFormat="1" x14ac:dyDescent="0.3">
      <c r="A236" s="10">
        <v>255329.36272</v>
      </c>
      <c r="B236" s="10">
        <v>948472.37964000006</v>
      </c>
      <c r="C236" s="16" t="s">
        <v>275</v>
      </c>
      <c r="D236" s="17">
        <v>-1667.8610000000001</v>
      </c>
      <c r="E236" s="18" t="s">
        <v>69</v>
      </c>
      <c r="F236" s="18" t="s">
        <v>299</v>
      </c>
      <c r="G236" s="19">
        <v>90.92</v>
      </c>
      <c r="H236" s="19">
        <v>3.13</v>
      </c>
      <c r="I236" s="19">
        <v>0.6</v>
      </c>
      <c r="J236" s="19">
        <v>0.18</v>
      </c>
      <c r="K236" s="19">
        <v>9.8000000000000004E-2</v>
      </c>
      <c r="L236" s="19">
        <v>4.2999999999999997E-2</v>
      </c>
      <c r="M236" s="19">
        <v>2.1000000000000001E-2</v>
      </c>
      <c r="N236" s="19">
        <v>3.4000000000000002E-2</v>
      </c>
      <c r="O236" s="19">
        <v>0</v>
      </c>
      <c r="P236" s="19">
        <v>0</v>
      </c>
      <c r="Q236" s="19">
        <v>2.6</v>
      </c>
      <c r="R236" s="19">
        <v>2.35</v>
      </c>
      <c r="S236" s="19"/>
      <c r="T236" s="20"/>
      <c r="U236" s="17">
        <f>1006.564/1.0177</f>
        <v>989.05767908027894</v>
      </c>
      <c r="V236" s="19">
        <f t="shared" si="3"/>
        <v>99.975999999999999</v>
      </c>
    </row>
    <row r="237" spans="1:22" x14ac:dyDescent="0.3">
      <c r="A237" s="10">
        <v>251981.31899</v>
      </c>
      <c r="B237" s="10">
        <v>960744.80758999998</v>
      </c>
      <c r="C237" s="10" t="s">
        <v>277</v>
      </c>
      <c r="D237" s="11">
        <v>-1750.2619999999999</v>
      </c>
      <c r="E237" s="12" t="s">
        <v>170</v>
      </c>
      <c r="F237" s="12" t="s">
        <v>301</v>
      </c>
      <c r="G237" s="13">
        <v>89.51</v>
      </c>
      <c r="H237" s="13">
        <v>2.2999999999999998</v>
      </c>
      <c r="I237" s="13">
        <v>0.39</v>
      </c>
      <c r="J237" s="13">
        <v>0.11</v>
      </c>
      <c r="K237" s="13">
        <v>0.04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4.76</v>
      </c>
      <c r="R237" s="13">
        <v>2.89</v>
      </c>
      <c r="T237" s="14">
        <v>0.63002200000000008</v>
      </c>
      <c r="U237" s="11">
        <v>946.98203790000014</v>
      </c>
      <c r="V237" s="13">
        <f t="shared" si="3"/>
        <v>100.00000000000001</v>
      </c>
    </row>
    <row r="238" spans="1:22" x14ac:dyDescent="0.3">
      <c r="A238" s="10">
        <v>251981.31899</v>
      </c>
      <c r="B238" s="10">
        <v>960744.80758999998</v>
      </c>
      <c r="C238" s="10" t="s">
        <v>277</v>
      </c>
      <c r="D238" s="11">
        <v>-1750.2619999999999</v>
      </c>
      <c r="E238" s="12" t="s">
        <v>170</v>
      </c>
      <c r="F238" s="12" t="s">
        <v>300</v>
      </c>
      <c r="G238" s="13">
        <v>89.342200000000005</v>
      </c>
      <c r="H238" s="13">
        <v>2.1991999999999998</v>
      </c>
      <c r="I238" s="13">
        <v>0.84060000000000001</v>
      </c>
      <c r="J238" s="13">
        <v>0.2288</v>
      </c>
      <c r="K238" s="13">
        <v>8.5900000000000004E-2</v>
      </c>
      <c r="L238" s="13">
        <v>2.8899999999999999E-2</v>
      </c>
      <c r="M238" s="13">
        <v>2.0899999999999998E-2</v>
      </c>
      <c r="N238" s="13">
        <v>1.24E-2</v>
      </c>
      <c r="O238" s="13">
        <v>2.9100000000000001E-2</v>
      </c>
      <c r="P238" s="13">
        <f>0.0193+0.001</f>
        <v>2.0300000000000002E-2</v>
      </c>
      <c r="Q238" s="13">
        <v>4.3917999999999999</v>
      </c>
      <c r="R238" s="13">
        <v>2.8</v>
      </c>
      <c r="T238" s="14">
        <v>0.63390000000000002</v>
      </c>
      <c r="U238" s="11">
        <v>980</v>
      </c>
      <c r="V238" s="13">
        <f t="shared" si="3"/>
        <v>100.0001</v>
      </c>
    </row>
    <row r="239" spans="1:22" x14ac:dyDescent="0.3">
      <c r="A239" s="10">
        <v>251981.31899</v>
      </c>
      <c r="B239" s="10">
        <v>960744.80758999998</v>
      </c>
      <c r="C239" s="10" t="s">
        <v>277</v>
      </c>
      <c r="D239" s="11">
        <v>-1750.972</v>
      </c>
      <c r="E239" s="12" t="s">
        <v>158</v>
      </c>
      <c r="F239" s="12" t="s">
        <v>301</v>
      </c>
      <c r="G239" s="13">
        <v>89.6</v>
      </c>
      <c r="H239" s="13">
        <v>2.16</v>
      </c>
      <c r="I239" s="13">
        <v>0.34</v>
      </c>
      <c r="J239" s="13">
        <v>0.09</v>
      </c>
      <c r="K239" s="13">
        <v>0</v>
      </c>
      <c r="L239" s="13">
        <v>0</v>
      </c>
      <c r="M239" s="13">
        <v>0</v>
      </c>
      <c r="N239" s="13">
        <v>0.01</v>
      </c>
      <c r="O239" s="13">
        <v>0</v>
      </c>
      <c r="P239" s="13">
        <v>0</v>
      </c>
      <c r="Q239" s="13">
        <v>4.53</v>
      </c>
      <c r="R239" s="13">
        <v>3.27</v>
      </c>
      <c r="T239" s="14">
        <v>0.62755800000000006</v>
      </c>
      <c r="U239" s="11">
        <v>942.70476959999996</v>
      </c>
      <c r="V239" s="13">
        <f t="shared" si="3"/>
        <v>100</v>
      </c>
    </row>
    <row r="240" spans="1:22" x14ac:dyDescent="0.3">
      <c r="A240" s="10">
        <v>251981.31899</v>
      </c>
      <c r="B240" s="10">
        <v>960744.80758999998</v>
      </c>
      <c r="C240" s="10" t="s">
        <v>277</v>
      </c>
      <c r="D240" s="11">
        <v>-1750.972</v>
      </c>
      <c r="E240" s="12" t="s">
        <v>158</v>
      </c>
      <c r="F240" s="12" t="s">
        <v>300</v>
      </c>
      <c r="G240" s="13">
        <v>89.620500000000007</v>
      </c>
      <c r="H240" s="13">
        <v>2.1358999999999999</v>
      </c>
      <c r="I240" s="13">
        <v>0.78779999999999994</v>
      </c>
      <c r="J240" s="13">
        <v>0.2092</v>
      </c>
      <c r="K240" s="13">
        <v>6.7199999999999996E-2</v>
      </c>
      <c r="L240" s="13">
        <v>1.9E-2</v>
      </c>
      <c r="M240" s="13">
        <v>1.23E-2</v>
      </c>
      <c r="N240" s="13">
        <v>2.8999999999999998E-3</v>
      </c>
      <c r="O240" s="13">
        <v>2E-3</v>
      </c>
      <c r="P240" s="13">
        <v>0</v>
      </c>
      <c r="Q240" s="13">
        <v>4.2309000000000001</v>
      </c>
      <c r="R240" s="13">
        <v>2.9121999999999999</v>
      </c>
      <c r="T240" s="14">
        <v>0.62949999999999995</v>
      </c>
      <c r="U240" s="11">
        <v>975</v>
      </c>
      <c r="V240" s="13">
        <f t="shared" si="3"/>
        <v>99.999900000000011</v>
      </c>
    </row>
    <row r="241" spans="1:22" x14ac:dyDescent="0.3">
      <c r="A241" s="10">
        <v>251981.31899</v>
      </c>
      <c r="B241" s="10">
        <v>960744.80758999998</v>
      </c>
      <c r="C241" s="10" t="s">
        <v>277</v>
      </c>
      <c r="D241" s="11">
        <v>-1750.972</v>
      </c>
      <c r="E241" s="12" t="s">
        <v>158</v>
      </c>
      <c r="F241" s="12" t="s">
        <v>299</v>
      </c>
      <c r="G241" s="13">
        <v>89.97</v>
      </c>
      <c r="H241" s="13">
        <v>2.02</v>
      </c>
      <c r="I241" s="13">
        <v>0.36</v>
      </c>
      <c r="J241" s="13">
        <v>8.9800000000000005E-2</v>
      </c>
      <c r="K241" s="13">
        <v>3.85E-2</v>
      </c>
      <c r="L241" s="13">
        <v>1.2500000000000001E-2</v>
      </c>
      <c r="M241" s="13">
        <v>6.4999999999999997E-3</v>
      </c>
      <c r="N241" s="13">
        <v>3.9600000000000003E-2</v>
      </c>
      <c r="Q241" s="13">
        <v>4.1900000000000004</v>
      </c>
      <c r="R241" s="13">
        <v>3.22</v>
      </c>
      <c r="T241" s="14">
        <v>0.624</v>
      </c>
      <c r="U241" s="11">
        <v>964</v>
      </c>
      <c r="V241" s="13">
        <f t="shared" si="3"/>
        <v>99.946899999999985</v>
      </c>
    </row>
  </sheetData>
  <autoFilter ref="A1:V1" xr:uid="{3E28D848-69AB-45E6-9655-981342370BBB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TPou</dc:creator>
  <cp:lastModifiedBy>TPou</cp:lastModifiedBy>
  <dcterms:created xsi:type="dcterms:W3CDTF">2018-05-04T22:31:43Z</dcterms:created>
  <dcterms:modified xsi:type="dcterms:W3CDTF">2018-10-02T02:44:00Z</dcterms:modified>
</cp:coreProperties>
</file>