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TL\Work\Research\Dr. Uyaguari\AG\AG-TL-MUD-human-enteric-viruses-quantitation\210621 - AG thesis\Analyses\qPCR analysis\Excel_analyses\"/>
    </mc:Choice>
  </mc:AlternateContent>
  <xr:revisionPtr revIDLastSave="0" documentId="13_ncr:1_{BF0B4528-F9C3-494D-8A84-9D21D5298E38}" xr6:coauthVersionLast="47" xr6:coauthVersionMax="47" xr10:uidLastSave="{00000000-0000-0000-0000-000000000000}"/>
  <bookViews>
    <workbookView xWindow="0" yWindow="0" windowWidth="2388" windowHeight="564" activeTab="1" xr2:uid="{00000000-000D-0000-FFFF-FFFF00000000}"/>
  </bookViews>
  <sheets>
    <sheet name="DNA" sheetId="1" r:id="rId1"/>
    <sheet name="RNA (Run 3)" sheetId="2" r:id="rId2"/>
    <sheet name="RNA (Run 1)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D21" i="2"/>
  <c r="D22" i="2"/>
  <c r="D23" i="2"/>
  <c r="D24" i="2"/>
  <c r="N6" i="2"/>
  <c r="N3" i="3"/>
  <c r="D21" i="3"/>
  <c r="D22" i="3"/>
  <c r="D23" i="3"/>
  <c r="D24" i="3"/>
  <c r="S17" i="3"/>
  <c r="D17" i="3"/>
  <c r="T17" i="3"/>
  <c r="M17" i="3"/>
  <c r="N17" i="3"/>
  <c r="O17" i="3"/>
  <c r="H17" i="3"/>
  <c r="I17" i="3"/>
  <c r="S16" i="3"/>
  <c r="D16" i="3"/>
  <c r="T16" i="3"/>
  <c r="M16" i="3"/>
  <c r="N16" i="3"/>
  <c r="O16" i="3"/>
  <c r="H16" i="3"/>
  <c r="I16" i="3"/>
  <c r="S15" i="3"/>
  <c r="D15" i="3"/>
  <c r="T15" i="3"/>
  <c r="M15" i="3"/>
  <c r="N15" i="3"/>
  <c r="O15" i="3"/>
  <c r="H15" i="3"/>
  <c r="I15" i="3"/>
  <c r="S14" i="3"/>
  <c r="D14" i="3"/>
  <c r="T14" i="3"/>
  <c r="M14" i="3"/>
  <c r="N14" i="3"/>
  <c r="O14" i="3"/>
  <c r="H14" i="3"/>
  <c r="I14" i="3"/>
  <c r="S13" i="3"/>
  <c r="D13" i="3"/>
  <c r="T13" i="3"/>
  <c r="M13" i="3"/>
  <c r="N13" i="3"/>
  <c r="O13" i="3"/>
  <c r="H13" i="3"/>
  <c r="I13" i="3"/>
  <c r="S12" i="3"/>
  <c r="D12" i="3"/>
  <c r="T12" i="3"/>
  <c r="M12" i="3"/>
  <c r="N12" i="3"/>
  <c r="O12" i="3"/>
  <c r="H12" i="3"/>
  <c r="I12" i="3"/>
  <c r="S11" i="3"/>
  <c r="D11" i="3"/>
  <c r="T11" i="3"/>
  <c r="M11" i="3"/>
  <c r="N11" i="3"/>
  <c r="O11" i="3"/>
  <c r="H11" i="3"/>
  <c r="I11" i="3"/>
  <c r="S10" i="3"/>
  <c r="D10" i="3"/>
  <c r="T10" i="3"/>
  <c r="M10" i="3"/>
  <c r="N10" i="3"/>
  <c r="O10" i="3"/>
  <c r="H10" i="3"/>
  <c r="I10" i="3"/>
  <c r="S9" i="3"/>
  <c r="D9" i="3"/>
  <c r="T9" i="3"/>
  <c r="M9" i="3"/>
  <c r="N9" i="3"/>
  <c r="O9" i="3"/>
  <c r="H9" i="3"/>
  <c r="I9" i="3"/>
  <c r="S8" i="3"/>
  <c r="D8" i="3"/>
  <c r="T8" i="3"/>
  <c r="M8" i="3"/>
  <c r="N8" i="3"/>
  <c r="O8" i="3"/>
  <c r="H8" i="3"/>
  <c r="I8" i="3"/>
  <c r="S7" i="3"/>
  <c r="D7" i="3"/>
  <c r="T7" i="3"/>
  <c r="M7" i="3"/>
  <c r="N7" i="3"/>
  <c r="O7" i="3"/>
  <c r="H7" i="3"/>
  <c r="I7" i="3"/>
  <c r="S6" i="3"/>
  <c r="D6" i="3"/>
  <c r="T6" i="3"/>
  <c r="M6" i="3"/>
  <c r="N6" i="3"/>
  <c r="O6" i="3"/>
  <c r="H6" i="3"/>
  <c r="I6" i="3"/>
  <c r="S5" i="3"/>
  <c r="D5" i="3"/>
  <c r="T5" i="3"/>
  <c r="M5" i="3"/>
  <c r="N5" i="3"/>
  <c r="O5" i="3"/>
  <c r="H5" i="3"/>
  <c r="I5" i="3"/>
  <c r="S4" i="3"/>
  <c r="D4" i="3"/>
  <c r="T4" i="3"/>
  <c r="M4" i="3"/>
  <c r="N4" i="3"/>
  <c r="O4" i="3"/>
  <c r="H4" i="3"/>
  <c r="I4" i="3"/>
  <c r="S3" i="3"/>
  <c r="D3" i="3"/>
  <c r="T3" i="3"/>
  <c r="M3" i="3"/>
  <c r="O3" i="3"/>
  <c r="H3" i="3"/>
  <c r="I3" i="3"/>
  <c r="N4" i="2"/>
  <c r="O4" i="2"/>
  <c r="N5" i="2"/>
  <c r="O5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O3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D21" i="1"/>
  <c r="D23" i="1"/>
  <c r="D24" i="1"/>
  <c r="D22" i="1"/>
  <c r="S17" i="2"/>
  <c r="D17" i="2"/>
  <c r="T17" i="2"/>
  <c r="H17" i="2"/>
  <c r="I17" i="2"/>
  <c r="S16" i="2"/>
  <c r="D16" i="2"/>
  <c r="T16" i="2"/>
  <c r="H16" i="2"/>
  <c r="I16" i="2"/>
  <c r="S15" i="2"/>
  <c r="D15" i="2"/>
  <c r="T15" i="2"/>
  <c r="H15" i="2"/>
  <c r="I15" i="2"/>
  <c r="S14" i="2"/>
  <c r="D14" i="2"/>
  <c r="T14" i="2"/>
  <c r="H14" i="2"/>
  <c r="I14" i="2"/>
  <c r="S13" i="2"/>
  <c r="D13" i="2"/>
  <c r="T13" i="2"/>
  <c r="H13" i="2"/>
  <c r="I13" i="2"/>
  <c r="S12" i="2"/>
  <c r="D12" i="2"/>
  <c r="T12" i="2"/>
  <c r="H12" i="2"/>
  <c r="I12" i="2"/>
  <c r="S11" i="2"/>
  <c r="D11" i="2"/>
  <c r="T11" i="2"/>
  <c r="H11" i="2"/>
  <c r="I11" i="2"/>
  <c r="S10" i="2"/>
  <c r="D10" i="2"/>
  <c r="T10" i="2"/>
  <c r="H10" i="2"/>
  <c r="I10" i="2"/>
  <c r="S9" i="2"/>
  <c r="D9" i="2"/>
  <c r="T9" i="2"/>
  <c r="H9" i="2"/>
  <c r="I9" i="2"/>
  <c r="S8" i="2"/>
  <c r="D8" i="2"/>
  <c r="T8" i="2"/>
  <c r="H8" i="2"/>
  <c r="I8" i="2"/>
  <c r="S7" i="2"/>
  <c r="D7" i="2"/>
  <c r="T7" i="2"/>
  <c r="H7" i="2"/>
  <c r="I7" i="2"/>
  <c r="S6" i="2"/>
  <c r="D6" i="2"/>
  <c r="T6" i="2"/>
  <c r="H6" i="2"/>
  <c r="I6" i="2"/>
  <c r="S5" i="2"/>
  <c r="D5" i="2"/>
  <c r="T5" i="2"/>
  <c r="H5" i="2"/>
  <c r="I5" i="2"/>
  <c r="S4" i="2"/>
  <c r="D4" i="2"/>
  <c r="T4" i="2"/>
  <c r="H4" i="2"/>
  <c r="I4" i="2"/>
  <c r="S3" i="2"/>
  <c r="D3" i="2"/>
  <c r="T3" i="2"/>
  <c r="H3" i="2"/>
  <c r="I3" i="2"/>
  <c r="S4" i="1"/>
  <c r="D4" i="1"/>
  <c r="T4" i="1"/>
  <c r="S5" i="1"/>
  <c r="D5" i="1"/>
  <c r="T5" i="1"/>
  <c r="S6" i="1"/>
  <c r="D6" i="1"/>
  <c r="T6" i="1"/>
  <c r="S7" i="1"/>
  <c r="D7" i="1"/>
  <c r="T7" i="1"/>
  <c r="S8" i="1"/>
  <c r="D8" i="1"/>
  <c r="T8" i="1"/>
  <c r="S9" i="1"/>
  <c r="D9" i="1"/>
  <c r="T9" i="1"/>
  <c r="S10" i="1"/>
  <c r="D10" i="1"/>
  <c r="T10" i="1"/>
  <c r="S11" i="1"/>
  <c r="D11" i="1"/>
  <c r="T11" i="1"/>
  <c r="S12" i="1"/>
  <c r="D12" i="1"/>
  <c r="T12" i="1"/>
  <c r="S13" i="1"/>
  <c r="D13" i="1"/>
  <c r="T13" i="1"/>
  <c r="S14" i="1"/>
  <c r="D14" i="1"/>
  <c r="T14" i="1"/>
  <c r="S15" i="1"/>
  <c r="D15" i="1"/>
  <c r="T15" i="1"/>
  <c r="S16" i="1"/>
  <c r="D16" i="1"/>
  <c r="T16" i="1"/>
  <c r="S17" i="1"/>
  <c r="D17" i="1"/>
  <c r="T17" i="1"/>
  <c r="S3" i="1"/>
  <c r="D3" i="1"/>
  <c r="T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3" i="1"/>
  <c r="I3" i="1"/>
</calcChain>
</file>

<file path=xl/sharedStrings.xml><?xml version="1.0" encoding="utf-8"?>
<sst xmlns="http://schemas.openxmlformats.org/spreadsheetml/2006/main" count="142" uniqueCount="36">
  <si>
    <t>Nucleic acid quantity</t>
  </si>
  <si>
    <t>Post-cheesecloth</t>
  </si>
  <si>
    <t>Flow-thru</t>
  </si>
  <si>
    <t>Concentrate</t>
  </si>
  <si>
    <t>Armored RNA spiked in</t>
  </si>
  <si>
    <t># copies</t>
  </si>
  <si>
    <t>% lost in cheesecloth</t>
  </si>
  <si>
    <t>% lost via ultrafiltration</t>
  </si>
  <si>
    <t>Recovery efficiency</t>
  </si>
  <si>
    <r>
      <t>Total V (</t>
    </r>
    <r>
      <rPr>
        <sz val="11"/>
        <color theme="1"/>
        <rFont val="Calibri"/>
        <family val="2"/>
      </rPr>
      <t>µL)</t>
    </r>
  </si>
  <si>
    <t>Total V (µL)</t>
  </si>
  <si>
    <t>V used in RT-qPCR (µL)</t>
  </si>
  <si>
    <t>Sample</t>
  </si>
  <si>
    <t>RS r1</t>
  </si>
  <si>
    <t>RS r2</t>
  </si>
  <si>
    <t>RS r3</t>
  </si>
  <si>
    <t>AS r1</t>
  </si>
  <si>
    <t>AS r2</t>
  </si>
  <si>
    <t>AS r3</t>
  </si>
  <si>
    <t>EF r1</t>
  </si>
  <si>
    <t>EF r2</t>
  </si>
  <si>
    <t>EF r3</t>
  </si>
  <si>
    <t>SC r1</t>
  </si>
  <si>
    <t>SC r2</t>
  </si>
  <si>
    <t>SC r3</t>
  </si>
  <si>
    <t>MilliQ r1</t>
  </si>
  <si>
    <t>MilliQ r2</t>
  </si>
  <si>
    <t>MilliQ r3</t>
  </si>
  <si>
    <t>Copies/µL</t>
  </si>
  <si>
    <t>r1</t>
  </si>
  <si>
    <t>r2</t>
  </si>
  <si>
    <t>r3</t>
  </si>
  <si>
    <t>NTC (background)</t>
  </si>
  <si>
    <t>Average</t>
  </si>
  <si>
    <t>NA</t>
  </si>
  <si>
    <t>Copies/µL minus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</si>
</sst>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zoomScale="88" workbookViewId="0">
      <pane xSplit="1" topLeftCell="J1" activePane="topRight" state="frozen"/>
      <selection pane="topRight" activeCell="D24" sqref="D24"/>
    </sheetView>
  </sheetViews>
  <sheetFormatPr defaultRowHeight="14.4" x14ac:dyDescent="0.3"/>
  <cols>
    <col min="1" max="1" width="16.5546875" bestFit="1" customWidth="1"/>
    <col min="2" max="2" width="10.33203125" bestFit="1" customWidth="1"/>
    <col min="3" max="3" width="15" customWidth="1"/>
    <col min="4" max="4" width="9.21875" bestFit="1" customWidth="1"/>
    <col min="5" max="5" width="10.33203125" bestFit="1" customWidth="1"/>
    <col min="6" max="6" width="11.44140625" customWidth="1"/>
    <col min="7" max="7" width="18.109375" bestFit="1" customWidth="1"/>
    <col min="8" max="8" width="18.109375" customWidth="1"/>
    <col min="9" max="9" width="11.21875" customWidth="1"/>
    <col min="10" max="10" width="10.33203125" bestFit="1" customWidth="1"/>
    <col min="11" max="11" width="11.33203125" customWidth="1"/>
    <col min="12" max="12" width="18.109375" bestFit="1" customWidth="1"/>
    <col min="13" max="13" width="9.21875" bestFit="1" customWidth="1"/>
    <col min="14" max="14" width="14.77734375" bestFit="1" customWidth="1"/>
    <col min="15" max="15" width="8.88671875" style="2" bestFit="1" customWidth="1"/>
    <col min="16" max="16" width="10.33203125" bestFit="1" customWidth="1"/>
    <col min="17" max="17" width="11.44140625" bestFit="1" customWidth="1"/>
    <col min="18" max="18" width="18.109375" bestFit="1" customWidth="1"/>
    <col min="19" max="19" width="9.21875" bestFit="1" customWidth="1"/>
    <col min="20" max="20" width="11.88671875" bestFit="1" customWidth="1"/>
    <col min="22" max="22" width="11.109375" bestFit="1" customWidth="1"/>
  </cols>
  <sheetData>
    <row r="1" spans="1:20" s="2" customFormat="1" x14ac:dyDescent="0.3">
      <c r="A1" s="7" t="s">
        <v>12</v>
      </c>
      <c r="B1" s="6" t="s">
        <v>4</v>
      </c>
      <c r="C1" s="6"/>
      <c r="D1" s="6"/>
      <c r="E1" s="6" t="s">
        <v>1</v>
      </c>
      <c r="F1" s="6"/>
      <c r="G1" s="6"/>
      <c r="H1" s="6"/>
      <c r="I1" s="6"/>
      <c r="J1" s="6" t="s">
        <v>3</v>
      </c>
      <c r="K1" s="6"/>
      <c r="L1" s="6"/>
      <c r="M1" s="6"/>
      <c r="N1" s="6"/>
      <c r="O1" s="6"/>
      <c r="P1" s="6" t="s">
        <v>2</v>
      </c>
      <c r="Q1" s="6"/>
      <c r="R1" s="6"/>
      <c r="S1" s="6"/>
      <c r="T1" s="6"/>
    </row>
    <row r="2" spans="1:20" s="3" customFormat="1" ht="32.4" customHeight="1" x14ac:dyDescent="0.3">
      <c r="A2" s="7"/>
      <c r="B2" s="3" t="s">
        <v>9</v>
      </c>
      <c r="C2" s="3" t="s">
        <v>5</v>
      </c>
      <c r="D2" s="3" t="s">
        <v>28</v>
      </c>
      <c r="E2" s="1" t="s">
        <v>10</v>
      </c>
      <c r="F2" s="1" t="s">
        <v>11</v>
      </c>
      <c r="G2" s="1" t="s">
        <v>0</v>
      </c>
      <c r="H2" s="3" t="s">
        <v>28</v>
      </c>
      <c r="I2" s="3" t="s">
        <v>6</v>
      </c>
      <c r="J2" s="1" t="s">
        <v>10</v>
      </c>
      <c r="K2" s="1" t="s">
        <v>11</v>
      </c>
      <c r="L2" s="1" t="s">
        <v>0</v>
      </c>
      <c r="M2" s="3" t="s">
        <v>28</v>
      </c>
      <c r="N2" s="3" t="s">
        <v>35</v>
      </c>
      <c r="O2" s="5" t="s">
        <v>8</v>
      </c>
      <c r="P2" s="1" t="s">
        <v>10</v>
      </c>
      <c r="Q2" s="1" t="s">
        <v>11</v>
      </c>
      <c r="R2" s="1" t="s">
        <v>0</v>
      </c>
      <c r="S2" s="3" t="s">
        <v>28</v>
      </c>
      <c r="T2" s="3" t="s">
        <v>7</v>
      </c>
    </row>
    <row r="3" spans="1:20" x14ac:dyDescent="0.3">
      <c r="A3" t="s">
        <v>13</v>
      </c>
      <c r="B3">
        <v>8</v>
      </c>
      <c r="C3">
        <v>16000</v>
      </c>
      <c r="D3">
        <f>C3/B3</f>
        <v>2000</v>
      </c>
      <c r="E3">
        <v>500</v>
      </c>
      <c r="F3">
        <v>2.5</v>
      </c>
      <c r="G3" s="4">
        <v>1763.1497802734375</v>
      </c>
      <c r="H3" s="4">
        <f>G3/F3</f>
        <v>705.25991210937502</v>
      </c>
      <c r="I3">
        <f>(1-H3/D3)*100</f>
        <v>64.737004394531255</v>
      </c>
      <c r="J3">
        <v>30</v>
      </c>
      <c r="K3">
        <v>2.5</v>
      </c>
      <c r="L3" s="4">
        <v>2043.42919921875</v>
      </c>
      <c r="M3" s="4">
        <f>L3/K3</f>
        <v>817.37167968749998</v>
      </c>
      <c r="N3" s="4">
        <f>M3-$D$24</f>
        <v>45.812182617187432</v>
      </c>
      <c r="O3" s="2">
        <f>100*(N3/D3)</f>
        <v>2.2906091308593717</v>
      </c>
      <c r="P3">
        <v>500</v>
      </c>
      <c r="Q3">
        <v>2.5</v>
      </c>
      <c r="R3" s="4">
        <v>1956.9046630859375</v>
      </c>
      <c r="S3" s="4">
        <f>R3/2</f>
        <v>978.45233154296875</v>
      </c>
      <c r="T3">
        <f>100*(S3/D3)</f>
        <v>48.922616577148439</v>
      </c>
    </row>
    <row r="4" spans="1:20" x14ac:dyDescent="0.3">
      <c r="A4" t="s">
        <v>14</v>
      </c>
      <c r="B4">
        <v>8</v>
      </c>
      <c r="C4">
        <v>16000</v>
      </c>
      <c r="D4">
        <f t="shared" ref="D4:D17" si="0">C4/B4</f>
        <v>2000</v>
      </c>
      <c r="E4">
        <v>500</v>
      </c>
      <c r="F4">
        <v>2.5</v>
      </c>
      <c r="G4" s="4">
        <v>1928.04296875</v>
      </c>
      <c r="H4" s="4">
        <f t="shared" ref="H4:H17" si="1">G4/F4</f>
        <v>771.21718750000002</v>
      </c>
      <c r="I4">
        <f t="shared" ref="I4:I17" si="2">(1-H4/D4)*100</f>
        <v>61.439140625</v>
      </c>
      <c r="J4">
        <v>30</v>
      </c>
      <c r="K4">
        <v>2.5</v>
      </c>
      <c r="L4" s="4">
        <v>1623.8760986328125</v>
      </c>
      <c r="M4" s="4">
        <f t="shared" ref="M4:M17" si="3">L4/K4</f>
        <v>649.55043945312502</v>
      </c>
      <c r="N4" s="4">
        <f t="shared" ref="N4:N17" si="4">M4-$D$24</f>
        <v>-122.00905761718752</v>
      </c>
      <c r="O4" s="2">
        <f t="shared" ref="O4:O17" si="5">100*(N4/D4)</f>
        <v>-6.1004528808593763</v>
      </c>
      <c r="P4">
        <v>500</v>
      </c>
      <c r="Q4">
        <v>2.5</v>
      </c>
      <c r="R4" s="4">
        <v>1201.944091796875</v>
      </c>
      <c r="S4" s="4">
        <f t="shared" ref="S4:S17" si="6">R4/2</f>
        <v>600.9720458984375</v>
      </c>
      <c r="T4">
        <f t="shared" ref="T4:T17" si="7">100*(S4/D4)</f>
        <v>30.048602294921871</v>
      </c>
    </row>
    <row r="5" spans="1:20" x14ac:dyDescent="0.3">
      <c r="A5" t="s">
        <v>15</v>
      </c>
      <c r="B5">
        <v>8</v>
      </c>
      <c r="C5">
        <v>16000</v>
      </c>
      <c r="D5">
        <f t="shared" si="0"/>
        <v>2000</v>
      </c>
      <c r="E5">
        <v>500</v>
      </c>
      <c r="F5">
        <v>2.5</v>
      </c>
      <c r="G5" s="4">
        <v>2429.1962890625</v>
      </c>
      <c r="H5" s="4">
        <f t="shared" si="1"/>
        <v>971.67851562500005</v>
      </c>
      <c r="I5">
        <f t="shared" si="2"/>
        <v>51.416074218749998</v>
      </c>
      <c r="J5">
        <v>30</v>
      </c>
      <c r="K5">
        <v>2.5</v>
      </c>
      <c r="L5" s="4">
        <v>1800.1552734375</v>
      </c>
      <c r="M5" s="4">
        <f t="shared" si="3"/>
        <v>720.06210937499998</v>
      </c>
      <c r="N5" s="4">
        <f t="shared" si="4"/>
        <v>-51.497387695312568</v>
      </c>
      <c r="O5" s="2">
        <f t="shared" si="5"/>
        <v>-2.5748693847656283</v>
      </c>
      <c r="P5">
        <v>500</v>
      </c>
      <c r="Q5">
        <v>2.5</v>
      </c>
      <c r="R5" s="4">
        <v>2847.392578125</v>
      </c>
      <c r="S5" s="4">
        <f t="shared" si="6"/>
        <v>1423.6962890625</v>
      </c>
      <c r="T5">
        <f t="shared" si="7"/>
        <v>71.184814453125</v>
      </c>
    </row>
    <row r="6" spans="1:20" x14ac:dyDescent="0.3">
      <c r="A6" t="s">
        <v>16</v>
      </c>
      <c r="B6">
        <v>8</v>
      </c>
      <c r="C6">
        <v>16000</v>
      </c>
      <c r="D6">
        <f t="shared" si="0"/>
        <v>2000</v>
      </c>
      <c r="E6">
        <v>500</v>
      </c>
      <c r="F6">
        <v>2.5</v>
      </c>
      <c r="G6" s="4">
        <v>2520.0146484375</v>
      </c>
      <c r="H6" s="4">
        <f t="shared" si="1"/>
        <v>1008.005859375</v>
      </c>
      <c r="I6">
        <f t="shared" si="2"/>
        <v>49.599707031249999</v>
      </c>
      <c r="J6">
        <v>30</v>
      </c>
      <c r="K6">
        <v>2.5</v>
      </c>
      <c r="L6" s="4">
        <v>2260.858642578125</v>
      </c>
      <c r="M6" s="4">
        <f t="shared" si="3"/>
        <v>904.34345703124995</v>
      </c>
      <c r="N6" s="4">
        <f t="shared" si="4"/>
        <v>132.78395996093741</v>
      </c>
      <c r="O6" s="2">
        <f t="shared" si="5"/>
        <v>6.6391979980468712</v>
      </c>
      <c r="P6">
        <v>500</v>
      </c>
      <c r="Q6">
        <v>2.5</v>
      </c>
      <c r="R6" s="4">
        <v>1925.4444580078125</v>
      </c>
      <c r="S6" s="4">
        <f t="shared" si="6"/>
        <v>962.72222900390625</v>
      </c>
      <c r="T6">
        <f t="shared" si="7"/>
        <v>48.136111450195315</v>
      </c>
    </row>
    <row r="7" spans="1:20" x14ac:dyDescent="0.3">
      <c r="A7" t="s">
        <v>17</v>
      </c>
      <c r="B7">
        <v>8</v>
      </c>
      <c r="C7">
        <v>16000</v>
      </c>
      <c r="D7">
        <f t="shared" si="0"/>
        <v>2000</v>
      </c>
      <c r="E7">
        <v>500</v>
      </c>
      <c r="F7">
        <v>2.5</v>
      </c>
      <c r="G7" s="4">
        <v>556.7132568359375</v>
      </c>
      <c r="H7" s="4">
        <f t="shared" si="1"/>
        <v>222.685302734375</v>
      </c>
      <c r="I7">
        <f t="shared" si="2"/>
        <v>88.865734863281247</v>
      </c>
      <c r="J7">
        <v>30</v>
      </c>
      <c r="K7">
        <v>2.5</v>
      </c>
      <c r="L7" s="4">
        <v>1858.3079833984375</v>
      </c>
      <c r="M7" s="4">
        <f t="shared" si="3"/>
        <v>743.32319335937495</v>
      </c>
      <c r="N7" s="4">
        <f t="shared" si="4"/>
        <v>-28.236303710937591</v>
      </c>
      <c r="O7" s="2">
        <f t="shared" si="5"/>
        <v>-1.4118151855468795</v>
      </c>
      <c r="P7">
        <v>500</v>
      </c>
      <c r="Q7">
        <v>2.5</v>
      </c>
      <c r="R7" s="4">
        <v>1779.06591796875</v>
      </c>
      <c r="S7" s="4">
        <f t="shared" si="6"/>
        <v>889.532958984375</v>
      </c>
      <c r="T7">
        <f t="shared" si="7"/>
        <v>44.476647949218751</v>
      </c>
    </row>
    <row r="8" spans="1:20" x14ac:dyDescent="0.3">
      <c r="A8" t="s">
        <v>18</v>
      </c>
      <c r="B8">
        <v>8</v>
      </c>
      <c r="C8">
        <v>16000</v>
      </c>
      <c r="D8">
        <f t="shared" si="0"/>
        <v>2000</v>
      </c>
      <c r="E8">
        <v>500</v>
      </c>
      <c r="F8">
        <v>2.5</v>
      </c>
      <c r="G8" s="4">
        <v>1840.122314453125</v>
      </c>
      <c r="H8" s="4">
        <f t="shared" si="1"/>
        <v>736.04892578124998</v>
      </c>
      <c r="I8">
        <f t="shared" si="2"/>
        <v>63.197553710937491</v>
      </c>
      <c r="J8">
        <v>30</v>
      </c>
      <c r="K8">
        <v>2.5</v>
      </c>
      <c r="L8" s="4">
        <v>1048.0172119140625</v>
      </c>
      <c r="M8" s="4">
        <f t="shared" si="3"/>
        <v>419.20688476562498</v>
      </c>
      <c r="N8" s="4">
        <f t="shared" si="4"/>
        <v>-352.35261230468757</v>
      </c>
      <c r="O8" s="2">
        <f t="shared" si="5"/>
        <v>-17.617630615234379</v>
      </c>
      <c r="P8">
        <v>500</v>
      </c>
      <c r="Q8">
        <v>2.5</v>
      </c>
      <c r="R8" s="4">
        <v>2183.569091796875</v>
      </c>
      <c r="S8" s="4">
        <f t="shared" si="6"/>
        <v>1091.7845458984375</v>
      </c>
      <c r="T8">
        <f t="shared" si="7"/>
        <v>54.589227294921869</v>
      </c>
    </row>
    <row r="9" spans="1:20" x14ac:dyDescent="0.3">
      <c r="A9" t="s">
        <v>19</v>
      </c>
      <c r="B9">
        <v>8</v>
      </c>
      <c r="C9">
        <v>16000</v>
      </c>
      <c r="D9">
        <f t="shared" si="0"/>
        <v>2000</v>
      </c>
      <c r="E9">
        <v>500</v>
      </c>
      <c r="F9">
        <v>2.5</v>
      </c>
      <c r="G9" s="4">
        <v>1084.662353515625</v>
      </c>
      <c r="H9" s="4">
        <f t="shared" si="1"/>
        <v>433.86494140625001</v>
      </c>
      <c r="I9">
        <f t="shared" si="2"/>
        <v>78.306752929687491</v>
      </c>
      <c r="J9">
        <v>30</v>
      </c>
      <c r="K9">
        <v>2.5</v>
      </c>
      <c r="L9" s="4">
        <v>707.004150390625</v>
      </c>
      <c r="M9" s="4">
        <f t="shared" si="3"/>
        <v>282.80166015625002</v>
      </c>
      <c r="N9" s="4">
        <f t="shared" si="4"/>
        <v>-488.75783691406252</v>
      </c>
      <c r="O9" s="2">
        <f t="shared" si="5"/>
        <v>-24.437891845703128</v>
      </c>
      <c r="P9">
        <v>500</v>
      </c>
      <c r="Q9">
        <v>2.5</v>
      </c>
      <c r="R9" s="4">
        <v>2351.798583984375</v>
      </c>
      <c r="S9" s="4">
        <f t="shared" si="6"/>
        <v>1175.8992919921875</v>
      </c>
      <c r="T9">
        <f t="shared" si="7"/>
        <v>58.794964599609379</v>
      </c>
    </row>
    <row r="10" spans="1:20" x14ac:dyDescent="0.3">
      <c r="A10" t="s">
        <v>20</v>
      </c>
      <c r="B10">
        <v>8</v>
      </c>
      <c r="C10">
        <v>16000</v>
      </c>
      <c r="D10">
        <f t="shared" si="0"/>
        <v>2000</v>
      </c>
      <c r="E10">
        <v>500</v>
      </c>
      <c r="F10">
        <v>2.5</v>
      </c>
      <c r="G10" s="4">
        <v>1200.465576171875</v>
      </c>
      <c r="H10" s="4">
        <f t="shared" si="1"/>
        <v>480.18623046875001</v>
      </c>
      <c r="I10">
        <f t="shared" si="2"/>
        <v>75.990688476562497</v>
      </c>
      <c r="J10">
        <v>30</v>
      </c>
      <c r="K10">
        <v>2.5</v>
      </c>
      <c r="L10" s="4">
        <v>800.2930908203125</v>
      </c>
      <c r="M10" s="4">
        <f t="shared" si="3"/>
        <v>320.11723632812499</v>
      </c>
      <c r="N10" s="4">
        <f t="shared" si="4"/>
        <v>-451.44226074218756</v>
      </c>
      <c r="O10" s="2">
        <f t="shared" si="5"/>
        <v>-22.572113037109379</v>
      </c>
      <c r="P10">
        <v>500</v>
      </c>
      <c r="Q10">
        <v>2.5</v>
      </c>
      <c r="R10" s="4">
        <v>1496.1419677734375</v>
      </c>
      <c r="S10" s="4">
        <f t="shared" si="6"/>
        <v>748.07098388671875</v>
      </c>
      <c r="T10">
        <f t="shared" si="7"/>
        <v>37.403549194335938</v>
      </c>
    </row>
    <row r="11" spans="1:20" x14ac:dyDescent="0.3">
      <c r="A11" t="s">
        <v>21</v>
      </c>
      <c r="B11">
        <v>8</v>
      </c>
      <c r="C11">
        <v>16000</v>
      </c>
      <c r="D11">
        <f t="shared" si="0"/>
        <v>2000</v>
      </c>
      <c r="E11">
        <v>500</v>
      </c>
      <c r="F11">
        <v>2.5</v>
      </c>
      <c r="G11" s="4">
        <v>1411.09130859375</v>
      </c>
      <c r="H11" s="4">
        <f t="shared" si="1"/>
        <v>564.4365234375</v>
      </c>
      <c r="I11">
        <f t="shared" si="2"/>
        <v>71.778173828125006</v>
      </c>
      <c r="J11">
        <v>30</v>
      </c>
      <c r="K11">
        <v>2.5</v>
      </c>
      <c r="L11" s="4">
        <v>1007.6949462890625</v>
      </c>
      <c r="M11" s="4">
        <f t="shared" si="3"/>
        <v>403.07797851562498</v>
      </c>
      <c r="N11" s="4">
        <f t="shared" si="4"/>
        <v>-368.48151855468757</v>
      </c>
      <c r="O11" s="2">
        <f t="shared" si="5"/>
        <v>-18.424075927734378</v>
      </c>
      <c r="P11">
        <v>500</v>
      </c>
      <c r="Q11">
        <v>2.5</v>
      </c>
      <c r="R11" s="4">
        <v>3060.45654296875</v>
      </c>
      <c r="S11" s="4">
        <f t="shared" si="6"/>
        <v>1530.228271484375</v>
      </c>
      <c r="T11">
        <f t="shared" si="7"/>
        <v>76.51141357421875</v>
      </c>
    </row>
    <row r="12" spans="1:20" x14ac:dyDescent="0.3">
      <c r="A12" t="s">
        <v>22</v>
      </c>
      <c r="B12">
        <v>8</v>
      </c>
      <c r="C12">
        <v>16000</v>
      </c>
      <c r="D12">
        <f t="shared" si="0"/>
        <v>2000</v>
      </c>
      <c r="E12">
        <v>500</v>
      </c>
      <c r="F12">
        <v>2.5</v>
      </c>
      <c r="G12" s="4">
        <v>2024.8575439453125</v>
      </c>
      <c r="H12" s="4">
        <f t="shared" si="1"/>
        <v>809.94301757812502</v>
      </c>
      <c r="I12">
        <f t="shared" si="2"/>
        <v>59.502849121093746</v>
      </c>
      <c r="J12">
        <v>30</v>
      </c>
      <c r="K12">
        <v>2.5</v>
      </c>
      <c r="L12" s="4">
        <v>2428.1357421875</v>
      </c>
      <c r="M12" s="4">
        <f t="shared" si="3"/>
        <v>971.25429687500002</v>
      </c>
      <c r="N12" s="4">
        <f t="shared" si="4"/>
        <v>199.69479980468748</v>
      </c>
      <c r="O12" s="2">
        <f t="shared" si="5"/>
        <v>9.9847399902343739</v>
      </c>
      <c r="P12">
        <v>500</v>
      </c>
      <c r="Q12">
        <v>2.5</v>
      </c>
      <c r="R12" s="4">
        <v>1790.15234375</v>
      </c>
      <c r="S12" s="4">
        <f t="shared" si="6"/>
        <v>895.076171875</v>
      </c>
      <c r="T12">
        <f t="shared" si="7"/>
        <v>44.753808593750001</v>
      </c>
    </row>
    <row r="13" spans="1:20" x14ac:dyDescent="0.3">
      <c r="A13" t="s">
        <v>23</v>
      </c>
      <c r="B13">
        <v>8</v>
      </c>
      <c r="C13">
        <v>16000</v>
      </c>
      <c r="D13">
        <f t="shared" si="0"/>
        <v>2000</v>
      </c>
      <c r="E13">
        <v>500</v>
      </c>
      <c r="F13">
        <v>2.5</v>
      </c>
      <c r="G13" s="4">
        <v>1717.937744140625</v>
      </c>
      <c r="H13" s="4">
        <f t="shared" si="1"/>
        <v>687.17509765625005</v>
      </c>
      <c r="I13">
        <f t="shared" si="2"/>
        <v>65.641245117187495</v>
      </c>
      <c r="J13">
        <v>30</v>
      </c>
      <c r="K13">
        <v>2.5</v>
      </c>
      <c r="L13" s="4">
        <v>1170.721923828125</v>
      </c>
      <c r="M13" s="4">
        <f t="shared" si="3"/>
        <v>468.28876953125001</v>
      </c>
      <c r="N13" s="4">
        <f t="shared" si="4"/>
        <v>-303.27072753906253</v>
      </c>
      <c r="O13" s="2">
        <f t="shared" si="5"/>
        <v>-15.163536376953127</v>
      </c>
      <c r="P13">
        <v>500</v>
      </c>
      <c r="Q13">
        <v>2.5</v>
      </c>
      <c r="R13" s="4">
        <v>4257.625</v>
      </c>
      <c r="S13" s="4">
        <f t="shared" si="6"/>
        <v>2128.8125</v>
      </c>
      <c r="T13">
        <f t="shared" si="7"/>
        <v>106.440625</v>
      </c>
    </row>
    <row r="14" spans="1:20" x14ac:dyDescent="0.3">
      <c r="A14" t="s">
        <v>24</v>
      </c>
      <c r="B14">
        <v>8</v>
      </c>
      <c r="C14">
        <v>16000</v>
      </c>
      <c r="D14">
        <f t="shared" si="0"/>
        <v>2000</v>
      </c>
      <c r="E14">
        <v>500</v>
      </c>
      <c r="F14">
        <v>2.5</v>
      </c>
      <c r="G14" s="4">
        <v>2797.0380859375</v>
      </c>
      <c r="H14" s="4">
        <f t="shared" si="1"/>
        <v>1118.815234375</v>
      </c>
      <c r="I14">
        <f t="shared" si="2"/>
        <v>44.059238281250003</v>
      </c>
      <c r="J14">
        <v>30</v>
      </c>
      <c r="K14">
        <v>2.5</v>
      </c>
      <c r="L14" s="4">
        <v>3420.994140625</v>
      </c>
      <c r="M14" s="4">
        <f t="shared" si="3"/>
        <v>1368.39765625</v>
      </c>
      <c r="N14" s="4">
        <f t="shared" si="4"/>
        <v>596.83815917968741</v>
      </c>
      <c r="O14" s="2">
        <f t="shared" si="5"/>
        <v>29.841907958984372</v>
      </c>
      <c r="P14">
        <v>500</v>
      </c>
      <c r="Q14">
        <v>2.5</v>
      </c>
      <c r="R14" s="4">
        <v>2328.150634765625</v>
      </c>
      <c r="S14" s="4">
        <f t="shared" si="6"/>
        <v>1164.0753173828125</v>
      </c>
      <c r="T14">
        <f t="shared" si="7"/>
        <v>58.203765869140625</v>
      </c>
    </row>
    <row r="15" spans="1:20" x14ac:dyDescent="0.3">
      <c r="A15" t="s">
        <v>25</v>
      </c>
      <c r="B15">
        <v>8</v>
      </c>
      <c r="C15">
        <v>16000</v>
      </c>
      <c r="D15">
        <f t="shared" si="0"/>
        <v>2000</v>
      </c>
      <c r="E15">
        <v>500</v>
      </c>
      <c r="F15">
        <v>2.5</v>
      </c>
      <c r="G15" s="4">
        <v>1720.145751953125</v>
      </c>
      <c r="H15" s="4">
        <f t="shared" si="1"/>
        <v>688.05830078124995</v>
      </c>
      <c r="I15">
        <f t="shared" si="2"/>
        <v>65.597084960937508</v>
      </c>
      <c r="J15">
        <v>30</v>
      </c>
      <c r="K15">
        <v>2.5</v>
      </c>
      <c r="L15" s="4">
        <v>1226.8951416015625</v>
      </c>
      <c r="M15" s="4">
        <f t="shared" si="3"/>
        <v>490.758056640625</v>
      </c>
      <c r="N15" s="4">
        <f t="shared" si="4"/>
        <v>-280.80144042968755</v>
      </c>
      <c r="O15" s="2">
        <f t="shared" si="5"/>
        <v>-14.040072021484375</v>
      </c>
      <c r="P15">
        <v>500</v>
      </c>
      <c r="Q15">
        <v>2.5</v>
      </c>
      <c r="R15" s="4">
        <v>2067.196533203125</v>
      </c>
      <c r="S15" s="4">
        <f t="shared" si="6"/>
        <v>1033.5982666015625</v>
      </c>
      <c r="T15">
        <f t="shared" si="7"/>
        <v>51.679913330078122</v>
      </c>
    </row>
    <row r="16" spans="1:20" x14ac:dyDescent="0.3">
      <c r="A16" t="s">
        <v>26</v>
      </c>
      <c r="B16">
        <v>8</v>
      </c>
      <c r="C16">
        <v>16000</v>
      </c>
      <c r="D16">
        <f t="shared" si="0"/>
        <v>2000</v>
      </c>
      <c r="E16">
        <v>500</v>
      </c>
      <c r="F16">
        <v>2.5</v>
      </c>
      <c r="G16" s="4">
        <v>2229.140625</v>
      </c>
      <c r="H16" s="4">
        <f t="shared" si="1"/>
        <v>891.65625</v>
      </c>
      <c r="I16">
        <f t="shared" si="2"/>
        <v>55.417187499999997</v>
      </c>
      <c r="J16">
        <v>30</v>
      </c>
      <c r="K16">
        <v>2.5</v>
      </c>
      <c r="L16" s="4">
        <v>2601.756103515625</v>
      </c>
      <c r="M16" s="4">
        <f t="shared" si="3"/>
        <v>1040.70244140625</v>
      </c>
      <c r="N16" s="4">
        <f t="shared" si="4"/>
        <v>269.1429443359375</v>
      </c>
      <c r="O16" s="2">
        <f t="shared" si="5"/>
        <v>13.457147216796875</v>
      </c>
      <c r="P16">
        <v>500</v>
      </c>
      <c r="Q16">
        <v>2.5</v>
      </c>
      <c r="R16" s="4">
        <v>2391.1259765625</v>
      </c>
      <c r="S16" s="4">
        <f t="shared" si="6"/>
        <v>1195.56298828125</v>
      </c>
      <c r="T16">
        <f t="shared" si="7"/>
        <v>59.778149414062497</v>
      </c>
    </row>
    <row r="17" spans="1:20" x14ac:dyDescent="0.3">
      <c r="A17" t="s">
        <v>27</v>
      </c>
      <c r="B17">
        <v>8</v>
      </c>
      <c r="C17">
        <v>16000</v>
      </c>
      <c r="D17">
        <f t="shared" si="0"/>
        <v>2000</v>
      </c>
      <c r="E17">
        <v>500</v>
      </c>
      <c r="F17">
        <v>2.5</v>
      </c>
      <c r="G17" s="4">
        <v>1499.2904052734375</v>
      </c>
      <c r="H17" s="4">
        <f t="shared" si="1"/>
        <v>599.71616210937498</v>
      </c>
      <c r="I17">
        <f t="shared" si="2"/>
        <v>70.014191894531251</v>
      </c>
      <c r="J17">
        <v>30</v>
      </c>
      <c r="K17">
        <v>2.5</v>
      </c>
      <c r="L17" s="4">
        <v>1040.03857421875</v>
      </c>
      <c r="M17" s="4">
        <f t="shared" si="3"/>
        <v>416.01542968749999</v>
      </c>
      <c r="N17" s="4">
        <f t="shared" si="4"/>
        <v>-355.54406738281256</v>
      </c>
      <c r="O17" s="2">
        <f t="shared" si="5"/>
        <v>-17.777203369140629</v>
      </c>
      <c r="P17">
        <v>500</v>
      </c>
      <c r="Q17">
        <v>2.5</v>
      </c>
      <c r="R17" s="4">
        <v>3970.163818359375</v>
      </c>
      <c r="S17" s="4">
        <f t="shared" si="6"/>
        <v>1985.0819091796875</v>
      </c>
      <c r="T17">
        <f t="shared" si="7"/>
        <v>99.254095458984366</v>
      </c>
    </row>
    <row r="19" spans="1:20" x14ac:dyDescent="0.3">
      <c r="A19" s="2" t="s">
        <v>32</v>
      </c>
    </row>
    <row r="20" spans="1:20" ht="43.2" x14ac:dyDescent="0.3">
      <c r="B20" s="1" t="s">
        <v>11</v>
      </c>
      <c r="C20" s="1" t="s">
        <v>0</v>
      </c>
      <c r="D20" s="3" t="s">
        <v>28</v>
      </c>
    </row>
    <row r="21" spans="1:20" x14ac:dyDescent="0.3">
      <c r="A21" t="s">
        <v>29</v>
      </c>
      <c r="B21">
        <v>2.5</v>
      </c>
      <c r="C21" s="4">
        <v>2116.66455078125</v>
      </c>
      <c r="D21">
        <f>C21/B21</f>
        <v>846.66582031250005</v>
      </c>
    </row>
    <row r="22" spans="1:20" x14ac:dyDescent="0.3">
      <c r="A22" t="s">
        <v>30</v>
      </c>
      <c r="B22">
        <v>2.5</v>
      </c>
      <c r="C22" t="s">
        <v>34</v>
      </c>
      <c r="D22" t="e">
        <f t="shared" ref="D22:D23" si="8">C22/B22</f>
        <v>#VALUE!</v>
      </c>
    </row>
    <row r="23" spans="1:20" x14ac:dyDescent="0.3">
      <c r="A23" t="s">
        <v>31</v>
      </c>
      <c r="B23">
        <v>2.5</v>
      </c>
      <c r="C23" s="4">
        <v>1741.1329345703125</v>
      </c>
      <c r="D23">
        <f t="shared" si="8"/>
        <v>696.45317382812505</v>
      </c>
    </row>
    <row r="24" spans="1:20" x14ac:dyDescent="0.3">
      <c r="A24" t="s">
        <v>33</v>
      </c>
      <c r="D24">
        <f>AVERAGE(D21,D23)</f>
        <v>771.55949707031255</v>
      </c>
    </row>
  </sheetData>
  <mergeCells count="5">
    <mergeCell ref="J1:O1"/>
    <mergeCell ref="A1:A2"/>
    <mergeCell ref="B1:D1"/>
    <mergeCell ref="E1:I1"/>
    <mergeCell ref="P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D2B9-1B3F-40EC-8680-08DCF77EDA36}">
  <dimension ref="A1:T24"/>
  <sheetViews>
    <sheetView tabSelected="1" zoomScale="88" workbookViewId="0">
      <pane xSplit="1" topLeftCell="L1" activePane="topRight" state="frozen"/>
      <selection pane="topRight" activeCell="N6" sqref="N6"/>
    </sheetView>
  </sheetViews>
  <sheetFormatPr defaultRowHeight="14.4" x14ac:dyDescent="0.3"/>
  <cols>
    <col min="2" max="2" width="10.33203125" bestFit="1" customWidth="1"/>
    <col min="3" max="3" width="15" customWidth="1"/>
    <col min="4" max="4" width="9.21875" bestFit="1" customWidth="1"/>
    <col min="5" max="5" width="10.33203125" bestFit="1" customWidth="1"/>
    <col min="6" max="6" width="11.44140625" customWidth="1"/>
    <col min="7" max="7" width="18.109375" bestFit="1" customWidth="1"/>
    <col min="8" max="8" width="18.109375" customWidth="1"/>
    <col min="9" max="9" width="11.21875" customWidth="1"/>
    <col min="10" max="10" width="10.33203125" bestFit="1" customWidth="1"/>
    <col min="11" max="11" width="11.33203125" customWidth="1"/>
    <col min="12" max="12" width="18.109375" bestFit="1" customWidth="1"/>
    <col min="13" max="13" width="10" bestFit="1" customWidth="1"/>
    <col min="14" max="14" width="14.77734375" bestFit="1" customWidth="1"/>
    <col min="15" max="15" width="8.88671875" style="2" bestFit="1" customWidth="1"/>
    <col min="16" max="16" width="10.33203125" bestFit="1" customWidth="1"/>
    <col min="17" max="17" width="11.44140625" bestFit="1" customWidth="1"/>
    <col min="18" max="18" width="18.109375" bestFit="1" customWidth="1"/>
    <col min="19" max="19" width="9.21875" bestFit="1" customWidth="1"/>
    <col min="20" max="20" width="11.88671875" bestFit="1" customWidth="1"/>
  </cols>
  <sheetData>
    <row r="1" spans="1:20" s="2" customFormat="1" x14ac:dyDescent="0.3">
      <c r="A1" s="7" t="s">
        <v>12</v>
      </c>
      <c r="B1" s="6" t="s">
        <v>4</v>
      </c>
      <c r="C1" s="6"/>
      <c r="D1" s="6"/>
      <c r="E1" s="6" t="s">
        <v>1</v>
      </c>
      <c r="F1" s="6"/>
      <c r="G1" s="6"/>
      <c r="H1" s="6"/>
      <c r="I1" s="6"/>
      <c r="J1" s="6" t="s">
        <v>3</v>
      </c>
      <c r="K1" s="6"/>
      <c r="L1" s="6"/>
      <c r="M1" s="6"/>
      <c r="N1" s="6"/>
      <c r="O1" s="6"/>
      <c r="P1" s="6" t="s">
        <v>2</v>
      </c>
      <c r="Q1" s="6"/>
      <c r="R1" s="6"/>
      <c r="S1" s="6"/>
      <c r="T1" s="6"/>
    </row>
    <row r="2" spans="1:20" s="3" customFormat="1" ht="32.4" customHeight="1" x14ac:dyDescent="0.3">
      <c r="A2" s="7"/>
      <c r="B2" s="3" t="s">
        <v>9</v>
      </c>
      <c r="C2" s="3" t="s">
        <v>5</v>
      </c>
      <c r="D2" s="3" t="s">
        <v>28</v>
      </c>
      <c r="E2" s="1" t="s">
        <v>10</v>
      </c>
      <c r="F2" s="1" t="s">
        <v>11</v>
      </c>
      <c r="G2" s="1" t="s">
        <v>0</v>
      </c>
      <c r="H2" s="3" t="s">
        <v>28</v>
      </c>
      <c r="I2" s="3" t="s">
        <v>6</v>
      </c>
      <c r="J2" s="1" t="s">
        <v>10</v>
      </c>
      <c r="K2" s="1" t="s">
        <v>11</v>
      </c>
      <c r="L2" s="1" t="s">
        <v>0</v>
      </c>
      <c r="M2" s="3" t="s">
        <v>28</v>
      </c>
      <c r="N2" s="3" t="s">
        <v>35</v>
      </c>
      <c r="O2" s="5" t="s">
        <v>8</v>
      </c>
      <c r="P2" s="1" t="s">
        <v>10</v>
      </c>
      <c r="Q2" s="1" t="s">
        <v>11</v>
      </c>
      <c r="R2" s="1" t="s">
        <v>0</v>
      </c>
      <c r="S2" s="3" t="s">
        <v>28</v>
      </c>
      <c r="T2" s="3" t="s">
        <v>7</v>
      </c>
    </row>
    <row r="3" spans="1:20" x14ac:dyDescent="0.3">
      <c r="A3" t="s">
        <v>13</v>
      </c>
      <c r="B3">
        <v>8</v>
      </c>
      <c r="C3">
        <v>16000</v>
      </c>
      <c r="D3">
        <f>C3/B3</f>
        <v>2000</v>
      </c>
      <c r="E3">
        <v>500</v>
      </c>
      <c r="F3">
        <v>1</v>
      </c>
      <c r="G3" s="4">
        <v>2631.60107421875</v>
      </c>
      <c r="H3" s="4">
        <f>G3/F3</f>
        <v>2631.60107421875</v>
      </c>
      <c r="I3">
        <f>(1-H3/D3)*100</f>
        <v>-31.580053710937506</v>
      </c>
      <c r="J3">
        <v>30</v>
      </c>
      <c r="K3">
        <v>1</v>
      </c>
      <c r="L3" s="4">
        <v>8578.6123046875</v>
      </c>
      <c r="M3" s="4">
        <f>L3/K3</f>
        <v>8578.6123046875</v>
      </c>
      <c r="N3" s="4">
        <f>M3-$D$24</f>
        <v>7860.6010538736982</v>
      </c>
      <c r="O3" s="2">
        <f>100*(N3/D3)</f>
        <v>393.03005269368492</v>
      </c>
      <c r="P3">
        <v>500</v>
      </c>
      <c r="Q3">
        <v>1</v>
      </c>
      <c r="R3" s="4">
        <v>1196.873046875</v>
      </c>
      <c r="S3" s="4">
        <f>R3/2</f>
        <v>598.4365234375</v>
      </c>
      <c r="T3">
        <f>100*(S3/D3)</f>
        <v>29.921826171874997</v>
      </c>
    </row>
    <row r="4" spans="1:20" x14ac:dyDescent="0.3">
      <c r="A4" t="s">
        <v>14</v>
      </c>
      <c r="B4">
        <v>8</v>
      </c>
      <c r="C4">
        <v>16000</v>
      </c>
      <c r="D4">
        <f t="shared" ref="D4:D17" si="0">C4/B4</f>
        <v>2000</v>
      </c>
      <c r="E4">
        <v>500</v>
      </c>
      <c r="F4">
        <v>1</v>
      </c>
      <c r="G4" s="4">
        <v>1783.470947265625</v>
      </c>
      <c r="H4" s="4">
        <f t="shared" ref="H4:H17" si="1">G4/F4</f>
        <v>1783.470947265625</v>
      </c>
      <c r="I4">
        <f t="shared" ref="I4:I17" si="2">(1-H4/D4)*100</f>
        <v>10.826452636718752</v>
      </c>
      <c r="J4">
        <v>30</v>
      </c>
      <c r="K4">
        <v>1</v>
      </c>
      <c r="L4" s="4">
        <v>7306.75439453125</v>
      </c>
      <c r="M4" s="4">
        <f t="shared" ref="M4:M17" si="3">L4/K4</f>
        <v>7306.75439453125</v>
      </c>
      <c r="N4" s="4">
        <f t="shared" ref="N4:N17" si="4">M4-$D$24</f>
        <v>6588.7431437174482</v>
      </c>
      <c r="O4" s="2">
        <f t="shared" ref="O4:O17" si="5">100*(N4/D4)</f>
        <v>329.43715718587242</v>
      </c>
      <c r="P4">
        <v>500</v>
      </c>
      <c r="Q4">
        <v>1</v>
      </c>
      <c r="R4" s="4">
        <v>1106.2498779296875</v>
      </c>
      <c r="S4" s="4">
        <f t="shared" ref="S4:S17" si="6">R4/2</f>
        <v>553.12493896484375</v>
      </c>
      <c r="T4">
        <f t="shared" ref="T4:T17" si="7">100*(S4/D4)</f>
        <v>27.656246948242185</v>
      </c>
    </row>
    <row r="5" spans="1:20" x14ac:dyDescent="0.3">
      <c r="A5" t="s">
        <v>15</v>
      </c>
      <c r="B5">
        <v>8</v>
      </c>
      <c r="C5">
        <v>16000</v>
      </c>
      <c r="D5">
        <f t="shared" si="0"/>
        <v>2000</v>
      </c>
      <c r="E5">
        <v>500</v>
      </c>
      <c r="F5">
        <v>1</v>
      </c>
      <c r="G5" s="4">
        <v>1216.648193359375</v>
      </c>
      <c r="H5" s="4">
        <f t="shared" si="1"/>
        <v>1216.648193359375</v>
      </c>
      <c r="I5">
        <f t="shared" si="2"/>
        <v>39.167590332031253</v>
      </c>
      <c r="J5">
        <v>30</v>
      </c>
      <c r="K5">
        <v>1</v>
      </c>
      <c r="L5" s="4">
        <v>9863.6142578125</v>
      </c>
      <c r="M5" s="4">
        <f t="shared" si="3"/>
        <v>9863.6142578125</v>
      </c>
      <c r="N5" s="4">
        <f t="shared" si="4"/>
        <v>9145.6030069986973</v>
      </c>
      <c r="O5" s="2">
        <f t="shared" si="5"/>
        <v>457.2801503499349</v>
      </c>
      <c r="P5">
        <v>500</v>
      </c>
      <c r="Q5">
        <v>1</v>
      </c>
      <c r="R5" s="4">
        <v>847.9818115234375</v>
      </c>
      <c r="S5" s="4">
        <f t="shared" si="6"/>
        <v>423.99090576171875</v>
      </c>
      <c r="T5">
        <f t="shared" si="7"/>
        <v>21.19954528808594</v>
      </c>
    </row>
    <row r="6" spans="1:20" x14ac:dyDescent="0.3">
      <c r="A6" t="s">
        <v>16</v>
      </c>
      <c r="B6">
        <v>8</v>
      </c>
      <c r="C6">
        <v>16000</v>
      </c>
      <c r="D6">
        <f t="shared" si="0"/>
        <v>2000</v>
      </c>
      <c r="E6">
        <v>500</v>
      </c>
      <c r="F6">
        <v>1</v>
      </c>
      <c r="G6" s="4">
        <v>1702.78759765625</v>
      </c>
      <c r="H6" s="4">
        <f t="shared" si="1"/>
        <v>1702.78759765625</v>
      </c>
      <c r="I6">
        <f t="shared" si="2"/>
        <v>14.860620117187494</v>
      </c>
      <c r="J6">
        <v>30</v>
      </c>
      <c r="K6">
        <v>1</v>
      </c>
      <c r="L6" s="4">
        <v>2961.0078125</v>
      </c>
      <c r="M6" s="4">
        <f t="shared" si="3"/>
        <v>2961.0078125</v>
      </c>
      <c r="N6" s="4">
        <f>M6-$D$24</f>
        <v>2242.9965616861978</v>
      </c>
      <c r="O6" s="2">
        <f t="shared" si="5"/>
        <v>112.14982808430989</v>
      </c>
      <c r="P6">
        <v>500</v>
      </c>
      <c r="Q6">
        <v>1</v>
      </c>
      <c r="R6" s="4">
        <v>592.680419921875</v>
      </c>
      <c r="S6" s="4">
        <f t="shared" si="6"/>
        <v>296.3402099609375</v>
      </c>
      <c r="T6">
        <f t="shared" si="7"/>
        <v>14.817010498046876</v>
      </c>
    </row>
    <row r="7" spans="1:20" x14ac:dyDescent="0.3">
      <c r="A7" t="s">
        <v>17</v>
      </c>
      <c r="B7">
        <v>8</v>
      </c>
      <c r="C7">
        <v>16000</v>
      </c>
      <c r="D7">
        <f t="shared" si="0"/>
        <v>2000</v>
      </c>
      <c r="E7">
        <v>500</v>
      </c>
      <c r="F7">
        <v>1</v>
      </c>
      <c r="G7" s="4">
        <v>1503.431884765625</v>
      </c>
      <c r="H7" s="4">
        <f t="shared" si="1"/>
        <v>1503.431884765625</v>
      </c>
      <c r="I7">
        <f t="shared" si="2"/>
        <v>24.828405761718752</v>
      </c>
      <c r="J7">
        <v>30</v>
      </c>
      <c r="K7">
        <v>1</v>
      </c>
      <c r="L7" s="4">
        <v>2318.807861328125</v>
      </c>
      <c r="M7" s="4">
        <f t="shared" si="3"/>
        <v>2318.807861328125</v>
      </c>
      <c r="N7" s="4">
        <f t="shared" si="4"/>
        <v>1600.7966105143228</v>
      </c>
      <c r="O7" s="2">
        <f t="shared" si="5"/>
        <v>80.039830525716141</v>
      </c>
      <c r="P7">
        <v>500</v>
      </c>
      <c r="Q7">
        <v>1</v>
      </c>
      <c r="R7" s="4">
        <v>718.6256103515625</v>
      </c>
      <c r="S7" s="4">
        <f t="shared" si="6"/>
        <v>359.31280517578125</v>
      </c>
      <c r="T7">
        <f t="shared" si="7"/>
        <v>17.965640258789062</v>
      </c>
    </row>
    <row r="8" spans="1:20" x14ac:dyDescent="0.3">
      <c r="A8" t="s">
        <v>18</v>
      </c>
      <c r="B8">
        <v>8</v>
      </c>
      <c r="C8">
        <v>16000</v>
      </c>
      <c r="D8">
        <f t="shared" si="0"/>
        <v>2000</v>
      </c>
      <c r="E8">
        <v>500</v>
      </c>
      <c r="F8">
        <v>1</v>
      </c>
      <c r="G8" s="4">
        <v>1992.4173583984375</v>
      </c>
      <c r="H8" s="4">
        <f t="shared" si="1"/>
        <v>1992.4173583984375</v>
      </c>
      <c r="I8">
        <f t="shared" si="2"/>
        <v>0.37913208007812615</v>
      </c>
      <c r="J8">
        <v>30</v>
      </c>
      <c r="K8">
        <v>1</v>
      </c>
      <c r="L8" s="4">
        <v>2509.2783203125</v>
      </c>
      <c r="M8" s="4">
        <f t="shared" si="3"/>
        <v>2509.2783203125</v>
      </c>
      <c r="N8" s="4">
        <f>M8-$D$24</f>
        <v>1791.2670694986978</v>
      </c>
      <c r="O8" s="2">
        <f t="shared" si="5"/>
        <v>89.5633534749349</v>
      </c>
      <c r="P8">
        <v>500</v>
      </c>
      <c r="Q8">
        <v>1</v>
      </c>
      <c r="R8" s="4">
        <v>658.96807861328125</v>
      </c>
      <c r="S8" s="4">
        <f t="shared" si="6"/>
        <v>329.48403930664063</v>
      </c>
      <c r="T8">
        <f t="shared" si="7"/>
        <v>16.474201965332032</v>
      </c>
    </row>
    <row r="9" spans="1:20" x14ac:dyDescent="0.3">
      <c r="A9" t="s">
        <v>19</v>
      </c>
      <c r="B9">
        <v>8</v>
      </c>
      <c r="C9">
        <v>16000</v>
      </c>
      <c r="D9">
        <f t="shared" si="0"/>
        <v>2000</v>
      </c>
      <c r="E9">
        <v>500</v>
      </c>
      <c r="F9">
        <v>1</v>
      </c>
      <c r="G9" s="4">
        <v>2552.21923828125</v>
      </c>
      <c r="H9" s="4">
        <f t="shared" si="1"/>
        <v>2552.21923828125</v>
      </c>
      <c r="I9">
        <f t="shared" si="2"/>
        <v>-27.610961914062493</v>
      </c>
      <c r="J9">
        <v>30</v>
      </c>
      <c r="K9">
        <v>1</v>
      </c>
      <c r="L9" s="4">
        <v>8158.88623046875</v>
      </c>
      <c r="M9" s="4">
        <f t="shared" si="3"/>
        <v>8158.88623046875</v>
      </c>
      <c r="N9" s="4">
        <f t="shared" si="4"/>
        <v>7440.8749796549482</v>
      </c>
      <c r="O9" s="2">
        <f t="shared" si="5"/>
        <v>372.04374898274739</v>
      </c>
      <c r="P9">
        <v>500</v>
      </c>
      <c r="Q9">
        <v>1</v>
      </c>
      <c r="R9" s="4">
        <v>670.554443359375</v>
      </c>
      <c r="S9" s="4">
        <f t="shared" si="6"/>
        <v>335.2772216796875</v>
      </c>
      <c r="T9">
        <f t="shared" si="7"/>
        <v>16.763861083984374</v>
      </c>
    </row>
    <row r="10" spans="1:20" x14ac:dyDescent="0.3">
      <c r="A10" t="s">
        <v>20</v>
      </c>
      <c r="B10">
        <v>8</v>
      </c>
      <c r="C10">
        <v>16000</v>
      </c>
      <c r="D10">
        <f t="shared" si="0"/>
        <v>2000</v>
      </c>
      <c r="E10">
        <v>500</v>
      </c>
      <c r="F10">
        <v>1</v>
      </c>
      <c r="G10" s="4">
        <v>1851.2042236328125</v>
      </c>
      <c r="H10" s="4">
        <f t="shared" si="1"/>
        <v>1851.2042236328125</v>
      </c>
      <c r="I10">
        <f t="shared" si="2"/>
        <v>7.4397888183593714</v>
      </c>
      <c r="J10">
        <v>30</v>
      </c>
      <c r="K10">
        <v>1</v>
      </c>
      <c r="L10" s="4">
        <v>10160.4599609375</v>
      </c>
      <c r="M10" s="4">
        <f t="shared" si="3"/>
        <v>10160.4599609375</v>
      </c>
      <c r="N10" s="4">
        <f t="shared" si="4"/>
        <v>9442.4487101236973</v>
      </c>
      <c r="O10" s="2">
        <f t="shared" si="5"/>
        <v>472.12243550618484</v>
      </c>
      <c r="P10">
        <v>500</v>
      </c>
      <c r="Q10">
        <v>1</v>
      </c>
      <c r="R10" s="4">
        <v>622.1346435546875</v>
      </c>
      <c r="S10" s="4">
        <f t="shared" si="6"/>
        <v>311.06732177734375</v>
      </c>
      <c r="T10">
        <f t="shared" si="7"/>
        <v>15.553366088867188</v>
      </c>
    </row>
    <row r="11" spans="1:20" x14ac:dyDescent="0.3">
      <c r="A11" t="s">
        <v>21</v>
      </c>
      <c r="B11">
        <v>8</v>
      </c>
      <c r="C11">
        <v>16000</v>
      </c>
      <c r="D11">
        <f t="shared" si="0"/>
        <v>2000</v>
      </c>
      <c r="E11">
        <v>500</v>
      </c>
      <c r="F11">
        <v>1</v>
      </c>
      <c r="G11" s="4">
        <v>1186.2816162109375</v>
      </c>
      <c r="H11" s="4">
        <f t="shared" si="1"/>
        <v>1186.2816162109375</v>
      </c>
      <c r="I11">
        <f t="shared" si="2"/>
        <v>40.685919189453124</v>
      </c>
      <c r="J11">
        <v>30</v>
      </c>
      <c r="K11">
        <v>1</v>
      </c>
      <c r="L11" s="4">
        <v>8133.88525390625</v>
      </c>
      <c r="M11" s="4">
        <f t="shared" si="3"/>
        <v>8133.88525390625</v>
      </c>
      <c r="N11" s="4">
        <f t="shared" si="4"/>
        <v>7415.8740030924482</v>
      </c>
      <c r="O11" s="2">
        <f t="shared" si="5"/>
        <v>370.79370015462246</v>
      </c>
      <c r="P11">
        <v>500</v>
      </c>
      <c r="Q11">
        <v>1</v>
      </c>
      <c r="R11" s="4">
        <v>1450.7408447265625</v>
      </c>
      <c r="S11" s="4">
        <f t="shared" si="6"/>
        <v>725.37042236328125</v>
      </c>
      <c r="T11">
        <f t="shared" si="7"/>
        <v>36.26852111816406</v>
      </c>
    </row>
    <row r="12" spans="1:20" x14ac:dyDescent="0.3">
      <c r="A12" t="s">
        <v>22</v>
      </c>
      <c r="B12">
        <v>8</v>
      </c>
      <c r="C12">
        <v>16000</v>
      </c>
      <c r="D12">
        <f t="shared" si="0"/>
        <v>2000</v>
      </c>
      <c r="E12">
        <v>500</v>
      </c>
      <c r="F12">
        <v>1</v>
      </c>
      <c r="G12" s="4">
        <v>1440.1162109375</v>
      </c>
      <c r="H12" s="4">
        <f t="shared" si="1"/>
        <v>1440.1162109375</v>
      </c>
      <c r="I12">
        <f t="shared" si="2"/>
        <v>27.994189453124996</v>
      </c>
      <c r="J12">
        <v>30</v>
      </c>
      <c r="K12">
        <v>1</v>
      </c>
      <c r="L12" s="4">
        <v>1831.713134765625</v>
      </c>
      <c r="M12" s="4">
        <f t="shared" si="3"/>
        <v>1831.713134765625</v>
      </c>
      <c r="N12" s="4">
        <f t="shared" si="4"/>
        <v>1113.7018839518228</v>
      </c>
      <c r="O12" s="2">
        <f t="shared" si="5"/>
        <v>55.685094197591134</v>
      </c>
      <c r="P12">
        <v>500</v>
      </c>
      <c r="Q12">
        <v>1</v>
      </c>
      <c r="R12" s="4">
        <v>1572.6539306640625</v>
      </c>
      <c r="S12" s="4">
        <f t="shared" si="6"/>
        <v>786.32696533203125</v>
      </c>
      <c r="T12">
        <f t="shared" si="7"/>
        <v>39.316348266601565</v>
      </c>
    </row>
    <row r="13" spans="1:20" x14ac:dyDescent="0.3">
      <c r="A13" t="s">
        <v>23</v>
      </c>
      <c r="B13">
        <v>8</v>
      </c>
      <c r="C13">
        <v>16000</v>
      </c>
      <c r="D13">
        <f t="shared" si="0"/>
        <v>2000</v>
      </c>
      <c r="E13">
        <v>500</v>
      </c>
      <c r="F13">
        <v>1</v>
      </c>
      <c r="G13" s="4">
        <v>1455.3060302734375</v>
      </c>
      <c r="H13" s="4">
        <f t="shared" si="1"/>
        <v>1455.3060302734375</v>
      </c>
      <c r="I13">
        <f t="shared" si="2"/>
        <v>27.234698486328124</v>
      </c>
      <c r="J13">
        <v>30</v>
      </c>
      <c r="K13">
        <v>1</v>
      </c>
      <c r="L13" s="4">
        <v>2497.44384765625</v>
      </c>
      <c r="M13" s="4">
        <f t="shared" si="3"/>
        <v>2497.44384765625</v>
      </c>
      <c r="N13" s="4">
        <f t="shared" si="4"/>
        <v>1779.4325968424478</v>
      </c>
      <c r="O13" s="2">
        <f t="shared" si="5"/>
        <v>88.971629842122397</v>
      </c>
      <c r="P13">
        <v>500</v>
      </c>
      <c r="Q13">
        <v>1</v>
      </c>
      <c r="R13" s="4">
        <v>1065.7786865234375</v>
      </c>
      <c r="S13" s="4">
        <f t="shared" si="6"/>
        <v>532.88934326171875</v>
      </c>
      <c r="T13">
        <f t="shared" si="7"/>
        <v>26.644467163085938</v>
      </c>
    </row>
    <row r="14" spans="1:20" x14ac:dyDescent="0.3">
      <c r="A14" t="s">
        <v>24</v>
      </c>
      <c r="B14">
        <v>8</v>
      </c>
      <c r="C14">
        <v>16000</v>
      </c>
      <c r="D14">
        <f t="shared" si="0"/>
        <v>2000</v>
      </c>
      <c r="E14">
        <v>500</v>
      </c>
      <c r="F14">
        <v>1</v>
      </c>
      <c r="G14" s="4">
        <v>1837.8343505859375</v>
      </c>
      <c r="H14" s="4">
        <f t="shared" si="1"/>
        <v>1837.8343505859375</v>
      </c>
      <c r="I14">
        <f t="shared" si="2"/>
        <v>8.10828247070312</v>
      </c>
      <c r="J14">
        <v>30</v>
      </c>
      <c r="K14">
        <v>1</v>
      </c>
      <c r="L14" s="4">
        <v>3123.965576171875</v>
      </c>
      <c r="M14" s="4">
        <f t="shared" si="3"/>
        <v>3123.965576171875</v>
      </c>
      <c r="N14" s="4">
        <f t="shared" si="4"/>
        <v>2405.9543253580728</v>
      </c>
      <c r="O14" s="2">
        <f t="shared" si="5"/>
        <v>120.29771626790364</v>
      </c>
      <c r="P14">
        <v>500</v>
      </c>
      <c r="Q14">
        <v>1</v>
      </c>
      <c r="R14" s="4">
        <v>530.19696044921875</v>
      </c>
      <c r="S14" s="4">
        <f t="shared" si="6"/>
        <v>265.09848022460938</v>
      </c>
      <c r="T14">
        <f t="shared" si="7"/>
        <v>13.254924011230468</v>
      </c>
    </row>
    <row r="15" spans="1:20" x14ac:dyDescent="0.3">
      <c r="A15" t="s">
        <v>25</v>
      </c>
      <c r="B15">
        <v>8</v>
      </c>
      <c r="C15">
        <v>16000</v>
      </c>
      <c r="D15">
        <f t="shared" si="0"/>
        <v>2000</v>
      </c>
      <c r="E15">
        <v>500</v>
      </c>
      <c r="F15">
        <v>1</v>
      </c>
      <c r="G15" s="4">
        <v>2358.5810546875</v>
      </c>
      <c r="H15" s="4">
        <f t="shared" si="1"/>
        <v>2358.5810546875</v>
      </c>
      <c r="I15">
        <f t="shared" si="2"/>
        <v>-17.929052734374995</v>
      </c>
      <c r="J15">
        <v>30</v>
      </c>
      <c r="K15">
        <v>1</v>
      </c>
      <c r="L15" s="4">
        <v>15977.6552734375</v>
      </c>
      <c r="M15" s="4">
        <f t="shared" si="3"/>
        <v>15977.6552734375</v>
      </c>
      <c r="N15" s="4">
        <f t="shared" si="4"/>
        <v>15259.644022623697</v>
      </c>
      <c r="O15" s="2">
        <f t="shared" si="5"/>
        <v>762.98220113118487</v>
      </c>
      <c r="P15">
        <v>500</v>
      </c>
      <c r="Q15">
        <v>1</v>
      </c>
      <c r="R15" s="4">
        <v>497.720703125</v>
      </c>
      <c r="S15" s="4">
        <f t="shared" si="6"/>
        <v>248.8603515625</v>
      </c>
      <c r="T15">
        <f t="shared" si="7"/>
        <v>12.443017578125</v>
      </c>
    </row>
    <row r="16" spans="1:20" x14ac:dyDescent="0.3">
      <c r="A16" t="s">
        <v>26</v>
      </c>
      <c r="B16">
        <v>8</v>
      </c>
      <c r="C16">
        <v>16000</v>
      </c>
      <c r="D16">
        <f t="shared" si="0"/>
        <v>2000</v>
      </c>
      <c r="E16">
        <v>500</v>
      </c>
      <c r="F16">
        <v>1</v>
      </c>
      <c r="G16" s="4">
        <v>2617.843994140625</v>
      </c>
      <c r="H16" s="4">
        <f t="shared" si="1"/>
        <v>2617.843994140625</v>
      </c>
      <c r="I16">
        <f t="shared" si="2"/>
        <v>-30.892199707031253</v>
      </c>
      <c r="J16">
        <v>30</v>
      </c>
      <c r="K16">
        <v>1</v>
      </c>
      <c r="L16" s="4">
        <v>16918.80078125</v>
      </c>
      <c r="M16" s="4">
        <f t="shared" si="3"/>
        <v>16918.80078125</v>
      </c>
      <c r="N16" s="4">
        <f t="shared" si="4"/>
        <v>16200.789530436197</v>
      </c>
      <c r="O16" s="2">
        <f t="shared" si="5"/>
        <v>810.03947652180977</v>
      </c>
      <c r="P16">
        <v>500</v>
      </c>
      <c r="Q16">
        <v>1</v>
      </c>
      <c r="R16" s="4">
        <v>657.0126953125</v>
      </c>
      <c r="S16" s="4">
        <f t="shared" si="6"/>
        <v>328.50634765625</v>
      </c>
      <c r="T16">
        <f t="shared" si="7"/>
        <v>16.425317382812498</v>
      </c>
    </row>
    <row r="17" spans="1:20" x14ac:dyDescent="0.3">
      <c r="A17" t="s">
        <v>27</v>
      </c>
      <c r="B17">
        <v>8</v>
      </c>
      <c r="C17">
        <v>16000</v>
      </c>
      <c r="D17">
        <f t="shared" si="0"/>
        <v>2000</v>
      </c>
      <c r="E17">
        <v>500</v>
      </c>
      <c r="F17">
        <v>1</v>
      </c>
      <c r="G17" s="4">
        <v>2378.3212890625</v>
      </c>
      <c r="H17" s="4">
        <f t="shared" si="1"/>
        <v>2378.3212890625</v>
      </c>
      <c r="I17">
        <f t="shared" si="2"/>
        <v>-18.916064453124992</v>
      </c>
      <c r="J17">
        <v>30</v>
      </c>
      <c r="K17">
        <v>1</v>
      </c>
      <c r="L17" s="4">
        <v>13232.916015625</v>
      </c>
      <c r="M17" s="4">
        <f t="shared" si="3"/>
        <v>13232.916015625</v>
      </c>
      <c r="N17" s="4">
        <f t="shared" si="4"/>
        <v>12514.904764811197</v>
      </c>
      <c r="O17" s="2">
        <f t="shared" si="5"/>
        <v>625.74523824055984</v>
      </c>
      <c r="P17">
        <v>500</v>
      </c>
      <c r="Q17">
        <v>1</v>
      </c>
      <c r="R17" s="4">
        <v>834.2880859375</v>
      </c>
      <c r="S17" s="4">
        <f t="shared" si="6"/>
        <v>417.14404296875</v>
      </c>
      <c r="T17">
        <f t="shared" si="7"/>
        <v>20.857202148437501</v>
      </c>
    </row>
    <row r="19" spans="1:20" x14ac:dyDescent="0.3">
      <c r="A19" s="2" t="s">
        <v>32</v>
      </c>
    </row>
    <row r="20" spans="1:20" ht="43.2" x14ac:dyDescent="0.3">
      <c r="B20" s="1" t="s">
        <v>11</v>
      </c>
      <c r="C20" s="1" t="s">
        <v>0</v>
      </c>
      <c r="D20" s="3" t="s">
        <v>28</v>
      </c>
    </row>
    <row r="21" spans="1:20" x14ac:dyDescent="0.3">
      <c r="A21" t="s">
        <v>29</v>
      </c>
      <c r="B21">
        <v>1</v>
      </c>
      <c r="C21" s="4">
        <v>693.81402587890625</v>
      </c>
      <c r="D21">
        <f>C21/B21</f>
        <v>693.81402587890625</v>
      </c>
    </row>
    <row r="22" spans="1:20" x14ac:dyDescent="0.3">
      <c r="A22" t="s">
        <v>30</v>
      </c>
      <c r="B22">
        <v>1</v>
      </c>
      <c r="C22" s="4">
        <v>949.250732421875</v>
      </c>
      <c r="D22">
        <f t="shared" ref="D22:D23" si="8">C22/B22</f>
        <v>949.250732421875</v>
      </c>
    </row>
    <row r="23" spans="1:20" x14ac:dyDescent="0.3">
      <c r="A23" t="s">
        <v>31</v>
      </c>
      <c r="B23">
        <v>1</v>
      </c>
      <c r="C23" s="4">
        <v>510.968994140625</v>
      </c>
      <c r="D23">
        <f t="shared" si="8"/>
        <v>510.968994140625</v>
      </c>
    </row>
    <row r="24" spans="1:20" x14ac:dyDescent="0.3">
      <c r="A24" t="s">
        <v>33</v>
      </c>
      <c r="D24">
        <f>AVERAGE(D21:D23)</f>
        <v>718.01125081380212</v>
      </c>
    </row>
  </sheetData>
  <mergeCells count="5">
    <mergeCell ref="A1:A2"/>
    <mergeCell ref="B1:D1"/>
    <mergeCell ref="E1:I1"/>
    <mergeCell ref="J1:O1"/>
    <mergeCell ref="P1:T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3A47-9230-4889-8D96-3C6736C7E0C9}">
  <dimension ref="A1:T24"/>
  <sheetViews>
    <sheetView zoomScale="88" workbookViewId="0">
      <pane xSplit="1" topLeftCell="K1" activePane="topRight" state="frozen"/>
      <selection pane="topRight" activeCell="O7" sqref="O7"/>
    </sheetView>
  </sheetViews>
  <sheetFormatPr defaultRowHeight="14.4" x14ac:dyDescent="0.3"/>
  <cols>
    <col min="2" max="2" width="10.33203125" bestFit="1" customWidth="1"/>
    <col min="3" max="3" width="15" customWidth="1"/>
    <col min="4" max="4" width="9.21875" bestFit="1" customWidth="1"/>
    <col min="5" max="5" width="10.33203125" bestFit="1" customWidth="1"/>
    <col min="6" max="6" width="11.44140625" customWidth="1"/>
    <col min="7" max="7" width="18.109375" bestFit="1" customWidth="1"/>
    <col min="8" max="8" width="18.109375" customWidth="1"/>
    <col min="9" max="9" width="11.21875" customWidth="1"/>
    <col min="10" max="10" width="10.33203125" bestFit="1" customWidth="1"/>
    <col min="11" max="11" width="11.33203125" customWidth="1"/>
    <col min="12" max="12" width="18.109375" bestFit="1" customWidth="1"/>
    <col min="13" max="13" width="10" bestFit="1" customWidth="1"/>
    <col min="14" max="14" width="14.77734375" bestFit="1" customWidth="1"/>
    <col min="15" max="15" width="8.88671875" style="2" bestFit="1" customWidth="1"/>
    <col min="16" max="16" width="10.33203125" bestFit="1" customWidth="1"/>
    <col min="17" max="17" width="11.44140625" bestFit="1" customWidth="1"/>
    <col min="18" max="18" width="18.109375" bestFit="1" customWidth="1"/>
    <col min="19" max="19" width="9.21875" bestFit="1" customWidth="1"/>
    <col min="20" max="20" width="11.88671875" bestFit="1" customWidth="1"/>
  </cols>
  <sheetData>
    <row r="1" spans="1:20" s="2" customFormat="1" x14ac:dyDescent="0.3">
      <c r="A1" s="7" t="s">
        <v>12</v>
      </c>
      <c r="B1" s="6" t="s">
        <v>4</v>
      </c>
      <c r="C1" s="6"/>
      <c r="D1" s="6"/>
      <c r="E1" s="6" t="s">
        <v>1</v>
      </c>
      <c r="F1" s="6"/>
      <c r="G1" s="6"/>
      <c r="H1" s="6"/>
      <c r="I1" s="6"/>
      <c r="J1" s="6" t="s">
        <v>3</v>
      </c>
      <c r="K1" s="6"/>
      <c r="L1" s="6"/>
      <c r="M1" s="6"/>
      <c r="N1" s="6"/>
      <c r="O1" s="6"/>
      <c r="P1" s="6" t="s">
        <v>2</v>
      </c>
      <c r="Q1" s="6"/>
      <c r="R1" s="6"/>
      <c r="S1" s="6"/>
      <c r="T1" s="6"/>
    </row>
    <row r="2" spans="1:20" s="3" customFormat="1" ht="32.4" customHeight="1" x14ac:dyDescent="0.3">
      <c r="A2" s="7"/>
      <c r="B2" s="3" t="s">
        <v>9</v>
      </c>
      <c r="C2" s="3" t="s">
        <v>5</v>
      </c>
      <c r="D2" s="3" t="s">
        <v>28</v>
      </c>
      <c r="E2" s="1" t="s">
        <v>10</v>
      </c>
      <c r="F2" s="1" t="s">
        <v>11</v>
      </c>
      <c r="G2" s="1" t="s">
        <v>0</v>
      </c>
      <c r="H2" s="3" t="s">
        <v>28</v>
      </c>
      <c r="I2" s="3" t="s">
        <v>6</v>
      </c>
      <c r="J2" s="1" t="s">
        <v>10</v>
      </c>
      <c r="K2" s="1" t="s">
        <v>11</v>
      </c>
      <c r="L2" s="1" t="s">
        <v>0</v>
      </c>
      <c r="M2" s="3" t="s">
        <v>28</v>
      </c>
      <c r="N2" s="3" t="s">
        <v>35</v>
      </c>
      <c r="O2" s="5" t="s">
        <v>8</v>
      </c>
      <c r="P2" s="1" t="s">
        <v>10</v>
      </c>
      <c r="Q2" s="1" t="s">
        <v>11</v>
      </c>
      <c r="R2" s="1" t="s">
        <v>0</v>
      </c>
      <c r="S2" s="3" t="s">
        <v>28</v>
      </c>
      <c r="T2" s="3" t="s">
        <v>7</v>
      </c>
    </row>
    <row r="3" spans="1:20" x14ac:dyDescent="0.3">
      <c r="A3" t="s">
        <v>13</v>
      </c>
      <c r="B3">
        <v>8</v>
      </c>
      <c r="C3">
        <v>16000</v>
      </c>
      <c r="D3">
        <f>C3/B3</f>
        <v>2000</v>
      </c>
      <c r="E3">
        <v>500</v>
      </c>
      <c r="F3">
        <v>2.5</v>
      </c>
      <c r="G3" s="4">
        <v>419.7308349609375</v>
      </c>
      <c r="H3" s="4">
        <f>G3/F3</f>
        <v>167.892333984375</v>
      </c>
      <c r="I3">
        <f>(1-H3/D3)*100</f>
        <v>91.605383300781256</v>
      </c>
      <c r="J3">
        <v>30</v>
      </c>
      <c r="K3">
        <v>2.5</v>
      </c>
      <c r="L3" s="4">
        <v>949.553466796875</v>
      </c>
      <c r="M3" s="4">
        <f>L3/K3</f>
        <v>379.82138671874998</v>
      </c>
      <c r="N3" s="4">
        <f>M3-$D$24</f>
        <v>280.56403808593745</v>
      </c>
      <c r="O3" s="2">
        <f>100*(N3/D3)</f>
        <v>14.028201904296871</v>
      </c>
      <c r="P3">
        <v>500</v>
      </c>
      <c r="Q3">
        <v>2.5</v>
      </c>
      <c r="R3" s="4">
        <v>265.8358154296875</v>
      </c>
      <c r="S3" s="4">
        <f>R3/2</f>
        <v>132.91790771484375</v>
      </c>
      <c r="T3">
        <f>100*(S3/D3)</f>
        <v>6.645895385742187</v>
      </c>
    </row>
    <row r="4" spans="1:20" x14ac:dyDescent="0.3">
      <c r="A4" t="s">
        <v>14</v>
      </c>
      <c r="B4">
        <v>8</v>
      </c>
      <c r="C4">
        <v>16000</v>
      </c>
      <c r="D4">
        <f t="shared" ref="D4:D17" si="0">C4/B4</f>
        <v>2000</v>
      </c>
      <c r="E4">
        <v>500</v>
      </c>
      <c r="F4">
        <v>2.5</v>
      </c>
      <c r="G4" s="4">
        <v>293.18893432617188</v>
      </c>
      <c r="H4" s="4">
        <f t="shared" ref="H4:H17" si="1">G4/F4</f>
        <v>117.27557373046875</v>
      </c>
      <c r="I4">
        <f t="shared" ref="I4:I17" si="2">(1-H4/D4)*100</f>
        <v>94.136221313476568</v>
      </c>
      <c r="J4">
        <v>30</v>
      </c>
      <c r="K4">
        <v>2.5</v>
      </c>
      <c r="L4" s="4">
        <v>1032.3726806640625</v>
      </c>
      <c r="M4" s="4">
        <f t="shared" ref="M4:M17" si="3">L4/K4</f>
        <v>412.94907226562498</v>
      </c>
      <c r="N4" s="4">
        <f t="shared" ref="N4:N17" si="4">M4-$D$24</f>
        <v>313.69172363281245</v>
      </c>
      <c r="O4" s="2">
        <f t="shared" ref="O4:O17" si="5">100*(N4/D4)</f>
        <v>15.684586181640622</v>
      </c>
      <c r="P4">
        <v>500</v>
      </c>
      <c r="Q4">
        <v>2.5</v>
      </c>
      <c r="R4" s="4">
        <v>216.95059204101563</v>
      </c>
      <c r="S4" s="4">
        <f t="shared" ref="S4:S17" si="6">R4/2</f>
        <v>108.47529602050781</v>
      </c>
      <c r="T4">
        <f t="shared" ref="T4:T17" si="7">100*(S4/D4)</f>
        <v>5.4237648010253912</v>
      </c>
    </row>
    <row r="5" spans="1:20" x14ac:dyDescent="0.3">
      <c r="A5" t="s">
        <v>15</v>
      </c>
      <c r="B5">
        <v>8</v>
      </c>
      <c r="C5">
        <v>16000</v>
      </c>
      <c r="D5">
        <f t="shared" si="0"/>
        <v>2000</v>
      </c>
      <c r="E5">
        <v>500</v>
      </c>
      <c r="F5">
        <v>2.5</v>
      </c>
      <c r="G5" s="4">
        <v>341.57345581054688</v>
      </c>
      <c r="H5" s="4">
        <f t="shared" si="1"/>
        <v>136.62938232421874</v>
      </c>
      <c r="I5">
        <f t="shared" si="2"/>
        <v>93.168530883789074</v>
      </c>
      <c r="J5">
        <v>30</v>
      </c>
      <c r="K5">
        <v>2.5</v>
      </c>
      <c r="L5" s="4">
        <v>1045.337890625</v>
      </c>
      <c r="M5" s="4">
        <f t="shared" si="3"/>
        <v>418.13515625000002</v>
      </c>
      <c r="N5" s="4">
        <f t="shared" si="4"/>
        <v>318.8778076171875</v>
      </c>
      <c r="O5" s="2">
        <f t="shared" si="5"/>
        <v>15.943890380859374</v>
      </c>
      <c r="P5">
        <v>500</v>
      </c>
      <c r="Q5">
        <v>2.5</v>
      </c>
      <c r="R5" s="4">
        <v>223.68748474121094</v>
      </c>
      <c r="S5" s="4">
        <f t="shared" si="6"/>
        <v>111.84374237060547</v>
      </c>
      <c r="T5">
        <f t="shared" si="7"/>
        <v>5.5921871185302736</v>
      </c>
    </row>
    <row r="6" spans="1:20" x14ac:dyDescent="0.3">
      <c r="A6" t="s">
        <v>16</v>
      </c>
      <c r="B6">
        <v>8</v>
      </c>
      <c r="C6">
        <v>16000</v>
      </c>
      <c r="D6">
        <f t="shared" si="0"/>
        <v>2000</v>
      </c>
      <c r="E6">
        <v>500</v>
      </c>
      <c r="F6">
        <v>2.5</v>
      </c>
      <c r="G6" s="4">
        <v>328.47039794921875</v>
      </c>
      <c r="H6" s="4">
        <f t="shared" si="1"/>
        <v>131.38815917968751</v>
      </c>
      <c r="I6">
        <f t="shared" si="2"/>
        <v>93.430592041015629</v>
      </c>
      <c r="J6">
        <v>30</v>
      </c>
      <c r="K6">
        <v>2.5</v>
      </c>
      <c r="L6" s="4">
        <v>466.10797119140625</v>
      </c>
      <c r="M6" s="4">
        <f t="shared" si="3"/>
        <v>186.44318847656251</v>
      </c>
      <c r="N6" s="4">
        <f t="shared" si="4"/>
        <v>87.185839843750003</v>
      </c>
      <c r="O6" s="2">
        <f t="shared" si="5"/>
        <v>4.3592919921875</v>
      </c>
      <c r="P6">
        <v>500</v>
      </c>
      <c r="Q6">
        <v>2.5</v>
      </c>
      <c r="R6" s="4">
        <v>190.05369567871094</v>
      </c>
      <c r="S6" s="4">
        <f t="shared" si="6"/>
        <v>95.026847839355469</v>
      </c>
      <c r="T6">
        <f t="shared" si="7"/>
        <v>4.751342391967774</v>
      </c>
    </row>
    <row r="7" spans="1:20" x14ac:dyDescent="0.3">
      <c r="A7" t="s">
        <v>17</v>
      </c>
      <c r="B7">
        <v>8</v>
      </c>
      <c r="C7">
        <v>16000</v>
      </c>
      <c r="D7">
        <f t="shared" si="0"/>
        <v>2000</v>
      </c>
      <c r="E7">
        <v>500</v>
      </c>
      <c r="F7">
        <v>2.5</v>
      </c>
      <c r="G7" s="4">
        <v>376.3155517578125</v>
      </c>
      <c r="H7" s="4">
        <f t="shared" si="1"/>
        <v>150.52622070312501</v>
      </c>
      <c r="I7">
        <f t="shared" si="2"/>
        <v>92.473688964843745</v>
      </c>
      <c r="J7">
        <v>30</v>
      </c>
      <c r="K7">
        <v>2.5</v>
      </c>
      <c r="L7" s="4">
        <v>379.42727661132813</v>
      </c>
      <c r="M7" s="4">
        <f t="shared" si="3"/>
        <v>151.77091064453126</v>
      </c>
      <c r="N7" s="4">
        <f t="shared" si="4"/>
        <v>52.513562011718747</v>
      </c>
      <c r="O7" s="2">
        <f t="shared" si="5"/>
        <v>2.6256781005859371</v>
      </c>
      <c r="P7">
        <v>500</v>
      </c>
      <c r="Q7">
        <v>2.5</v>
      </c>
      <c r="R7" s="4">
        <v>225.14053344726563</v>
      </c>
      <c r="S7" s="4">
        <f t="shared" si="6"/>
        <v>112.57026672363281</v>
      </c>
      <c r="T7">
        <f t="shared" si="7"/>
        <v>5.6285133361816406</v>
      </c>
    </row>
    <row r="8" spans="1:20" x14ac:dyDescent="0.3">
      <c r="A8" t="s">
        <v>18</v>
      </c>
      <c r="B8">
        <v>8</v>
      </c>
      <c r="C8">
        <v>16000</v>
      </c>
      <c r="D8">
        <f t="shared" si="0"/>
        <v>2000</v>
      </c>
      <c r="E8">
        <v>500</v>
      </c>
      <c r="F8">
        <v>2.5</v>
      </c>
      <c r="G8" s="4">
        <v>312.00155639648438</v>
      </c>
      <c r="H8" s="4">
        <f t="shared" si="1"/>
        <v>124.80062255859374</v>
      </c>
      <c r="I8">
        <f t="shared" si="2"/>
        <v>93.759968872070303</v>
      </c>
      <c r="J8">
        <v>30</v>
      </c>
      <c r="K8">
        <v>2.5</v>
      </c>
      <c r="L8" s="4">
        <v>403.64166259765625</v>
      </c>
      <c r="M8" s="4">
        <f t="shared" si="3"/>
        <v>161.4566650390625</v>
      </c>
      <c r="N8" s="4">
        <f>M8-$D$24</f>
        <v>62.199316406249991</v>
      </c>
      <c r="O8" s="2">
        <f t="shared" si="5"/>
        <v>3.1099658203124996</v>
      </c>
      <c r="P8">
        <v>500</v>
      </c>
      <c r="Q8">
        <v>2.5</v>
      </c>
      <c r="R8" s="4">
        <v>196.31146240234375</v>
      </c>
      <c r="S8" s="4">
        <f t="shared" si="6"/>
        <v>98.155731201171875</v>
      </c>
      <c r="T8">
        <f t="shared" si="7"/>
        <v>4.9077865600585939</v>
      </c>
    </row>
    <row r="9" spans="1:20" x14ac:dyDescent="0.3">
      <c r="A9" t="s">
        <v>19</v>
      </c>
      <c r="B9">
        <v>8</v>
      </c>
      <c r="C9">
        <v>16000</v>
      </c>
      <c r="D9">
        <f t="shared" si="0"/>
        <v>2000</v>
      </c>
      <c r="E9">
        <v>500</v>
      </c>
      <c r="F9">
        <v>2.5</v>
      </c>
      <c r="G9" s="4">
        <v>300.57296752929688</v>
      </c>
      <c r="H9" s="4">
        <f t="shared" si="1"/>
        <v>120.22918701171875</v>
      </c>
      <c r="I9">
        <f t="shared" si="2"/>
        <v>93.988540649414063</v>
      </c>
      <c r="J9">
        <v>30</v>
      </c>
      <c r="K9">
        <v>2.5</v>
      </c>
      <c r="L9" s="4">
        <v>1185.2164306640625</v>
      </c>
      <c r="M9" s="4">
        <f t="shared" si="3"/>
        <v>474.08657226562502</v>
      </c>
      <c r="N9" s="4">
        <f t="shared" si="4"/>
        <v>374.8292236328125</v>
      </c>
      <c r="O9" s="2">
        <f t="shared" si="5"/>
        <v>18.741461181640627</v>
      </c>
      <c r="P9">
        <v>500</v>
      </c>
      <c r="Q9">
        <v>2.5</v>
      </c>
      <c r="R9" s="4">
        <v>272.3885498046875</v>
      </c>
      <c r="S9" s="4">
        <f t="shared" si="6"/>
        <v>136.19427490234375</v>
      </c>
      <c r="T9">
        <f t="shared" si="7"/>
        <v>6.8097137451171879</v>
      </c>
    </row>
    <row r="10" spans="1:20" x14ac:dyDescent="0.3">
      <c r="A10" t="s">
        <v>20</v>
      </c>
      <c r="B10">
        <v>8</v>
      </c>
      <c r="C10">
        <v>16000</v>
      </c>
      <c r="D10">
        <f t="shared" si="0"/>
        <v>2000</v>
      </c>
      <c r="E10">
        <v>500</v>
      </c>
      <c r="F10">
        <v>2.5</v>
      </c>
      <c r="G10" s="4">
        <v>331.04733276367188</v>
      </c>
      <c r="H10" s="4">
        <f t="shared" si="1"/>
        <v>132.41893310546874</v>
      </c>
      <c r="I10">
        <f t="shared" si="2"/>
        <v>93.379053344726557</v>
      </c>
      <c r="J10">
        <v>30</v>
      </c>
      <c r="K10">
        <v>2.5</v>
      </c>
      <c r="L10" s="4">
        <v>996.63006591796875</v>
      </c>
      <c r="M10" s="4">
        <f t="shared" si="3"/>
        <v>398.65202636718749</v>
      </c>
      <c r="N10" s="4">
        <f t="shared" si="4"/>
        <v>299.39467773437497</v>
      </c>
      <c r="O10" s="2">
        <f t="shared" si="5"/>
        <v>14.969733886718748</v>
      </c>
      <c r="P10">
        <v>500</v>
      </c>
      <c r="Q10">
        <v>2.5</v>
      </c>
      <c r="R10" s="4">
        <v>284.77346801757813</v>
      </c>
      <c r="S10" s="4">
        <f t="shared" si="6"/>
        <v>142.38673400878906</v>
      </c>
      <c r="T10">
        <f t="shared" si="7"/>
        <v>7.1193367004394537</v>
      </c>
    </row>
    <row r="11" spans="1:20" x14ac:dyDescent="0.3">
      <c r="A11" t="s">
        <v>21</v>
      </c>
      <c r="B11">
        <v>8</v>
      </c>
      <c r="C11">
        <v>16000</v>
      </c>
      <c r="D11">
        <f t="shared" si="0"/>
        <v>2000</v>
      </c>
      <c r="E11">
        <v>500</v>
      </c>
      <c r="F11">
        <v>2.5</v>
      </c>
      <c r="G11" s="4">
        <v>310.578369140625</v>
      </c>
      <c r="H11" s="4">
        <f t="shared" si="1"/>
        <v>124.23134765624999</v>
      </c>
      <c r="I11">
        <f t="shared" si="2"/>
        <v>93.788432617187496</v>
      </c>
      <c r="J11">
        <v>30</v>
      </c>
      <c r="K11">
        <v>2.5</v>
      </c>
      <c r="L11" s="4">
        <v>866.2247314453125</v>
      </c>
      <c r="M11" s="4">
        <f t="shared" si="3"/>
        <v>346.48989257812502</v>
      </c>
      <c r="N11" s="4">
        <f t="shared" si="4"/>
        <v>247.2325439453125</v>
      </c>
      <c r="O11" s="2">
        <f t="shared" si="5"/>
        <v>12.361627197265625</v>
      </c>
      <c r="P11">
        <v>500</v>
      </c>
      <c r="Q11">
        <v>2.5</v>
      </c>
      <c r="R11" s="4">
        <v>261.33331298828125</v>
      </c>
      <c r="S11" s="4">
        <f t="shared" si="6"/>
        <v>130.66665649414063</v>
      </c>
      <c r="T11">
        <f t="shared" si="7"/>
        <v>6.5333328247070321</v>
      </c>
    </row>
    <row r="12" spans="1:20" x14ac:dyDescent="0.3">
      <c r="A12" t="s">
        <v>22</v>
      </c>
      <c r="B12">
        <v>8</v>
      </c>
      <c r="C12">
        <v>16000</v>
      </c>
      <c r="D12">
        <f t="shared" si="0"/>
        <v>2000</v>
      </c>
      <c r="E12">
        <v>500</v>
      </c>
      <c r="F12">
        <v>2.5</v>
      </c>
      <c r="G12" s="4">
        <v>360.56658935546875</v>
      </c>
      <c r="H12" s="4">
        <f t="shared" si="1"/>
        <v>144.22663574218751</v>
      </c>
      <c r="I12">
        <f t="shared" si="2"/>
        <v>92.788668212890627</v>
      </c>
      <c r="J12">
        <v>30</v>
      </c>
      <c r="K12">
        <v>2.5</v>
      </c>
      <c r="L12" s="4">
        <v>505.07666015625</v>
      </c>
      <c r="M12" s="4">
        <f t="shared" si="3"/>
        <v>202.03066406249999</v>
      </c>
      <c r="N12" s="4">
        <f t="shared" si="4"/>
        <v>102.77331542968749</v>
      </c>
      <c r="O12" s="2">
        <f t="shared" si="5"/>
        <v>5.1386657714843746</v>
      </c>
      <c r="P12">
        <v>500</v>
      </c>
      <c r="Q12">
        <v>2.5</v>
      </c>
      <c r="R12" s="4">
        <v>206.88099670410156</v>
      </c>
      <c r="S12" s="4">
        <f t="shared" si="6"/>
        <v>103.44049835205078</v>
      </c>
      <c r="T12">
        <f t="shared" si="7"/>
        <v>5.1720249176025392</v>
      </c>
    </row>
    <row r="13" spans="1:20" x14ac:dyDescent="0.3">
      <c r="A13" t="s">
        <v>23</v>
      </c>
      <c r="B13">
        <v>8</v>
      </c>
      <c r="C13">
        <v>16000</v>
      </c>
      <c r="D13">
        <f t="shared" si="0"/>
        <v>2000</v>
      </c>
      <c r="E13">
        <v>500</v>
      </c>
      <c r="F13">
        <v>2.5</v>
      </c>
      <c r="G13" s="4">
        <v>439.75506591796875</v>
      </c>
      <c r="H13" s="4">
        <f t="shared" si="1"/>
        <v>175.90202636718749</v>
      </c>
      <c r="I13">
        <f t="shared" si="2"/>
        <v>91.204898681640628</v>
      </c>
      <c r="J13">
        <v>30</v>
      </c>
      <c r="K13">
        <v>2.5</v>
      </c>
      <c r="L13" s="4">
        <v>368.0360107421875</v>
      </c>
      <c r="M13" s="4">
        <f t="shared" si="3"/>
        <v>147.21440429687499</v>
      </c>
      <c r="N13" s="4">
        <f t="shared" si="4"/>
        <v>47.95705566406248</v>
      </c>
      <c r="O13" s="2">
        <f t="shared" si="5"/>
        <v>2.397852783203124</v>
      </c>
      <c r="P13">
        <v>500</v>
      </c>
      <c r="Q13">
        <v>2.5</v>
      </c>
      <c r="R13" s="4">
        <v>221.88328552246094</v>
      </c>
      <c r="S13" s="4">
        <f t="shared" si="6"/>
        <v>110.94164276123047</v>
      </c>
      <c r="T13">
        <f t="shared" si="7"/>
        <v>5.5470821380615236</v>
      </c>
    </row>
    <row r="14" spans="1:20" x14ac:dyDescent="0.3">
      <c r="A14" t="s">
        <v>24</v>
      </c>
      <c r="B14">
        <v>8</v>
      </c>
      <c r="C14">
        <v>16000</v>
      </c>
      <c r="D14">
        <f t="shared" si="0"/>
        <v>2000</v>
      </c>
      <c r="E14">
        <v>500</v>
      </c>
      <c r="F14">
        <v>2.5</v>
      </c>
      <c r="G14" s="4">
        <v>323.4910888671875</v>
      </c>
      <c r="H14" s="4">
        <f t="shared" si="1"/>
        <v>129.39643554687501</v>
      </c>
      <c r="I14">
        <f t="shared" si="2"/>
        <v>93.530178222656247</v>
      </c>
      <c r="J14">
        <v>30</v>
      </c>
      <c r="K14">
        <v>2.5</v>
      </c>
      <c r="L14" s="4">
        <v>520.8917236328125</v>
      </c>
      <c r="M14" s="4">
        <f t="shared" si="3"/>
        <v>208.356689453125</v>
      </c>
      <c r="N14" s="4">
        <f t="shared" si="4"/>
        <v>109.09934082031249</v>
      </c>
      <c r="O14" s="2">
        <f t="shared" si="5"/>
        <v>5.4549670410156246</v>
      </c>
      <c r="P14">
        <v>500</v>
      </c>
      <c r="Q14">
        <v>2.5</v>
      </c>
      <c r="R14" s="4">
        <v>183.13504028320313</v>
      </c>
      <c r="S14" s="4">
        <f t="shared" si="6"/>
        <v>91.567520141601563</v>
      </c>
      <c r="T14">
        <f t="shared" si="7"/>
        <v>4.5783760070800783</v>
      </c>
    </row>
    <row r="15" spans="1:20" x14ac:dyDescent="0.3">
      <c r="A15" t="s">
        <v>25</v>
      </c>
      <c r="B15">
        <v>8</v>
      </c>
      <c r="C15">
        <v>16000</v>
      </c>
      <c r="D15">
        <f t="shared" si="0"/>
        <v>2000</v>
      </c>
      <c r="E15">
        <v>500</v>
      </c>
      <c r="F15">
        <v>2.5</v>
      </c>
      <c r="G15" s="4">
        <v>316.81280517578125</v>
      </c>
      <c r="H15" s="4">
        <f t="shared" si="1"/>
        <v>126.72512207031249</v>
      </c>
      <c r="I15">
        <f t="shared" si="2"/>
        <v>93.663743896484377</v>
      </c>
      <c r="J15">
        <v>30</v>
      </c>
      <c r="K15">
        <v>2.5</v>
      </c>
      <c r="L15" s="4">
        <v>2033.378662109375</v>
      </c>
      <c r="M15" s="4">
        <f t="shared" si="3"/>
        <v>813.35146484375002</v>
      </c>
      <c r="N15" s="4">
        <f t="shared" si="4"/>
        <v>714.0941162109375</v>
      </c>
      <c r="O15" s="2">
        <f t="shared" si="5"/>
        <v>35.704705810546876</v>
      </c>
      <c r="P15">
        <v>500</v>
      </c>
      <c r="Q15">
        <v>2.5</v>
      </c>
      <c r="R15" s="4">
        <v>157.34291076660156</v>
      </c>
      <c r="S15" s="4">
        <f t="shared" si="6"/>
        <v>78.671455383300781</v>
      </c>
      <c r="T15">
        <f t="shared" si="7"/>
        <v>3.9335727691650391</v>
      </c>
    </row>
    <row r="16" spans="1:20" x14ac:dyDescent="0.3">
      <c r="A16" t="s">
        <v>26</v>
      </c>
      <c r="B16">
        <v>8</v>
      </c>
      <c r="C16">
        <v>16000</v>
      </c>
      <c r="D16">
        <f t="shared" si="0"/>
        <v>2000</v>
      </c>
      <c r="E16">
        <v>500</v>
      </c>
      <c r="F16">
        <v>2.5</v>
      </c>
      <c r="G16" s="4">
        <v>355.73611450195313</v>
      </c>
      <c r="H16" s="4">
        <f t="shared" si="1"/>
        <v>142.29444580078126</v>
      </c>
      <c r="I16">
        <f t="shared" si="2"/>
        <v>92.885277709960931</v>
      </c>
      <c r="J16">
        <v>30</v>
      </c>
      <c r="K16">
        <v>2.5</v>
      </c>
      <c r="L16" s="4">
        <v>1971.2425537109375</v>
      </c>
      <c r="M16" s="4">
        <f t="shared" si="3"/>
        <v>788.49702148437495</v>
      </c>
      <c r="N16" s="4">
        <f t="shared" si="4"/>
        <v>689.23967285156243</v>
      </c>
      <c r="O16" s="2">
        <f t="shared" si="5"/>
        <v>34.461983642578119</v>
      </c>
      <c r="P16">
        <v>500</v>
      </c>
      <c r="Q16">
        <v>2.5</v>
      </c>
      <c r="R16" s="4">
        <v>243.58467102050781</v>
      </c>
      <c r="S16" s="4">
        <f t="shared" si="6"/>
        <v>121.79233551025391</v>
      </c>
      <c r="T16">
        <f t="shared" si="7"/>
        <v>6.0896167755126953</v>
      </c>
    </row>
    <row r="17" spans="1:20" x14ac:dyDescent="0.3">
      <c r="A17" t="s">
        <v>27</v>
      </c>
      <c r="B17">
        <v>8</v>
      </c>
      <c r="C17">
        <v>16000</v>
      </c>
      <c r="D17">
        <f t="shared" si="0"/>
        <v>2000</v>
      </c>
      <c r="E17">
        <v>500</v>
      </c>
      <c r="F17">
        <v>2.5</v>
      </c>
      <c r="G17" s="4">
        <v>273.37765502929688</v>
      </c>
      <c r="H17" s="4">
        <f t="shared" si="1"/>
        <v>109.35106201171875</v>
      </c>
      <c r="I17">
        <f t="shared" si="2"/>
        <v>94.532446899414055</v>
      </c>
      <c r="J17">
        <v>30</v>
      </c>
      <c r="K17">
        <v>2.5</v>
      </c>
      <c r="L17" s="4">
        <v>1942.561767578125</v>
      </c>
      <c r="M17" s="4">
        <f t="shared" si="3"/>
        <v>777.02470703125005</v>
      </c>
      <c r="N17" s="4">
        <f t="shared" si="4"/>
        <v>677.76735839843752</v>
      </c>
      <c r="O17" s="2">
        <f t="shared" si="5"/>
        <v>33.888367919921876</v>
      </c>
      <c r="P17">
        <v>500</v>
      </c>
      <c r="Q17">
        <v>2.5</v>
      </c>
      <c r="R17" s="4">
        <v>401.03826904296875</v>
      </c>
      <c r="S17" s="4">
        <f t="shared" si="6"/>
        <v>200.51913452148438</v>
      </c>
      <c r="T17">
        <f t="shared" si="7"/>
        <v>10.025956726074218</v>
      </c>
    </row>
    <row r="19" spans="1:20" x14ac:dyDescent="0.3">
      <c r="A19" s="2" t="s">
        <v>32</v>
      </c>
    </row>
    <row r="20" spans="1:20" ht="43.2" x14ac:dyDescent="0.3">
      <c r="B20" s="1" t="s">
        <v>11</v>
      </c>
      <c r="C20" s="1" t="s">
        <v>0</v>
      </c>
      <c r="D20" s="3" t="s">
        <v>28</v>
      </c>
    </row>
    <row r="21" spans="1:20" x14ac:dyDescent="0.3">
      <c r="A21" t="s">
        <v>29</v>
      </c>
      <c r="B21">
        <v>2.5</v>
      </c>
      <c r="C21" s="4">
        <v>237.48103332519531</v>
      </c>
      <c r="D21">
        <f>C21/B21</f>
        <v>94.992413330078122</v>
      </c>
    </row>
    <row r="22" spans="1:20" x14ac:dyDescent="0.3">
      <c r="A22" t="s">
        <v>30</v>
      </c>
      <c r="B22">
        <v>2.5</v>
      </c>
      <c r="C22" s="4">
        <v>285.32504272460938</v>
      </c>
      <c r="D22">
        <f t="shared" ref="D22:D23" si="8">C22/B22</f>
        <v>114.13001708984375</v>
      </c>
    </row>
    <row r="23" spans="1:20" x14ac:dyDescent="0.3">
      <c r="A23" t="s">
        <v>31</v>
      </c>
      <c r="B23">
        <v>2.5</v>
      </c>
      <c r="C23" s="4">
        <v>221.62403869628906</v>
      </c>
      <c r="D23">
        <f t="shared" si="8"/>
        <v>88.649615478515628</v>
      </c>
    </row>
    <row r="24" spans="1:20" x14ac:dyDescent="0.3">
      <c r="A24" t="s">
        <v>33</v>
      </c>
      <c r="D24">
        <f>AVERAGE(D21:D23)</f>
        <v>99.257348632812509</v>
      </c>
    </row>
  </sheetData>
  <mergeCells count="5">
    <mergeCell ref="A1:A2"/>
    <mergeCell ref="B1:D1"/>
    <mergeCell ref="E1:I1"/>
    <mergeCell ref="J1:O1"/>
    <mergeCell ref="P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DNA</vt:lpstr>
      <vt:lpstr>RNA (Run 3)</vt:lpstr>
      <vt:lpstr>RNA (Run 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Le</dc:creator>
  <cp:lastModifiedBy>Tri</cp:lastModifiedBy>
  <dcterms:created xsi:type="dcterms:W3CDTF">2015-06-05T18:17:20Z</dcterms:created>
  <dcterms:modified xsi:type="dcterms:W3CDTF">2021-09-28T19:00:27Z</dcterms:modified>
</cp:coreProperties>
</file>