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TL\Work\Research\Dr. Uyaguari\AG\210621 - AG thesis\Raw\"/>
    </mc:Choice>
  </mc:AlternateContent>
  <xr:revisionPtr revIDLastSave="0" documentId="13_ncr:1_{96F318A4-D0AB-4EFB-94EB-AD914D398FFC}" xr6:coauthVersionLast="47" xr6:coauthVersionMax="47" xr10:uidLastSave="{00000000-0000-0000-0000-000000000000}"/>
  <bookViews>
    <workbookView xWindow="768" yWindow="768" windowWidth="10824" windowHeight="7500" tabRatio="500" xr2:uid="{00000000-000D-0000-FFFF-FFFF00000000}"/>
  </bookViews>
  <sheets>
    <sheet name="Copy numbers (per ml)" sheetId="1" r:id="rId1"/>
    <sheet name="uidA 9per ml)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K23" i="2"/>
  <c r="K24" i="2"/>
  <c r="K25" i="2"/>
  <c r="N23" i="2"/>
  <c r="K21" i="2"/>
  <c r="K22" i="2"/>
  <c r="N21" i="2"/>
  <c r="K17" i="2"/>
  <c r="K18" i="2"/>
  <c r="K19" i="2"/>
  <c r="N17" i="2"/>
  <c r="K11" i="2"/>
  <c r="K12" i="2"/>
  <c r="K13" i="2"/>
  <c r="N11" i="2"/>
  <c r="K8" i="2"/>
  <c r="K9" i="2"/>
  <c r="K10" i="2"/>
  <c r="N8" i="2"/>
  <c r="K5" i="2"/>
  <c r="K6" i="2"/>
  <c r="K7" i="2"/>
  <c r="N5" i="2"/>
  <c r="M23" i="2"/>
  <c r="M21" i="2"/>
  <c r="M17" i="2"/>
  <c r="M11" i="2"/>
  <c r="M8" i="2"/>
  <c r="M5" i="2"/>
  <c r="D23" i="2"/>
  <c r="D24" i="2"/>
  <c r="D25" i="2"/>
  <c r="F23" i="2"/>
  <c r="D20" i="2"/>
  <c r="D21" i="2"/>
  <c r="D22" i="2"/>
  <c r="F20" i="2"/>
  <c r="D17" i="2"/>
  <c r="D18" i="2"/>
  <c r="D19" i="2"/>
  <c r="F17" i="2"/>
  <c r="D11" i="2"/>
  <c r="D12" i="2"/>
  <c r="D13" i="2"/>
  <c r="F11" i="2"/>
  <c r="D8" i="2"/>
  <c r="D9" i="2"/>
  <c r="D10" i="2"/>
  <c r="F8" i="2"/>
  <c r="D5" i="2"/>
  <c r="D6" i="2"/>
  <c r="D7" i="2"/>
  <c r="F5" i="2"/>
  <c r="K204" i="1"/>
  <c r="K197" i="1"/>
  <c r="K198" i="1"/>
  <c r="K199" i="1"/>
  <c r="K200" i="1"/>
  <c r="K201" i="1"/>
  <c r="K202" i="1"/>
  <c r="K203" i="1"/>
  <c r="K196" i="1"/>
  <c r="K192" i="1"/>
  <c r="K185" i="1"/>
  <c r="K186" i="1"/>
  <c r="K187" i="1"/>
  <c r="K188" i="1"/>
  <c r="K189" i="1"/>
  <c r="K190" i="1"/>
  <c r="K191" i="1"/>
  <c r="K184" i="1"/>
  <c r="K177" i="1"/>
  <c r="K178" i="1"/>
  <c r="K179" i="1"/>
  <c r="K180" i="1"/>
  <c r="K181" i="1"/>
  <c r="K176" i="1"/>
  <c r="K174" i="1"/>
  <c r="K173" i="1"/>
  <c r="K162" i="1"/>
  <c r="K163" i="1"/>
  <c r="K164" i="1"/>
  <c r="K165" i="1"/>
  <c r="K166" i="1"/>
  <c r="K167" i="1"/>
  <c r="K168" i="1"/>
  <c r="K169" i="1"/>
  <c r="K161" i="1"/>
  <c r="K148" i="1"/>
  <c r="K149" i="1"/>
  <c r="K150" i="1"/>
  <c r="K151" i="1"/>
  <c r="K152" i="1"/>
  <c r="K153" i="1"/>
  <c r="K154" i="1"/>
  <c r="K155" i="1"/>
  <c r="K147" i="1"/>
  <c r="K136" i="1"/>
  <c r="K137" i="1"/>
  <c r="K138" i="1"/>
  <c r="K139" i="1"/>
  <c r="K140" i="1"/>
  <c r="K141" i="1"/>
  <c r="K142" i="1"/>
  <c r="K143" i="1"/>
  <c r="K135" i="1"/>
  <c r="K129" i="1"/>
  <c r="K127" i="1"/>
  <c r="K128" i="1"/>
  <c r="N127" i="1"/>
  <c r="K124" i="1"/>
  <c r="K125" i="1"/>
  <c r="K126" i="1"/>
  <c r="N124" i="1"/>
  <c r="K122" i="1"/>
  <c r="K123" i="1"/>
  <c r="K121" i="1"/>
  <c r="N121" i="1"/>
  <c r="K115" i="1"/>
  <c r="K116" i="1"/>
  <c r="K117" i="1"/>
  <c r="N115" i="1"/>
  <c r="K112" i="1"/>
  <c r="K113" i="1"/>
  <c r="N112" i="1"/>
  <c r="K109" i="1"/>
  <c r="K110" i="1"/>
  <c r="K111" i="1"/>
  <c r="N109" i="1"/>
  <c r="K106" i="1"/>
  <c r="K107" i="1"/>
  <c r="K108" i="1"/>
  <c r="N106" i="1"/>
  <c r="M127" i="1"/>
  <c r="M124" i="1"/>
  <c r="M121" i="1"/>
  <c r="M115" i="1"/>
  <c r="M112" i="1"/>
  <c r="M109" i="1"/>
  <c r="M106" i="1"/>
  <c r="K103" i="1"/>
  <c r="K101" i="1"/>
  <c r="K102" i="1"/>
  <c r="N101" i="1"/>
  <c r="K98" i="1"/>
  <c r="K99" i="1"/>
  <c r="K100" i="1"/>
  <c r="N98" i="1"/>
  <c r="K95" i="1"/>
  <c r="K96" i="1"/>
  <c r="K97" i="1"/>
  <c r="N95" i="1"/>
  <c r="K89" i="1"/>
  <c r="K90" i="1"/>
  <c r="K91" i="1"/>
  <c r="N89" i="1"/>
  <c r="K86" i="1"/>
  <c r="K87" i="1"/>
  <c r="K88" i="1"/>
  <c r="N86" i="1"/>
  <c r="K83" i="1"/>
  <c r="K84" i="1"/>
  <c r="K85" i="1"/>
  <c r="N83" i="1"/>
  <c r="K80" i="1"/>
  <c r="K81" i="1"/>
  <c r="K82" i="1"/>
  <c r="N80" i="1"/>
  <c r="M101" i="1"/>
  <c r="M98" i="1"/>
  <c r="M95" i="1"/>
  <c r="M89" i="1"/>
  <c r="M86" i="1"/>
  <c r="M83" i="1"/>
  <c r="M80" i="1"/>
  <c r="K94" i="1"/>
  <c r="K93" i="1"/>
  <c r="K77" i="1"/>
  <c r="K75" i="1"/>
  <c r="K76" i="1"/>
  <c r="N75" i="1"/>
  <c r="K72" i="1"/>
  <c r="K73" i="1"/>
  <c r="K74" i="1"/>
  <c r="N72" i="1"/>
  <c r="K69" i="1"/>
  <c r="K70" i="1"/>
  <c r="K71" i="1"/>
  <c r="N69" i="1"/>
  <c r="K66" i="1"/>
  <c r="K67" i="1"/>
  <c r="K68" i="1"/>
  <c r="N66" i="1"/>
  <c r="K63" i="1"/>
  <c r="K64" i="1"/>
  <c r="K65" i="1"/>
  <c r="N63" i="1"/>
  <c r="K60" i="1"/>
  <c r="K61" i="1"/>
  <c r="K62" i="1"/>
  <c r="N60" i="1"/>
  <c r="K57" i="1"/>
  <c r="K58" i="1"/>
  <c r="K59" i="1"/>
  <c r="N57" i="1"/>
  <c r="K55" i="1"/>
  <c r="K56" i="1"/>
  <c r="K54" i="1"/>
  <c r="N54" i="1"/>
  <c r="M75" i="1"/>
  <c r="M72" i="1"/>
  <c r="M69" i="1"/>
  <c r="M66" i="1"/>
  <c r="M63" i="1"/>
  <c r="M60" i="1"/>
  <c r="M57" i="1"/>
  <c r="M54" i="1"/>
  <c r="K28" i="1"/>
  <c r="K49" i="1"/>
  <c r="K50" i="1"/>
  <c r="K51" i="1"/>
  <c r="N49" i="1"/>
  <c r="K46" i="1"/>
  <c r="K47" i="1"/>
  <c r="K48" i="1"/>
  <c r="N46" i="1"/>
  <c r="K43" i="1"/>
  <c r="K44" i="1"/>
  <c r="K45" i="1"/>
  <c r="N43" i="1"/>
  <c r="K40" i="1"/>
  <c r="K41" i="1"/>
  <c r="K42" i="1"/>
  <c r="N40" i="1"/>
  <c r="K37" i="1"/>
  <c r="K38" i="1"/>
  <c r="K39" i="1"/>
  <c r="N37" i="1"/>
  <c r="K34" i="1"/>
  <c r="K35" i="1"/>
  <c r="K36" i="1"/>
  <c r="N34" i="1"/>
  <c r="M49" i="1"/>
  <c r="M46" i="1"/>
  <c r="M43" i="1"/>
  <c r="M40" i="1"/>
  <c r="M37" i="1"/>
  <c r="M34" i="1"/>
  <c r="K31" i="1"/>
  <c r="K32" i="1"/>
  <c r="K33" i="1"/>
  <c r="N31" i="1"/>
  <c r="M31" i="1"/>
  <c r="K29" i="1"/>
  <c r="K30" i="1"/>
  <c r="N28" i="1"/>
  <c r="M28" i="1"/>
  <c r="K2" i="1"/>
  <c r="K23" i="1"/>
  <c r="K24" i="1"/>
  <c r="K25" i="1"/>
  <c r="N23" i="1"/>
  <c r="K20" i="1"/>
  <c r="K21" i="1"/>
  <c r="K22" i="1"/>
  <c r="N20" i="1"/>
  <c r="K17" i="1"/>
  <c r="K18" i="1"/>
  <c r="K19" i="1"/>
  <c r="N17" i="1"/>
  <c r="K14" i="1"/>
  <c r="K15" i="1"/>
  <c r="K16" i="1"/>
  <c r="N14" i="1"/>
  <c r="K11" i="1"/>
  <c r="K12" i="1"/>
  <c r="K13" i="1"/>
  <c r="N11" i="1"/>
  <c r="K8" i="1"/>
  <c r="K9" i="1"/>
  <c r="K10" i="1"/>
  <c r="N8" i="1"/>
  <c r="K5" i="1"/>
  <c r="K6" i="1"/>
  <c r="K7" i="1"/>
  <c r="N5" i="1"/>
  <c r="K3" i="1"/>
  <c r="K4" i="1"/>
  <c r="N2" i="1"/>
  <c r="D6" i="1"/>
  <c r="D7" i="1"/>
  <c r="G5" i="1"/>
  <c r="M2" i="1"/>
  <c r="M23" i="1"/>
  <c r="M20" i="1"/>
  <c r="M17" i="1"/>
  <c r="M14" i="1"/>
  <c r="M11" i="1"/>
  <c r="M8" i="1"/>
  <c r="M5" i="1"/>
  <c r="F5" i="1"/>
  <c r="D25" i="1"/>
  <c r="D57" i="1"/>
  <c r="D207" i="1"/>
  <c r="D206" i="1"/>
  <c r="D205" i="1"/>
  <c r="G205" i="1"/>
  <c r="F205" i="1"/>
  <c r="D204" i="1"/>
  <c r="D203" i="1"/>
  <c r="D202" i="1"/>
  <c r="G202" i="1"/>
  <c r="F202" i="1"/>
  <c r="D201" i="1"/>
  <c r="D200" i="1"/>
  <c r="D199" i="1"/>
  <c r="G199" i="1"/>
  <c r="F199" i="1"/>
  <c r="D198" i="1"/>
  <c r="D197" i="1"/>
  <c r="D196" i="1"/>
  <c r="G196" i="1"/>
  <c r="F196" i="1"/>
  <c r="D195" i="1"/>
  <c r="D194" i="1"/>
  <c r="D193" i="1"/>
  <c r="G193" i="1"/>
  <c r="F193" i="1"/>
  <c r="D192" i="1"/>
  <c r="D191" i="1"/>
  <c r="D190" i="1"/>
  <c r="G190" i="1"/>
  <c r="F190" i="1"/>
  <c r="D189" i="1"/>
  <c r="D188" i="1"/>
  <c r="D187" i="1"/>
  <c r="G187" i="1"/>
  <c r="F187" i="1"/>
  <c r="D186" i="1"/>
  <c r="D185" i="1"/>
  <c r="D184" i="1"/>
  <c r="G184" i="1"/>
  <c r="F184" i="1"/>
  <c r="D181" i="1"/>
  <c r="D180" i="1"/>
  <c r="D179" i="1"/>
  <c r="G179" i="1"/>
  <c r="F179" i="1"/>
  <c r="D178" i="1"/>
  <c r="D177" i="1"/>
  <c r="D176" i="1"/>
  <c r="G176" i="1"/>
  <c r="F176" i="1"/>
  <c r="D175" i="1"/>
  <c r="D174" i="1"/>
  <c r="D173" i="1"/>
  <c r="G173" i="1"/>
  <c r="F173" i="1"/>
  <c r="D172" i="1"/>
  <c r="D171" i="1"/>
  <c r="D170" i="1"/>
  <c r="G170" i="1"/>
  <c r="F170" i="1"/>
  <c r="D169" i="1"/>
  <c r="D168" i="1"/>
  <c r="D167" i="1"/>
  <c r="G167" i="1"/>
  <c r="F167" i="1"/>
  <c r="D166" i="1"/>
  <c r="D165" i="1"/>
  <c r="D164" i="1"/>
  <c r="G164" i="1"/>
  <c r="F164" i="1"/>
  <c r="D163" i="1"/>
  <c r="D162" i="1"/>
  <c r="D161" i="1"/>
  <c r="G161" i="1"/>
  <c r="F161" i="1"/>
  <c r="D160" i="1"/>
  <c r="D159" i="1"/>
  <c r="D158" i="1"/>
  <c r="G158" i="1"/>
  <c r="F158" i="1"/>
  <c r="D155" i="1"/>
  <c r="D154" i="1"/>
  <c r="D153" i="1"/>
  <c r="G153" i="1"/>
  <c r="F153" i="1"/>
  <c r="D152" i="1"/>
  <c r="D151" i="1"/>
  <c r="D150" i="1"/>
  <c r="G150" i="1"/>
  <c r="F150" i="1"/>
  <c r="D149" i="1"/>
  <c r="D148" i="1"/>
  <c r="D147" i="1"/>
  <c r="G147" i="1"/>
  <c r="F147" i="1"/>
  <c r="D146" i="1"/>
  <c r="D145" i="1"/>
  <c r="D144" i="1"/>
  <c r="D143" i="1"/>
  <c r="D142" i="1"/>
  <c r="D141" i="1"/>
  <c r="G141" i="1"/>
  <c r="F141" i="1"/>
  <c r="D140" i="1"/>
  <c r="D139" i="1"/>
  <c r="D138" i="1"/>
  <c r="G138" i="1"/>
  <c r="F138" i="1"/>
  <c r="D137" i="1"/>
  <c r="D136" i="1"/>
  <c r="D135" i="1"/>
  <c r="G135" i="1"/>
  <c r="F135" i="1"/>
  <c r="D134" i="1"/>
  <c r="D133" i="1"/>
  <c r="D132" i="1"/>
  <c r="D121" i="1"/>
  <c r="D117" i="1"/>
  <c r="D116" i="1"/>
  <c r="D115" i="1"/>
  <c r="G115" i="1"/>
  <c r="F115" i="1"/>
  <c r="D114" i="1"/>
  <c r="D113" i="1"/>
  <c r="D112" i="1"/>
  <c r="G112" i="1"/>
  <c r="F112" i="1"/>
  <c r="D111" i="1"/>
  <c r="D110" i="1"/>
  <c r="D109" i="1"/>
  <c r="G109" i="1"/>
  <c r="F109" i="1"/>
  <c r="D102" i="1"/>
  <c r="D100" i="1"/>
  <c r="D99" i="1"/>
  <c r="G98" i="1"/>
  <c r="F98" i="1"/>
  <c r="D97" i="1"/>
  <c r="D95" i="1"/>
  <c r="G95" i="1"/>
  <c r="F95" i="1"/>
  <c r="D91" i="1"/>
  <c r="D90" i="1"/>
  <c r="D89" i="1"/>
  <c r="G89" i="1"/>
  <c r="F89" i="1"/>
  <c r="D88" i="1"/>
  <c r="D86" i="1"/>
  <c r="G86" i="1"/>
  <c r="F86" i="1"/>
  <c r="D85" i="1"/>
  <c r="D84" i="1"/>
  <c r="D83" i="1"/>
  <c r="G83" i="1"/>
  <c r="F83" i="1"/>
  <c r="D77" i="1"/>
  <c r="D76" i="1"/>
  <c r="D75" i="1"/>
  <c r="G75" i="1"/>
  <c r="F75" i="1"/>
  <c r="D74" i="1"/>
  <c r="D73" i="1"/>
  <c r="D72" i="1"/>
  <c r="G72" i="1"/>
  <c r="F72" i="1"/>
  <c r="D71" i="1"/>
  <c r="D70" i="1"/>
  <c r="D69" i="1"/>
  <c r="G69" i="1"/>
  <c r="F69" i="1"/>
  <c r="D65" i="1"/>
  <c r="D64" i="1"/>
  <c r="D63" i="1"/>
  <c r="G63" i="1"/>
  <c r="F63" i="1"/>
  <c r="D62" i="1"/>
  <c r="D61" i="1"/>
  <c r="D60" i="1"/>
  <c r="G60" i="1"/>
  <c r="F60" i="1"/>
  <c r="D59" i="1"/>
  <c r="D58" i="1"/>
  <c r="G57" i="1"/>
  <c r="F57" i="1"/>
  <c r="D51" i="1"/>
  <c r="D50" i="1"/>
  <c r="D49" i="1"/>
  <c r="G49" i="1"/>
  <c r="F49" i="1"/>
  <c r="D48" i="1"/>
  <c r="D47" i="1"/>
  <c r="D46" i="1"/>
  <c r="G46" i="1"/>
  <c r="F46" i="1"/>
  <c r="D45" i="1"/>
  <c r="D44" i="1"/>
  <c r="D43" i="1"/>
  <c r="G43" i="1"/>
  <c r="F43" i="1"/>
  <c r="D39" i="1"/>
  <c r="D38" i="1"/>
  <c r="D37" i="1"/>
  <c r="G37" i="1"/>
  <c r="F37" i="1"/>
  <c r="D36" i="1"/>
  <c r="D35" i="1"/>
  <c r="D34" i="1"/>
  <c r="G34" i="1"/>
  <c r="F34" i="1"/>
  <c r="D33" i="1"/>
  <c r="D32" i="1"/>
  <c r="D31" i="1"/>
  <c r="G31" i="1"/>
  <c r="F31" i="1"/>
  <c r="D28" i="1"/>
  <c r="D24" i="1"/>
  <c r="D23" i="1"/>
  <c r="G23" i="1"/>
  <c r="F23" i="1"/>
  <c r="D22" i="1"/>
  <c r="D21" i="1"/>
  <c r="D20" i="1"/>
  <c r="G20" i="1"/>
  <c r="F20" i="1"/>
  <c r="D19" i="1"/>
  <c r="D18" i="1"/>
  <c r="D17" i="1"/>
  <c r="G17" i="1"/>
  <c r="F17" i="1"/>
  <c r="D16" i="1"/>
  <c r="D15" i="1"/>
  <c r="D14" i="1"/>
  <c r="D13" i="1"/>
  <c r="D12" i="1"/>
  <c r="D11" i="1"/>
  <c r="G11" i="1"/>
  <c r="F11" i="1"/>
  <c r="D10" i="1"/>
  <c r="D9" i="1"/>
  <c r="D8" i="1"/>
  <c r="G8" i="1"/>
  <c r="F8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Audrey Garcia</author>
  </authors>
  <commentList>
    <comment ref="B10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Audrey Garcia:</t>
        </r>
        <r>
          <rPr>
            <sz val="9"/>
            <color indexed="81"/>
            <rFont val="Calibri"/>
            <family val="2"/>
          </rPr>
          <t xml:space="preserve">
Must redo Raw Sewage Nov 29 for GI Norovirus</t>
        </r>
      </text>
    </comment>
  </commentList>
</comments>
</file>

<file path=xl/sharedStrings.xml><?xml version="1.0" encoding="utf-8"?>
<sst xmlns="http://schemas.openxmlformats.org/spreadsheetml/2006/main" count="692" uniqueCount="39">
  <si>
    <t>Quantity</t>
  </si>
  <si>
    <t>Gene copies/ml</t>
  </si>
  <si>
    <t>Avg. Gene copies/ml</t>
  </si>
  <si>
    <t xml:space="preserve">Std. Dev. </t>
  </si>
  <si>
    <t>PMMV</t>
  </si>
  <si>
    <t>MiliQ Water Oct23</t>
  </si>
  <si>
    <t/>
  </si>
  <si>
    <t>MiliQ</t>
  </si>
  <si>
    <t xml:space="preserve">MiliQ Water </t>
  </si>
  <si>
    <t>MiliQ Water</t>
  </si>
  <si>
    <t>Effluents Oct23</t>
  </si>
  <si>
    <t>Effluents</t>
  </si>
  <si>
    <t xml:space="preserve">Effluents </t>
  </si>
  <si>
    <t>ActSlud Oct23</t>
  </si>
  <si>
    <t>ActSlud</t>
  </si>
  <si>
    <t xml:space="preserve">ActSlud </t>
  </si>
  <si>
    <t>Raw Sewage Oct23</t>
  </si>
  <si>
    <t>Raw Sew</t>
  </si>
  <si>
    <t xml:space="preserve">Raw Sewage </t>
  </si>
  <si>
    <t>Raw Sewage</t>
  </si>
  <si>
    <t>MiliQ Water Nov29</t>
  </si>
  <si>
    <t>Effluents Nov29</t>
  </si>
  <si>
    <t>ActSlud Nov29</t>
  </si>
  <si>
    <t>Raw Sewage Nov29</t>
  </si>
  <si>
    <t>CrAssphage</t>
  </si>
  <si>
    <t>Adenovirus</t>
  </si>
  <si>
    <t>GI Norovirus</t>
  </si>
  <si>
    <t>GII Norovirus</t>
  </si>
  <si>
    <t>(negative)</t>
  </si>
  <si>
    <t>Sav1</t>
  </si>
  <si>
    <t>Sav5</t>
  </si>
  <si>
    <t>Sav124</t>
  </si>
  <si>
    <t>Event 1</t>
  </si>
  <si>
    <t>Event 2</t>
  </si>
  <si>
    <t>Event 3</t>
  </si>
  <si>
    <t>Event 4</t>
  </si>
  <si>
    <t>Dec/Feb</t>
  </si>
  <si>
    <t>Oct/Nov</t>
  </si>
  <si>
    <t>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</si>
</sst>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D7CDA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/>
    <xf numFmtId="0" fontId="0" fillId="0" borderId="0" xfId="0" applyFill="1" applyAlignment="1">
      <alignment horizontal="right"/>
    </xf>
    <xf numFmtId="0" fontId="0" fillId="0" borderId="0" xfId="0" applyFill="1"/>
    <xf numFmtId="164" fontId="3" fillId="0" borderId="0" xfId="0" applyNumberFormat="1" applyFont="1"/>
    <xf numFmtId="0" fontId="0" fillId="5" borderId="0" xfId="0" applyFill="1"/>
    <xf numFmtId="0" fontId="3" fillId="0" borderId="0" xfId="0" applyFont="1"/>
    <xf numFmtId="0" fontId="3" fillId="4" borderId="0" xfId="0" applyFont="1" applyFill="1"/>
    <xf numFmtId="0" fontId="0" fillId="2" borderId="0" xfId="0" applyFill="1"/>
    <xf numFmtId="164" fontId="4" fillId="0" borderId="0" xfId="0" applyNumberFormat="1" applyFont="1"/>
    <xf numFmtId="164" fontId="5" fillId="4" borderId="0" xfId="0" applyNumberFormat="1" applyFont="1" applyFill="1"/>
    <xf numFmtId="0" fontId="6" fillId="0" borderId="0" xfId="0" applyFont="1"/>
    <xf numFmtId="0" fontId="6" fillId="4" borderId="0" xfId="0" applyFont="1" applyFill="1" applyAlignment="1">
      <alignment horizontal="right"/>
    </xf>
    <xf numFmtId="0" fontId="6" fillId="4" borderId="0" xfId="0" applyFont="1" applyFill="1"/>
    <xf numFmtId="0" fontId="6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Alignment="1">
      <alignment horizontal="right"/>
    </xf>
    <xf numFmtId="164" fontId="3" fillId="2" borderId="0" xfId="0" applyNumberFormat="1" applyFont="1" applyFill="1"/>
    <xf numFmtId="0" fontId="0" fillId="6" borderId="0" xfId="0" applyFill="1"/>
    <xf numFmtId="0" fontId="0" fillId="7" borderId="0" xfId="0" applyFill="1"/>
    <xf numFmtId="164" fontId="0" fillId="0" borderId="0" xfId="0" applyNumberFormat="1"/>
    <xf numFmtId="0" fontId="0" fillId="8" borderId="0" xfId="0" applyFill="1"/>
    <xf numFmtId="0" fontId="2" fillId="8" borderId="0" xfId="0" applyFont="1" applyFill="1"/>
    <xf numFmtId="0" fontId="1" fillId="8" borderId="0" xfId="0" applyFont="1" applyFill="1"/>
    <xf numFmtId="0" fontId="0" fillId="0" borderId="0" xfId="0" applyFill="1" applyBorder="1" applyAlignment="1">
      <alignment horizontal="center" vertical="center"/>
    </xf>
    <xf numFmtId="164" fontId="3" fillId="0" borderId="0" xfId="0" applyNumberFormat="1" applyFont="1" applyFill="1"/>
    <xf numFmtId="164" fontId="0" fillId="0" borderId="0" xfId="0" applyNumberFormat="1" applyFill="1"/>
    <xf numFmtId="0" fontId="3" fillId="4" borderId="0" xfId="0" applyFont="1" applyFill="1" applyAlignment="1">
      <alignment horizontal="right"/>
    </xf>
    <xf numFmtId="0" fontId="1" fillId="4" borderId="0" xfId="0" applyFont="1" applyFill="1"/>
    <xf numFmtId="164" fontId="0" fillId="4" borderId="0" xfId="0" applyNumberFormat="1" applyFill="1"/>
    <xf numFmtId="164" fontId="4" fillId="0" borderId="0" xfId="0" applyNumberFormat="1" applyFont="1" applyFill="1"/>
    <xf numFmtId="164" fontId="6" fillId="0" borderId="0" xfId="0" applyNumberFormat="1" applyFont="1"/>
    <xf numFmtId="0" fontId="1" fillId="9" borderId="0" xfId="0" applyFont="1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7"/>
  <sheetViews>
    <sheetView tabSelected="1" topLeftCell="D78" workbookViewId="0">
      <selection activeCell="J82" sqref="J82"/>
    </sheetView>
  </sheetViews>
  <sheetFormatPr defaultColWidth="11.19921875" defaultRowHeight="15.6" x14ac:dyDescent="0.3"/>
  <cols>
    <col min="3" max="3" width="12" customWidth="1"/>
  </cols>
  <sheetData>
    <row r="1" spans="1:14" x14ac:dyDescent="0.3">
      <c r="A1" s="26"/>
      <c r="B1" s="27" t="s">
        <v>37</v>
      </c>
      <c r="C1" s="27" t="s">
        <v>0</v>
      </c>
      <c r="D1" s="27" t="s">
        <v>1</v>
      </c>
      <c r="E1" s="26"/>
      <c r="F1" s="28" t="s">
        <v>2</v>
      </c>
      <c r="G1" s="27" t="s">
        <v>3</v>
      </c>
      <c r="H1" s="26"/>
      <c r="I1" s="27" t="s">
        <v>36</v>
      </c>
      <c r="J1" s="27" t="s">
        <v>0</v>
      </c>
      <c r="K1" s="27" t="s">
        <v>1</v>
      </c>
      <c r="L1" s="26"/>
      <c r="M1" s="28" t="s">
        <v>2</v>
      </c>
      <c r="N1" s="27" t="s">
        <v>3</v>
      </c>
    </row>
    <row r="2" spans="1:14" x14ac:dyDescent="0.3">
      <c r="A2" s="3" t="s">
        <v>4</v>
      </c>
      <c r="B2" s="4" t="s">
        <v>5</v>
      </c>
      <c r="C2" t="s">
        <v>6</v>
      </c>
      <c r="E2" s="2" t="s">
        <v>7</v>
      </c>
      <c r="F2" s="5"/>
      <c r="G2" s="6"/>
      <c r="H2" s="3" t="s">
        <v>4</v>
      </c>
      <c r="I2" s="23" t="s">
        <v>8</v>
      </c>
      <c r="J2" s="25">
        <v>2.1493804454803467</v>
      </c>
      <c r="K2">
        <f>(J2*75)/(2*140)</f>
        <v>0.57572690503937862</v>
      </c>
      <c r="L2" s="2" t="s">
        <v>7</v>
      </c>
      <c r="M2" s="7">
        <f>AVERAGE(K2:K4)</f>
        <v>0.5218534916639328</v>
      </c>
      <c r="N2" s="8">
        <f>_xlfn.STDEV.S(K2:K4)</f>
        <v>8.4428838039443191E-2</v>
      </c>
    </row>
    <row r="3" spans="1:14" x14ac:dyDescent="0.3">
      <c r="A3" s="38" t="s">
        <v>32</v>
      </c>
      <c r="B3" s="4" t="s">
        <v>5</v>
      </c>
      <c r="C3" t="s">
        <v>6</v>
      </c>
      <c r="F3" s="6"/>
      <c r="G3" s="6"/>
      <c r="H3" s="38" t="s">
        <v>34</v>
      </c>
      <c r="I3" s="23" t="s">
        <v>9</v>
      </c>
      <c r="J3" s="25">
        <v>1.5849870443344116</v>
      </c>
      <c r="K3">
        <f t="shared" ref="K3:K25" si="0">(J3*75)/(2*140)</f>
        <v>0.42455010116100311</v>
      </c>
      <c r="M3" s="8"/>
      <c r="N3" s="8"/>
    </row>
    <row r="4" spans="1:14" x14ac:dyDescent="0.3">
      <c r="A4" s="39"/>
      <c r="B4" s="4" t="s">
        <v>5</v>
      </c>
      <c r="C4" s="9">
        <v>0.59929037094116211</v>
      </c>
      <c r="D4" s="6">
        <f>(C4*75)/(2*140)</f>
        <v>0.16052420650209701</v>
      </c>
      <c r="F4" s="6"/>
      <c r="G4" s="6"/>
      <c r="H4" s="39"/>
      <c r="I4" s="23" t="s">
        <v>8</v>
      </c>
      <c r="J4" s="25">
        <v>2.1103916168212891</v>
      </c>
      <c r="K4">
        <f t="shared" si="0"/>
        <v>0.56528346879141667</v>
      </c>
      <c r="M4" s="8"/>
      <c r="N4" s="8"/>
    </row>
    <row r="5" spans="1:14" x14ac:dyDescent="0.3">
      <c r="A5" s="39"/>
      <c r="B5" s="4" t="s">
        <v>10</v>
      </c>
      <c r="C5" s="9">
        <v>3132.7177734375</v>
      </c>
      <c r="D5">
        <f>(C5*75)/(2*140)</f>
        <v>839.12083217075894</v>
      </c>
      <c r="E5" s="2" t="s">
        <v>11</v>
      </c>
      <c r="F5">
        <f>AVERAGE(D5,D6,D7)</f>
        <v>744.84723772321422</v>
      </c>
      <c r="G5">
        <f>_xlfn.STDEV.S(D5:D7)</f>
        <v>82.929211799344188</v>
      </c>
      <c r="H5" s="39"/>
      <c r="I5" s="23" t="s">
        <v>12</v>
      </c>
      <c r="J5" s="25">
        <v>134.769287109375</v>
      </c>
      <c r="K5">
        <f t="shared" si="0"/>
        <v>36.09891619001116</v>
      </c>
      <c r="L5" s="2" t="s">
        <v>11</v>
      </c>
      <c r="M5">
        <f>AVERAGE(K5:K7)</f>
        <v>32.469838006155832</v>
      </c>
      <c r="N5">
        <f>_xlfn.STDEV.S(K5:K7)</f>
        <v>4.1953836579426182</v>
      </c>
    </row>
    <row r="6" spans="1:14" x14ac:dyDescent="0.3">
      <c r="A6" s="39"/>
      <c r="B6" s="4" t="s">
        <v>10</v>
      </c>
      <c r="C6" s="9">
        <v>2550.47607421875</v>
      </c>
      <c r="D6">
        <f t="shared" ref="D6:D24" si="1">(C6*75)/(2*140)</f>
        <v>683.16323416573664</v>
      </c>
      <c r="H6" s="39"/>
      <c r="I6" s="23" t="s">
        <v>12</v>
      </c>
      <c r="J6" s="25">
        <v>124.82188415527344</v>
      </c>
      <c r="K6">
        <f t="shared" si="0"/>
        <v>33.434433255876812</v>
      </c>
    </row>
    <row r="7" spans="1:14" x14ac:dyDescent="0.3">
      <c r="A7" s="39"/>
      <c r="B7" s="4" t="s">
        <v>10</v>
      </c>
      <c r="C7" s="9">
        <v>2659.09521484375</v>
      </c>
      <c r="D7">
        <f t="shared" si="1"/>
        <v>712.25764683314731</v>
      </c>
      <c r="H7" s="39"/>
      <c r="I7" s="23" t="s">
        <v>12</v>
      </c>
      <c r="J7" s="25">
        <v>104.07101440429688</v>
      </c>
      <c r="K7">
        <f t="shared" si="0"/>
        <v>27.876164572579519</v>
      </c>
    </row>
    <row r="8" spans="1:14" x14ac:dyDescent="0.3">
      <c r="A8" s="39"/>
      <c r="B8" s="4" t="s">
        <v>13</v>
      </c>
      <c r="C8" s="9">
        <v>624.17034912109375</v>
      </c>
      <c r="D8">
        <f t="shared" si="1"/>
        <v>167.18848637172155</v>
      </c>
      <c r="E8" s="2" t="s">
        <v>14</v>
      </c>
      <c r="F8">
        <f>AVERAGE(D8,D9,D10)</f>
        <v>165.22510528564453</v>
      </c>
      <c r="G8">
        <f>_xlfn.STDEV.S(D8:D10)</f>
        <v>4.0912032438775077</v>
      </c>
      <c r="H8" s="39"/>
      <c r="I8" s="23" t="s">
        <v>15</v>
      </c>
      <c r="J8" s="25">
        <v>18.975008010864258</v>
      </c>
      <c r="K8">
        <f t="shared" si="0"/>
        <v>5.0825914314814975</v>
      </c>
      <c r="L8" s="2" t="s">
        <v>14</v>
      </c>
      <c r="M8">
        <f>AVERAGE(K8:K10)</f>
        <v>3.9656486681529457</v>
      </c>
      <c r="N8">
        <f>_xlfn.STDEV.S(K8:K10)</f>
        <v>1.1771102502190471</v>
      </c>
    </row>
    <row r="9" spans="1:14" x14ac:dyDescent="0.3">
      <c r="A9" s="39"/>
      <c r="B9" s="4" t="s">
        <v>13</v>
      </c>
      <c r="C9" s="9">
        <v>599.283203125</v>
      </c>
      <c r="D9">
        <f t="shared" si="1"/>
        <v>160.52228655133928</v>
      </c>
      <c r="H9" s="39"/>
      <c r="I9" s="23" t="s">
        <v>14</v>
      </c>
      <c r="J9" s="25">
        <v>15.224295616149902</v>
      </c>
      <c r="K9">
        <f t="shared" si="0"/>
        <v>4.0779363257544379</v>
      </c>
    </row>
    <row r="10" spans="1:14" x14ac:dyDescent="0.3">
      <c r="A10" s="39"/>
      <c r="B10" s="4" t="s">
        <v>13</v>
      </c>
      <c r="C10" s="9">
        <v>627.067626953125</v>
      </c>
      <c r="D10">
        <f t="shared" si="1"/>
        <v>167.96454293387276</v>
      </c>
      <c r="H10" s="39"/>
      <c r="I10" s="23" t="s">
        <v>15</v>
      </c>
      <c r="J10" s="25">
        <v>10.215961456298828</v>
      </c>
      <c r="K10">
        <f t="shared" si="0"/>
        <v>2.7364182472229004</v>
      </c>
    </row>
    <row r="11" spans="1:14" x14ac:dyDescent="0.3">
      <c r="A11" s="39"/>
      <c r="B11" s="4" t="s">
        <v>16</v>
      </c>
      <c r="C11" s="9">
        <v>816.97314453125</v>
      </c>
      <c r="D11">
        <f t="shared" si="1"/>
        <v>218.83209228515625</v>
      </c>
      <c r="E11" s="2" t="s">
        <v>17</v>
      </c>
      <c r="F11">
        <f>AVERAGE(D11,D12,D13)</f>
        <v>221.9576699393136</v>
      </c>
      <c r="G11">
        <f>_xlfn.STDEV.S(D11:D13)</f>
        <v>8.4648801555900501</v>
      </c>
      <c r="H11" s="39"/>
      <c r="I11" s="23" t="s">
        <v>18</v>
      </c>
      <c r="J11" s="25">
        <v>87.758094787597656</v>
      </c>
      <c r="K11">
        <f t="shared" si="0"/>
        <v>23.506632532392228</v>
      </c>
      <c r="L11" s="2" t="s">
        <v>17</v>
      </c>
      <c r="M11">
        <f>AVERAGE(K11:K13)</f>
        <v>21.457080841064453</v>
      </c>
      <c r="N11">
        <f>_xlfn.STDEV.S(K11:K13)</f>
        <v>2.5279441166954006</v>
      </c>
    </row>
    <row r="12" spans="1:14" x14ac:dyDescent="0.3">
      <c r="A12" s="39"/>
      <c r="B12" s="4" t="s">
        <v>16</v>
      </c>
      <c r="C12" s="9">
        <v>864.4193115234375</v>
      </c>
      <c r="D12">
        <f t="shared" si="1"/>
        <v>231.54088701520647</v>
      </c>
      <c r="H12" s="39"/>
      <c r="I12" s="23" t="s">
        <v>18</v>
      </c>
      <c r="J12" s="25">
        <v>83.0006103515625</v>
      </c>
      <c r="K12">
        <f t="shared" si="0"/>
        <v>22.232306344168528</v>
      </c>
    </row>
    <row r="13" spans="1:14" x14ac:dyDescent="0.3">
      <c r="A13" s="40"/>
      <c r="B13" s="4" t="s">
        <v>16</v>
      </c>
      <c r="C13" s="9">
        <v>804.533447265625</v>
      </c>
      <c r="D13">
        <f t="shared" si="1"/>
        <v>215.50003051757813</v>
      </c>
      <c r="H13" s="40"/>
      <c r="I13" s="23" t="s">
        <v>19</v>
      </c>
      <c r="J13" s="25">
        <v>69.560600280761719</v>
      </c>
      <c r="K13">
        <f t="shared" si="0"/>
        <v>18.632303646632604</v>
      </c>
    </row>
    <row r="14" spans="1:14" x14ac:dyDescent="0.3">
      <c r="A14" s="38" t="s">
        <v>33</v>
      </c>
      <c r="B14" s="10" t="s">
        <v>20</v>
      </c>
      <c r="C14" s="9">
        <v>1.8325232267379761</v>
      </c>
      <c r="D14">
        <f t="shared" si="1"/>
        <v>0.49085443573338644</v>
      </c>
      <c r="E14" s="2" t="s">
        <v>7</v>
      </c>
      <c r="F14" s="5"/>
      <c r="G14" s="6"/>
      <c r="H14" s="38" t="s">
        <v>35</v>
      </c>
      <c r="I14" s="24" t="s">
        <v>8</v>
      </c>
      <c r="J14" s="25">
        <v>2.5697922706604004</v>
      </c>
      <c r="K14">
        <f t="shared" si="0"/>
        <v>0.68833721535546444</v>
      </c>
      <c r="L14" s="2" t="s">
        <v>7</v>
      </c>
      <c r="M14" s="7">
        <f>AVERAGE(K14:K16)</f>
        <v>0.61958940965788711</v>
      </c>
      <c r="N14" s="8">
        <f>_xlfn.STDEV.S(K14:K16)</f>
        <v>5.9769117793973002E-2</v>
      </c>
    </row>
    <row r="15" spans="1:14" x14ac:dyDescent="0.3">
      <c r="A15" s="39"/>
      <c r="B15" s="10" t="s">
        <v>20</v>
      </c>
      <c r="C15" s="9">
        <v>1.2321708202362061</v>
      </c>
      <c r="D15">
        <f t="shared" si="1"/>
        <v>0.33004575542041231</v>
      </c>
      <c r="F15" s="6"/>
      <c r="G15" s="6"/>
      <c r="H15" s="39"/>
      <c r="I15" s="24" t="s">
        <v>8</v>
      </c>
      <c r="J15" s="25">
        <v>2.165172815322876</v>
      </c>
      <c r="K15">
        <f t="shared" si="0"/>
        <v>0.57995700410434181</v>
      </c>
      <c r="M15" s="8"/>
      <c r="N15" s="8"/>
    </row>
    <row r="16" spans="1:14" x14ac:dyDescent="0.3">
      <c r="A16" s="39"/>
      <c r="B16" s="10" t="s">
        <v>20</v>
      </c>
      <c r="C16" s="9">
        <v>0.63969641923904419</v>
      </c>
      <c r="D16">
        <f t="shared" si="1"/>
        <v>0.17134725515331542</v>
      </c>
      <c r="F16" s="6"/>
      <c r="G16" s="6"/>
      <c r="H16" s="39"/>
      <c r="I16" s="24" t="s">
        <v>8</v>
      </c>
      <c r="J16" s="25">
        <v>2.2044363021850586</v>
      </c>
      <c r="K16">
        <f t="shared" si="0"/>
        <v>0.59047400951385498</v>
      </c>
      <c r="M16" s="8"/>
      <c r="N16" s="8"/>
    </row>
    <row r="17" spans="1:14" x14ac:dyDescent="0.3">
      <c r="A17" s="39"/>
      <c r="B17" s="10" t="s">
        <v>21</v>
      </c>
      <c r="C17" s="9">
        <v>1488.8983154296875</v>
      </c>
      <c r="D17">
        <f t="shared" si="1"/>
        <v>398.81204877580916</v>
      </c>
      <c r="E17" s="2" t="s">
        <v>11</v>
      </c>
      <c r="F17">
        <f>AVERAGE(D17:D19)</f>
        <v>406.75612313406805</v>
      </c>
      <c r="G17">
        <f>_xlfn.STDEV.S(D17:D19)</f>
        <v>7.0271328269626112</v>
      </c>
      <c r="H17" s="39"/>
      <c r="I17" s="24" t="s">
        <v>11</v>
      </c>
      <c r="J17" s="25">
        <v>1399.001953125</v>
      </c>
      <c r="K17">
        <f t="shared" si="0"/>
        <v>374.732666015625</v>
      </c>
      <c r="L17" s="2" t="s">
        <v>11</v>
      </c>
      <c r="M17">
        <f>AVERAGE(K17:K19)</f>
        <v>296.64745875767301</v>
      </c>
      <c r="N17">
        <f>_xlfn.STDEV.S(K17:K19)</f>
        <v>74.092208400519937</v>
      </c>
    </row>
    <row r="18" spans="1:14" x14ac:dyDescent="0.3">
      <c r="A18" s="39"/>
      <c r="B18" s="10" t="s">
        <v>21</v>
      </c>
      <c r="C18" s="9">
        <v>1528.0406494140625</v>
      </c>
      <c r="D18">
        <f t="shared" si="1"/>
        <v>409.29660252162387</v>
      </c>
      <c r="H18" s="39"/>
      <c r="I18" s="24" t="s">
        <v>12</v>
      </c>
      <c r="J18" s="25">
        <v>1074.7579345703125</v>
      </c>
      <c r="K18">
        <f t="shared" si="0"/>
        <v>287.88158961704801</v>
      </c>
    </row>
    <row r="19" spans="1:14" x14ac:dyDescent="0.3">
      <c r="A19" s="39"/>
      <c r="B19" s="10" t="s">
        <v>21</v>
      </c>
      <c r="C19" s="9">
        <v>1538.7296142578125</v>
      </c>
      <c r="D19">
        <f t="shared" si="1"/>
        <v>412.15971810477123</v>
      </c>
      <c r="H19" s="39"/>
      <c r="I19" s="24" t="s">
        <v>12</v>
      </c>
      <c r="J19" s="25">
        <v>848.691650390625</v>
      </c>
      <c r="K19">
        <f t="shared" si="0"/>
        <v>227.32812064034599</v>
      </c>
    </row>
    <row r="20" spans="1:14" x14ac:dyDescent="0.3">
      <c r="A20" s="39"/>
      <c r="B20" s="10" t="s">
        <v>22</v>
      </c>
      <c r="C20" s="9">
        <v>1023.4747314453125</v>
      </c>
      <c r="D20">
        <f t="shared" si="1"/>
        <v>274.14501735142301</v>
      </c>
      <c r="E20" s="2" t="s">
        <v>14</v>
      </c>
      <c r="F20">
        <f>AVERAGE(D20:D22)</f>
        <v>260.28244563511441</v>
      </c>
      <c r="G20">
        <f>_xlfn.STDEV.S(D20:D22)</f>
        <v>12.015312636708677</v>
      </c>
      <c r="H20" s="39"/>
      <c r="I20" s="24" t="s">
        <v>15</v>
      </c>
      <c r="J20" s="25">
        <v>9.032689094543457</v>
      </c>
      <c r="K20">
        <f t="shared" si="0"/>
        <v>2.4194702931812833</v>
      </c>
      <c r="L20" s="2" t="s">
        <v>14</v>
      </c>
      <c r="M20">
        <f>AVERAGE(K20:K22)</f>
        <v>2.3611944913864136</v>
      </c>
      <c r="N20">
        <f>_xlfn.STDEV.S(K20:K22)</f>
        <v>0.1475851163062174</v>
      </c>
    </row>
    <row r="21" spans="1:14" x14ac:dyDescent="0.3">
      <c r="A21" s="39"/>
      <c r="B21" s="10" t="s">
        <v>22</v>
      </c>
      <c r="C21" s="9">
        <v>947.671630859375</v>
      </c>
      <c r="D21">
        <f t="shared" si="1"/>
        <v>253.84061540876115</v>
      </c>
      <c r="H21" s="39"/>
      <c r="I21" s="24" t="s">
        <v>15</v>
      </c>
      <c r="J21" s="25">
        <v>9.2241125106811523</v>
      </c>
      <c r="K21">
        <f t="shared" si="0"/>
        <v>2.4707444225038802</v>
      </c>
    </row>
    <row r="22" spans="1:14" x14ac:dyDescent="0.3">
      <c r="A22" s="39"/>
      <c r="B22" s="10" t="s">
        <v>22</v>
      </c>
      <c r="C22" s="9">
        <v>944.01702880859375</v>
      </c>
      <c r="D22">
        <f t="shared" si="1"/>
        <v>252.86170414515905</v>
      </c>
      <c r="H22" s="39"/>
      <c r="I22" s="24" t="s">
        <v>14</v>
      </c>
      <c r="J22" s="25">
        <v>8.1885766983032227</v>
      </c>
      <c r="K22">
        <f t="shared" si="0"/>
        <v>2.1933687584740773</v>
      </c>
    </row>
    <row r="23" spans="1:14" x14ac:dyDescent="0.3">
      <c r="A23" s="39"/>
      <c r="B23" s="10" t="s">
        <v>23</v>
      </c>
      <c r="C23" s="9">
        <v>861.434326171875</v>
      </c>
      <c r="D23">
        <f t="shared" si="1"/>
        <v>230.74133736746651</v>
      </c>
      <c r="E23" s="2" t="s">
        <v>17</v>
      </c>
      <c r="F23">
        <f>AVERAGE(D23:D25)</f>
        <v>203.49693843296595</v>
      </c>
      <c r="G23">
        <f>_xlfn.STDEV.S(D23:D25)</f>
        <v>23.611302428227241</v>
      </c>
      <c r="H23" s="39"/>
      <c r="I23" s="24" t="s">
        <v>18</v>
      </c>
      <c r="J23" s="25">
        <v>218.00119018554688</v>
      </c>
      <c r="K23">
        <f t="shared" si="0"/>
        <v>58.3931759425572</v>
      </c>
      <c r="L23" s="2" t="s">
        <v>17</v>
      </c>
      <c r="M23">
        <f>AVERAGE(K23:K25)</f>
        <v>54.63897705078125</v>
      </c>
      <c r="N23">
        <f>_xlfn.STDEV.S(K23:K25)</f>
        <v>3.3251215477898679</v>
      </c>
    </row>
    <row r="24" spans="1:14" x14ac:dyDescent="0.3">
      <c r="A24" s="39"/>
      <c r="B24" s="10" t="s">
        <v>23</v>
      </c>
      <c r="C24" s="9">
        <v>705.525146484375</v>
      </c>
      <c r="D24">
        <f t="shared" si="1"/>
        <v>188.97994995117188</v>
      </c>
      <c r="H24" s="39"/>
      <c r="I24" s="24" t="s">
        <v>19</v>
      </c>
      <c r="J24" s="25">
        <v>194.37522888183594</v>
      </c>
      <c r="K24">
        <f t="shared" si="0"/>
        <v>52.06479345049177</v>
      </c>
    </row>
    <row r="25" spans="1:14" x14ac:dyDescent="0.3">
      <c r="A25" s="40"/>
      <c r="B25" s="10" t="s">
        <v>23</v>
      </c>
      <c r="C25" s="9">
        <v>712.20623779296875</v>
      </c>
      <c r="D25">
        <f>(C25*75)/(2*140)</f>
        <v>190.76952798025948</v>
      </c>
      <c r="H25" s="40"/>
      <c r="I25" s="24" t="s">
        <v>19</v>
      </c>
      <c r="J25" s="25">
        <v>199.58012390136719</v>
      </c>
      <c r="K25">
        <f t="shared" si="0"/>
        <v>53.45896175929478</v>
      </c>
    </row>
    <row r="26" spans="1:14" s="8" customFormat="1" x14ac:dyDescent="0.3">
      <c r="A26" s="29"/>
      <c r="C26" s="30"/>
      <c r="H26" s="29"/>
      <c r="J26" s="31"/>
    </row>
    <row r="27" spans="1:14" x14ac:dyDescent="0.3">
      <c r="A27" s="26"/>
      <c r="B27" s="27" t="s">
        <v>37</v>
      </c>
      <c r="C27" s="27" t="s">
        <v>0</v>
      </c>
      <c r="D27" s="27" t="s">
        <v>1</v>
      </c>
      <c r="E27" s="26"/>
      <c r="F27" s="28" t="s">
        <v>2</v>
      </c>
      <c r="G27" s="27" t="s">
        <v>3</v>
      </c>
      <c r="H27" s="26"/>
      <c r="I27" s="27" t="s">
        <v>36</v>
      </c>
      <c r="J27" s="27" t="s">
        <v>0</v>
      </c>
      <c r="K27" s="27" t="s">
        <v>1</v>
      </c>
      <c r="L27" s="26"/>
      <c r="M27" s="28" t="s">
        <v>2</v>
      </c>
      <c r="N27" s="27" t="s">
        <v>3</v>
      </c>
    </row>
    <row r="28" spans="1:14" x14ac:dyDescent="0.3">
      <c r="A28" s="3" t="s">
        <v>24</v>
      </c>
      <c r="B28" s="4" t="s">
        <v>5</v>
      </c>
      <c r="C28" s="9">
        <v>12.886709213256836</v>
      </c>
      <c r="D28" s="6">
        <f>(C28*75)/(2*140)</f>
        <v>3.4517971106937955</v>
      </c>
      <c r="E28" s="2" t="s">
        <v>7</v>
      </c>
      <c r="F28" s="5"/>
      <c r="G28" s="6"/>
      <c r="H28" s="3" t="s">
        <v>24</v>
      </c>
      <c r="I28" s="23" t="s">
        <v>8</v>
      </c>
      <c r="J28" s="25">
        <v>3.3455467224121094</v>
      </c>
      <c r="K28">
        <f>(J28*75)/(2*140)</f>
        <v>0.89612858636038639</v>
      </c>
      <c r="L28" s="2" t="s">
        <v>7</v>
      </c>
      <c r="M28">
        <f>AVERAGE(K28:K30)</f>
        <v>1.1260241270065308</v>
      </c>
      <c r="N28">
        <f>_xlfn.STDEV.S(K28:K30)</f>
        <v>0.21289345462934828</v>
      </c>
    </row>
    <row r="29" spans="1:14" x14ac:dyDescent="0.3">
      <c r="A29" s="38" t="s">
        <v>32</v>
      </c>
      <c r="B29" s="4" t="s">
        <v>5</v>
      </c>
      <c r="C29" t="s">
        <v>6</v>
      </c>
      <c r="F29" s="6"/>
      <c r="G29" s="6"/>
      <c r="H29" s="38" t="s">
        <v>34</v>
      </c>
      <c r="I29" s="23" t="s">
        <v>9</v>
      </c>
      <c r="J29" s="25">
        <v>4.3514809608459473</v>
      </c>
      <c r="K29">
        <f t="shared" ref="K29:K51" si="2">(J29*75)/(2*140)</f>
        <v>1.1655752573694502</v>
      </c>
    </row>
    <row r="30" spans="1:14" x14ac:dyDescent="0.3">
      <c r="A30" s="39"/>
      <c r="B30" s="4" t="s">
        <v>5</v>
      </c>
      <c r="C30" t="s">
        <v>6</v>
      </c>
      <c r="F30" s="6"/>
      <c r="G30" s="6"/>
      <c r="H30" s="39"/>
      <c r="I30" s="23" t="s">
        <v>8</v>
      </c>
      <c r="J30" s="25">
        <v>4.9144425392150879</v>
      </c>
      <c r="K30">
        <f t="shared" si="2"/>
        <v>1.3163685372897558</v>
      </c>
    </row>
    <row r="31" spans="1:14" x14ac:dyDescent="0.3">
      <c r="A31" s="39"/>
      <c r="B31" s="4" t="s">
        <v>10</v>
      </c>
      <c r="C31" s="9">
        <v>13376.51953125</v>
      </c>
      <c r="D31">
        <f>(C31*75)/(2*140)</f>
        <v>3582.9963030133927</v>
      </c>
      <c r="E31" s="2" t="s">
        <v>11</v>
      </c>
      <c r="F31">
        <f>AVERAGE(D31:D33)</f>
        <v>3350.6575230189733</v>
      </c>
      <c r="G31">
        <f>_xlfn.STDEV.S(D31:D33)</f>
        <v>381.27348456181647</v>
      </c>
      <c r="H31" s="39"/>
      <c r="I31" s="23" t="s">
        <v>12</v>
      </c>
      <c r="J31" s="25">
        <v>39912.015625</v>
      </c>
      <c r="K31">
        <f t="shared" si="2"/>
        <v>10690.718470982143</v>
      </c>
      <c r="L31" s="2" t="s">
        <v>11</v>
      </c>
      <c r="M31">
        <f>AVERAGE(K31:K33)</f>
        <v>7969.404296875</v>
      </c>
      <c r="N31">
        <f>_xlfn.STDEV.S(K31:K33)</f>
        <v>2384.1525659112126</v>
      </c>
    </row>
    <row r="32" spans="1:14" x14ac:dyDescent="0.3">
      <c r="A32" s="39"/>
      <c r="B32" s="4" t="s">
        <v>10</v>
      </c>
      <c r="C32" s="9">
        <v>13284.4892578125</v>
      </c>
      <c r="D32">
        <f t="shared" ref="D32:D39" si="3">(C32*75)/(2*140)</f>
        <v>3558.3453369140625</v>
      </c>
      <c r="H32" s="39"/>
      <c r="I32" s="23" t="s">
        <v>12</v>
      </c>
      <c r="J32" s="25">
        <v>26018.833984375</v>
      </c>
      <c r="K32">
        <f t="shared" si="2"/>
        <v>6969.3305315290181</v>
      </c>
    </row>
    <row r="33" spans="1:14" x14ac:dyDescent="0.3">
      <c r="A33" s="39"/>
      <c r="B33" s="4" t="s">
        <v>10</v>
      </c>
      <c r="C33" s="9">
        <v>10866.35546875</v>
      </c>
      <c r="D33">
        <f t="shared" si="3"/>
        <v>2910.6309291294642</v>
      </c>
      <c r="H33" s="39"/>
      <c r="I33" s="23" t="s">
        <v>12</v>
      </c>
      <c r="J33" s="25">
        <v>23326.478515625</v>
      </c>
      <c r="K33">
        <f t="shared" si="2"/>
        <v>6248.1638881138397</v>
      </c>
    </row>
    <row r="34" spans="1:14" x14ac:dyDescent="0.3">
      <c r="A34" s="39"/>
      <c r="B34" s="4" t="s">
        <v>13</v>
      </c>
      <c r="C34" s="9">
        <v>8623.8662109375</v>
      </c>
      <c r="D34">
        <f t="shared" si="3"/>
        <v>2309.9641636439733</v>
      </c>
      <c r="E34" s="2" t="s">
        <v>14</v>
      </c>
      <c r="F34">
        <f>AVERAGE(D34:D36)</f>
        <v>2349.3630545479914</v>
      </c>
      <c r="G34">
        <f>_xlfn.STDEV.S(D34:D36)</f>
        <v>108.46413990289989</v>
      </c>
      <c r="H34" s="39"/>
      <c r="I34" s="23" t="s">
        <v>15</v>
      </c>
      <c r="J34" s="25">
        <v>1571.5140380859375</v>
      </c>
      <c r="K34">
        <f t="shared" si="2"/>
        <v>420.94126020159041</v>
      </c>
      <c r="L34" s="2" t="s">
        <v>14</v>
      </c>
      <c r="M34">
        <f>AVERAGE(K34:K36)</f>
        <v>380.2070508684431</v>
      </c>
      <c r="N34">
        <f>_xlfn.STDEV.S(K34:K36)</f>
        <v>35.895451285232497</v>
      </c>
    </row>
    <row r="35" spans="1:14" x14ac:dyDescent="0.3">
      <c r="A35" s="39"/>
      <c r="B35" s="4" t="s">
        <v>13</v>
      </c>
      <c r="C35" s="9">
        <v>8460.125</v>
      </c>
      <c r="D35">
        <f t="shared" si="3"/>
        <v>2266.1049107142858</v>
      </c>
      <c r="H35" s="39"/>
      <c r="I35" s="23" t="s">
        <v>14</v>
      </c>
      <c r="J35" s="25">
        <v>1368.174072265625</v>
      </c>
      <c r="K35">
        <f t="shared" si="2"/>
        <v>366.4751979282924</v>
      </c>
    </row>
    <row r="36" spans="1:14" x14ac:dyDescent="0.3">
      <c r="A36" s="39"/>
      <c r="B36" s="4" t="s">
        <v>13</v>
      </c>
      <c r="C36" s="9">
        <v>9228.875</v>
      </c>
      <c r="D36">
        <f t="shared" si="3"/>
        <v>2472.0200892857142</v>
      </c>
      <c r="H36" s="39"/>
      <c r="I36" s="23" t="s">
        <v>15</v>
      </c>
      <c r="J36" s="25">
        <v>1318.630859375</v>
      </c>
      <c r="K36">
        <f t="shared" si="2"/>
        <v>353.20469447544644</v>
      </c>
    </row>
    <row r="37" spans="1:14" x14ac:dyDescent="0.3">
      <c r="A37" s="39"/>
      <c r="B37" s="4" t="s">
        <v>16</v>
      </c>
      <c r="C37" s="9">
        <v>4154.93701171875</v>
      </c>
      <c r="D37">
        <f t="shared" si="3"/>
        <v>1112.9295567103795</v>
      </c>
      <c r="E37" s="2" t="s">
        <v>17</v>
      </c>
      <c r="F37">
        <f>AVERAGE(D37:D39)</f>
        <v>1092.4305289132253</v>
      </c>
      <c r="G37">
        <f>_xlfn.STDEV.S(D37:D39)</f>
        <v>114.76165727188419</v>
      </c>
      <c r="H37" s="39"/>
      <c r="I37" s="23" t="s">
        <v>18</v>
      </c>
      <c r="J37" s="25">
        <v>71288.953125</v>
      </c>
      <c r="K37">
        <f t="shared" si="2"/>
        <v>19095.255301339286</v>
      </c>
      <c r="L37" s="2" t="s">
        <v>17</v>
      </c>
      <c r="M37">
        <f>AVERAGE(K37:K39)</f>
        <v>14100.533098493304</v>
      </c>
      <c r="N37">
        <f>_xlfn.STDEV.S(K37:K39)</f>
        <v>5619.3617273208683</v>
      </c>
    </row>
    <row r="38" spans="1:14" x14ac:dyDescent="0.3">
      <c r="A38" s="39"/>
      <c r="B38" s="4" t="s">
        <v>16</v>
      </c>
      <c r="C38" s="9">
        <v>3616.856201171875</v>
      </c>
      <c r="D38">
        <f t="shared" si="3"/>
        <v>968.80076817103793</v>
      </c>
      <c r="H38" s="39"/>
      <c r="I38" s="23" t="s">
        <v>18</v>
      </c>
      <c r="J38" s="25">
        <v>56710.08984375</v>
      </c>
      <c r="K38">
        <f t="shared" si="2"/>
        <v>15190.20263671875</v>
      </c>
    </row>
    <row r="39" spans="1:14" x14ac:dyDescent="0.3">
      <c r="A39" s="40"/>
      <c r="B39" s="4" t="s">
        <v>16</v>
      </c>
      <c r="C39" s="9">
        <v>4463.4287109375</v>
      </c>
      <c r="D39">
        <f t="shared" si="3"/>
        <v>1195.5612618582588</v>
      </c>
      <c r="H39" s="40"/>
      <c r="I39" s="23" t="s">
        <v>19</v>
      </c>
      <c r="J39" s="25">
        <v>29926.927734375</v>
      </c>
      <c r="K39">
        <f t="shared" si="2"/>
        <v>8016.141357421875</v>
      </c>
    </row>
    <row r="40" spans="1:14" x14ac:dyDescent="0.3">
      <c r="A40" s="38" t="s">
        <v>33</v>
      </c>
      <c r="B40" s="10" t="s">
        <v>20</v>
      </c>
      <c r="C40" t="s">
        <v>6</v>
      </c>
      <c r="E40" s="2" t="s">
        <v>7</v>
      </c>
      <c r="F40" s="5"/>
      <c r="G40" s="6"/>
      <c r="H40" s="38" t="s">
        <v>35</v>
      </c>
      <c r="I40" s="24" t="s">
        <v>8</v>
      </c>
      <c r="J40" s="25">
        <v>3.6419763565063477</v>
      </c>
      <c r="K40">
        <f t="shared" si="2"/>
        <v>0.97552938120705746</v>
      </c>
      <c r="L40" s="2" t="s">
        <v>7</v>
      </c>
      <c r="M40">
        <f>AVERAGE(K40:K42)</f>
        <v>1.3115110993385315</v>
      </c>
      <c r="N40">
        <f>_xlfn.STDEV.S(K40:K42)</f>
        <v>0.3055565883816444</v>
      </c>
    </row>
    <row r="41" spans="1:14" x14ac:dyDescent="0.3">
      <c r="A41" s="39"/>
      <c r="B41" s="10" t="s">
        <v>20</v>
      </c>
      <c r="C41" t="s">
        <v>6</v>
      </c>
      <c r="F41" s="6"/>
      <c r="G41" s="6"/>
      <c r="H41" s="39"/>
      <c r="I41" s="24" t="s">
        <v>8</v>
      </c>
      <c r="J41" s="25">
        <v>5.1752109527587891</v>
      </c>
      <c r="K41">
        <f t="shared" si="2"/>
        <v>1.3862172194889613</v>
      </c>
    </row>
    <row r="42" spans="1:14" x14ac:dyDescent="0.3">
      <c r="A42" s="39"/>
      <c r="B42" s="10" t="s">
        <v>20</v>
      </c>
      <c r="C42" t="s">
        <v>6</v>
      </c>
      <c r="F42" s="6"/>
      <c r="G42" s="6"/>
      <c r="H42" s="39"/>
      <c r="I42" s="24" t="s">
        <v>8</v>
      </c>
      <c r="J42" s="25">
        <v>5.871737003326416</v>
      </c>
      <c r="K42">
        <f t="shared" si="2"/>
        <v>1.5727866973195757</v>
      </c>
    </row>
    <row r="43" spans="1:14" x14ac:dyDescent="0.3">
      <c r="A43" s="39"/>
      <c r="B43" s="10" t="s">
        <v>21</v>
      </c>
      <c r="C43" s="9">
        <v>26800.09765625</v>
      </c>
      <c r="D43">
        <f>(C43*75)/(2*140)</f>
        <v>7178.5975864955353</v>
      </c>
      <c r="E43" s="2" t="s">
        <v>11</v>
      </c>
      <c r="F43">
        <f>AVERAGE(D43:D45)</f>
        <v>6408.753662109375</v>
      </c>
      <c r="G43">
        <f>_xlfn.STDEV.S(D43:D45)</f>
        <v>666.72101573683892</v>
      </c>
      <c r="H43" s="39"/>
      <c r="I43" s="24" t="s">
        <v>11</v>
      </c>
      <c r="J43" s="25">
        <v>10786.29296875</v>
      </c>
      <c r="K43">
        <f t="shared" si="2"/>
        <v>2889.1856166294642</v>
      </c>
      <c r="L43" s="2" t="s">
        <v>11</v>
      </c>
      <c r="M43">
        <f>AVERAGE(K43:K45)</f>
        <v>1935.8680943080356</v>
      </c>
      <c r="N43">
        <f>_xlfn.STDEV.S(K43:K45)</f>
        <v>836.93702053422635</v>
      </c>
    </row>
    <row r="44" spans="1:14" x14ac:dyDescent="0.3">
      <c r="A44" s="39"/>
      <c r="B44" s="10" t="s">
        <v>21</v>
      </c>
      <c r="C44" s="9">
        <v>22506.546875</v>
      </c>
      <c r="D44">
        <f t="shared" ref="D44:D51" si="4">(C44*75)/(2*140)</f>
        <v>6028.5393415178569</v>
      </c>
      <c r="H44" s="39"/>
      <c r="I44" s="24" t="s">
        <v>12</v>
      </c>
      <c r="J44" s="25">
        <v>5960.32275390625</v>
      </c>
      <c r="K44">
        <f t="shared" si="2"/>
        <v>1596.5150233677455</v>
      </c>
    </row>
    <row r="45" spans="1:14" x14ac:dyDescent="0.3">
      <c r="A45" s="39"/>
      <c r="B45" s="10" t="s">
        <v>21</v>
      </c>
      <c r="C45" s="9">
        <v>22471.396484375</v>
      </c>
      <c r="D45">
        <f t="shared" si="4"/>
        <v>6019.1240583147319</v>
      </c>
      <c r="H45" s="39"/>
      <c r="I45" s="24" t="s">
        <v>12</v>
      </c>
      <c r="J45" s="25">
        <v>4935.10693359375</v>
      </c>
      <c r="K45">
        <f t="shared" si="2"/>
        <v>1321.9036429268974</v>
      </c>
    </row>
    <row r="46" spans="1:14" x14ac:dyDescent="0.3">
      <c r="A46" s="39"/>
      <c r="B46" s="10" t="s">
        <v>22</v>
      </c>
      <c r="C46" s="9">
        <v>22507.5078125</v>
      </c>
      <c r="D46">
        <f t="shared" si="4"/>
        <v>6028.7967354910716</v>
      </c>
      <c r="E46" s="2" t="s">
        <v>14</v>
      </c>
      <c r="F46">
        <f>AVERAGE(D46:D48)</f>
        <v>5827.3371233258922</v>
      </c>
      <c r="G46">
        <f>_xlfn.STDEV.S(D46:D48)</f>
        <v>180.06188037644549</v>
      </c>
      <c r="H46" s="39"/>
      <c r="I46" s="24" t="s">
        <v>15</v>
      </c>
      <c r="J46" s="25">
        <v>336.19369506835938</v>
      </c>
      <c r="K46">
        <f t="shared" si="2"/>
        <v>90.051882607596255</v>
      </c>
      <c r="L46" s="2" t="s">
        <v>14</v>
      </c>
      <c r="M46">
        <f>AVERAGE(K46:K48)</f>
        <v>88.062725067138672</v>
      </c>
      <c r="N46">
        <f>_xlfn.STDEV.S(K46:K48)</f>
        <v>10.103097222811273</v>
      </c>
    </row>
    <row r="47" spans="1:14" x14ac:dyDescent="0.3">
      <c r="A47" s="39"/>
      <c r="B47" s="10" t="s">
        <v>22</v>
      </c>
      <c r="C47" s="9">
        <v>21213.09375</v>
      </c>
      <c r="D47">
        <f t="shared" si="4"/>
        <v>5682.0786830357147</v>
      </c>
      <c r="H47" s="39"/>
      <c r="I47" s="24" t="s">
        <v>15</v>
      </c>
      <c r="J47" s="25">
        <v>287.88851928710938</v>
      </c>
      <c r="K47">
        <f t="shared" si="2"/>
        <v>77.112996237618589</v>
      </c>
    </row>
    <row r="48" spans="1:14" x14ac:dyDescent="0.3">
      <c r="A48" s="39"/>
      <c r="B48" s="10" t="s">
        <v>22</v>
      </c>
      <c r="C48" s="9">
        <v>21545.57421875</v>
      </c>
      <c r="D48">
        <f t="shared" si="4"/>
        <v>5771.1359514508931</v>
      </c>
      <c r="H48" s="39"/>
      <c r="I48" s="24" t="s">
        <v>14</v>
      </c>
      <c r="J48" s="25">
        <v>362.22030639648438</v>
      </c>
      <c r="K48">
        <f t="shared" si="2"/>
        <v>97.023296356201172</v>
      </c>
    </row>
    <row r="49" spans="1:14" x14ac:dyDescent="0.3">
      <c r="A49" s="39"/>
      <c r="B49" s="10" t="s">
        <v>23</v>
      </c>
      <c r="C49" s="9">
        <v>2759.001953125</v>
      </c>
      <c r="D49">
        <f t="shared" si="4"/>
        <v>739.01838030133933</v>
      </c>
      <c r="E49" s="2" t="s">
        <v>17</v>
      </c>
      <c r="F49">
        <f>AVERAGE(D49:D51)</f>
        <v>735.62417166573653</v>
      </c>
      <c r="G49">
        <f>_xlfn.STDEV.S(D49:D51)</f>
        <v>5.0060691443346359</v>
      </c>
      <c r="H49" s="39"/>
      <c r="I49" s="24" t="s">
        <v>18</v>
      </c>
      <c r="J49" s="25">
        <v>25755.3828125</v>
      </c>
      <c r="K49">
        <f t="shared" si="2"/>
        <v>6898.7632533482147</v>
      </c>
      <c r="L49" s="2" t="s">
        <v>17</v>
      </c>
      <c r="M49">
        <f>AVERAGE(K49:K51)</f>
        <v>4700.8091517857138</v>
      </c>
      <c r="N49">
        <f>_xlfn.STDEV.S(K49:K51)</f>
        <v>2060.6087816608951</v>
      </c>
    </row>
    <row r="50" spans="1:14" x14ac:dyDescent="0.3">
      <c r="A50" s="39"/>
      <c r="B50" s="10" t="s">
        <v>23</v>
      </c>
      <c r="C50" s="9">
        <v>2724.8662109375</v>
      </c>
      <c r="D50">
        <f t="shared" si="4"/>
        <v>729.8748779296875</v>
      </c>
      <c r="H50" s="39"/>
      <c r="I50" s="24" t="s">
        <v>19</v>
      </c>
      <c r="J50" s="25">
        <v>16393.234375</v>
      </c>
      <c r="K50">
        <f t="shared" si="2"/>
        <v>4391.044921875</v>
      </c>
    </row>
    <row r="51" spans="1:14" x14ac:dyDescent="0.3">
      <c r="A51" s="40"/>
      <c r="B51" s="10" t="s">
        <v>23</v>
      </c>
      <c r="C51" s="9">
        <v>2755.12255859375</v>
      </c>
      <c r="D51">
        <f t="shared" si="4"/>
        <v>737.97925676618308</v>
      </c>
      <c r="H51" s="40"/>
      <c r="I51" s="24" t="s">
        <v>19</v>
      </c>
      <c r="J51" s="25">
        <v>10500.4453125</v>
      </c>
      <c r="K51">
        <f t="shared" si="2"/>
        <v>2812.6192801339284</v>
      </c>
    </row>
    <row r="52" spans="1:14" s="8" customFormat="1" x14ac:dyDescent="0.3">
      <c r="A52" s="29"/>
      <c r="C52" s="30"/>
      <c r="H52" s="29"/>
      <c r="J52" s="31"/>
    </row>
    <row r="53" spans="1:14" x14ac:dyDescent="0.3">
      <c r="A53" s="26"/>
      <c r="B53" s="27" t="s">
        <v>37</v>
      </c>
      <c r="C53" s="27" t="s">
        <v>0</v>
      </c>
      <c r="D53" s="27" t="s">
        <v>1</v>
      </c>
      <c r="E53" s="26"/>
      <c r="F53" s="28" t="s">
        <v>2</v>
      </c>
      <c r="G53" s="27" t="s">
        <v>3</v>
      </c>
      <c r="H53" s="26"/>
      <c r="I53" s="27" t="s">
        <v>36</v>
      </c>
      <c r="J53" s="27" t="s">
        <v>0</v>
      </c>
      <c r="K53" s="27" t="s">
        <v>1</v>
      </c>
      <c r="L53" s="26"/>
      <c r="M53" s="28" t="s">
        <v>2</v>
      </c>
      <c r="N53" s="27" t="s">
        <v>3</v>
      </c>
    </row>
    <row r="54" spans="1:14" x14ac:dyDescent="0.3">
      <c r="A54" s="3" t="s">
        <v>25</v>
      </c>
      <c r="B54" s="4" t="s">
        <v>5</v>
      </c>
      <c r="C54" t="s">
        <v>6</v>
      </c>
      <c r="E54" s="2" t="s">
        <v>7</v>
      </c>
      <c r="F54" s="5"/>
      <c r="G54" s="6"/>
      <c r="H54" s="3" t="s">
        <v>25</v>
      </c>
      <c r="I54" s="23" t="s">
        <v>8</v>
      </c>
      <c r="J54" s="25">
        <v>4.3129134178161621</v>
      </c>
      <c r="K54">
        <f>(J54*75)/(2*140)</f>
        <v>1.1552446654864721</v>
      </c>
      <c r="L54" s="2" t="s">
        <v>7</v>
      </c>
      <c r="M54">
        <f>AVERAGE(K54:K56)</f>
        <v>1.0054538931165424</v>
      </c>
      <c r="N54">
        <f>_xlfn.STDEV.S(K54:K56)</f>
        <v>0.14306652895142111</v>
      </c>
    </row>
    <row r="55" spans="1:14" x14ac:dyDescent="0.3">
      <c r="B55" s="4" t="s">
        <v>5</v>
      </c>
      <c r="C55" t="s">
        <v>6</v>
      </c>
      <c r="F55" s="6"/>
      <c r="G55" s="6"/>
      <c r="I55" s="23" t="s">
        <v>9</v>
      </c>
      <c r="J55" s="25">
        <v>3.2488417625427246</v>
      </c>
      <c r="K55">
        <f t="shared" ref="K55:K76" si="5">(J55*75)/(2*140)</f>
        <v>0.87022547210965839</v>
      </c>
    </row>
    <row r="56" spans="1:14" x14ac:dyDescent="0.3">
      <c r="B56" s="4" t="s">
        <v>5</v>
      </c>
      <c r="C56" t="s">
        <v>6</v>
      </c>
      <c r="F56" s="6"/>
      <c r="G56" s="6"/>
      <c r="I56" s="23" t="s">
        <v>8</v>
      </c>
      <c r="J56" s="25">
        <v>3.6993284225463867</v>
      </c>
      <c r="K56">
        <f t="shared" si="5"/>
        <v>0.99089154175349647</v>
      </c>
    </row>
    <row r="57" spans="1:14" x14ac:dyDescent="0.3">
      <c r="B57" s="4" t="s">
        <v>10</v>
      </c>
      <c r="C57" s="9">
        <v>308.46072387695313</v>
      </c>
      <c r="D57">
        <f>(C57*75)/(2*140)</f>
        <v>82.623408181326724</v>
      </c>
      <c r="E57" s="2" t="s">
        <v>11</v>
      </c>
      <c r="F57">
        <f>AVERAGE(D57:D59)</f>
        <v>80.447096143450054</v>
      </c>
      <c r="G57">
        <f>_xlfn.STDEV.S(D57:D59)</f>
        <v>6.9951813744430114</v>
      </c>
      <c r="I57" s="23" t="s">
        <v>12</v>
      </c>
      <c r="J57" s="25">
        <v>314.7581787109375</v>
      </c>
      <c r="K57">
        <f t="shared" si="5"/>
        <v>84.310226440429688</v>
      </c>
      <c r="L57" s="2" t="s">
        <v>11</v>
      </c>
      <c r="M57">
        <f>AVERAGE(K57:K59)</f>
        <v>66.547501427786685</v>
      </c>
      <c r="N57">
        <f>_xlfn.STDEV.S(K57:K59)</f>
        <v>15.63009931924848</v>
      </c>
    </row>
    <row r="58" spans="1:14" x14ac:dyDescent="0.3">
      <c r="B58" s="4" t="s">
        <v>10</v>
      </c>
      <c r="C58" s="9">
        <v>321.42294311523438</v>
      </c>
      <c r="D58">
        <f t="shared" ref="D58:D65" si="6">(C58*75)/(2*140)</f>
        <v>86.09543119158063</v>
      </c>
      <c r="I58" s="23" t="s">
        <v>12</v>
      </c>
      <c r="J58" s="25">
        <v>204.95144653320313</v>
      </c>
      <c r="K58">
        <f t="shared" si="5"/>
        <v>54.897708892822266</v>
      </c>
    </row>
    <row r="59" spans="1:14" x14ac:dyDescent="0.3">
      <c r="B59" s="4" t="s">
        <v>10</v>
      </c>
      <c r="C59" s="9">
        <v>271.12380981445313</v>
      </c>
      <c r="D59">
        <f t="shared" si="6"/>
        <v>72.622449057442807</v>
      </c>
      <c r="I59" s="23" t="s">
        <v>12</v>
      </c>
      <c r="J59" s="25">
        <v>225.62239074707031</v>
      </c>
      <c r="K59">
        <f t="shared" si="5"/>
        <v>60.434568950108122</v>
      </c>
    </row>
    <row r="60" spans="1:14" x14ac:dyDescent="0.3">
      <c r="B60" s="4" t="s">
        <v>13</v>
      </c>
      <c r="C60" s="9">
        <v>445.50643920898438</v>
      </c>
      <c r="D60">
        <f t="shared" si="6"/>
        <v>119.33208193097796</v>
      </c>
      <c r="E60" s="2" t="s">
        <v>14</v>
      </c>
      <c r="F60">
        <f>AVERAGE(D60:D62)</f>
        <v>118.40554101126536</v>
      </c>
      <c r="G60">
        <f>_xlfn.STDEV.S(D60:D62)</f>
        <v>7.0262188781333119</v>
      </c>
      <c r="I60" s="23" t="s">
        <v>15</v>
      </c>
      <c r="J60" s="25">
        <v>21.419591903686523</v>
      </c>
      <c r="K60">
        <f t="shared" si="5"/>
        <v>5.7373906884874613</v>
      </c>
      <c r="L60" s="2" t="s">
        <v>14</v>
      </c>
      <c r="M60">
        <f>AVERAGE(K60:K62)</f>
        <v>6.5392218317304343</v>
      </c>
      <c r="N60">
        <f>_xlfn.STDEV.S(K60:K62)</f>
        <v>0.89164434162648865</v>
      </c>
    </row>
    <row r="61" spans="1:14" x14ac:dyDescent="0.3">
      <c r="B61" s="4" t="s">
        <v>13</v>
      </c>
      <c r="C61" s="9">
        <v>414.25820922851563</v>
      </c>
      <c r="D61">
        <f t="shared" si="6"/>
        <v>110.96202032906669</v>
      </c>
      <c r="I61" s="23" t="s">
        <v>14</v>
      </c>
      <c r="J61" s="25">
        <v>27.997943878173828</v>
      </c>
      <c r="K61">
        <f t="shared" si="5"/>
        <v>7.4994492530822754</v>
      </c>
    </row>
    <row r="62" spans="1:14" x14ac:dyDescent="0.3">
      <c r="B62" s="4" t="s">
        <v>13</v>
      </c>
      <c r="C62" s="9">
        <v>466.37741088867188</v>
      </c>
      <c r="D62">
        <f t="shared" si="6"/>
        <v>124.9225207737514</v>
      </c>
      <c r="I62" s="23" t="s">
        <v>15</v>
      </c>
      <c r="J62" s="25">
        <v>23.821748733520508</v>
      </c>
      <c r="K62">
        <f t="shared" si="5"/>
        <v>6.3808255536215643</v>
      </c>
    </row>
    <row r="63" spans="1:14" x14ac:dyDescent="0.3">
      <c r="B63" s="4" t="s">
        <v>16</v>
      </c>
      <c r="C63" s="9">
        <v>287.49249267578125</v>
      </c>
      <c r="D63">
        <f t="shared" si="6"/>
        <v>77.006917681012837</v>
      </c>
      <c r="E63" s="2" t="s">
        <v>17</v>
      </c>
      <c r="F63">
        <f>AVERAGE(D63:D65)</f>
        <v>81.107264927455361</v>
      </c>
      <c r="G63">
        <f>_xlfn.STDEV.S(D63:D65)</f>
        <v>10.178324826961029</v>
      </c>
      <c r="I63" s="23" t="s">
        <v>18</v>
      </c>
      <c r="J63" s="25">
        <v>1056.7174072265625</v>
      </c>
      <c r="K63">
        <f t="shared" si="5"/>
        <v>283.04930550711498</v>
      </c>
      <c r="L63" s="2" t="s">
        <v>17</v>
      </c>
      <c r="M63">
        <f>AVERAGE(K63:K65)</f>
        <v>208.52766036987305</v>
      </c>
      <c r="N63">
        <f>_xlfn.STDEV.S(K63:K65)</f>
        <v>81.214469370132008</v>
      </c>
    </row>
    <row r="64" spans="1:14" x14ac:dyDescent="0.3">
      <c r="B64" s="4" t="s">
        <v>16</v>
      </c>
      <c r="C64" s="9">
        <v>274.84292602539063</v>
      </c>
      <c r="D64">
        <f t="shared" si="6"/>
        <v>73.618640899658203</v>
      </c>
      <c r="I64" s="23" t="s">
        <v>18</v>
      </c>
      <c r="J64" s="25">
        <v>823.45684814453125</v>
      </c>
      <c r="K64">
        <f t="shared" si="5"/>
        <v>220.5687986101423</v>
      </c>
    </row>
    <row r="65" spans="1:14" x14ac:dyDescent="0.3">
      <c r="B65" s="4" t="s">
        <v>16</v>
      </c>
      <c r="C65" s="9">
        <v>346.06594848632813</v>
      </c>
      <c r="D65">
        <f t="shared" si="6"/>
        <v>92.696236201695029</v>
      </c>
      <c r="I65" s="23" t="s">
        <v>19</v>
      </c>
      <c r="J65" s="25">
        <v>455.33554077148438</v>
      </c>
      <c r="K65">
        <f t="shared" si="5"/>
        <v>121.96487699236188</v>
      </c>
    </row>
    <row r="66" spans="1:14" x14ac:dyDescent="0.3">
      <c r="B66" s="10" t="s">
        <v>20</v>
      </c>
      <c r="C66" t="s">
        <v>6</v>
      </c>
      <c r="E66" s="2" t="s">
        <v>7</v>
      </c>
      <c r="F66" s="5"/>
      <c r="G66" s="6"/>
      <c r="I66" s="24" t="s">
        <v>8</v>
      </c>
      <c r="J66" s="25">
        <v>3.2725727558135986</v>
      </c>
      <c r="K66">
        <f t="shared" si="5"/>
        <v>0.87658198816435673</v>
      </c>
      <c r="L66" s="2" t="s">
        <v>7</v>
      </c>
      <c r="M66">
        <f>AVERAGE(K66:K68)</f>
        <v>0.8498743602207729</v>
      </c>
      <c r="N66">
        <f>_xlfn.STDEV.S(K66:K68)</f>
        <v>0.25459452856042164</v>
      </c>
    </row>
    <row r="67" spans="1:14" x14ac:dyDescent="0.3">
      <c r="B67" s="10" t="s">
        <v>20</v>
      </c>
      <c r="C67" t="s">
        <v>6</v>
      </c>
      <c r="F67" s="6"/>
      <c r="G67" s="6"/>
      <c r="I67" s="24" t="s">
        <v>8</v>
      </c>
      <c r="J67" s="25">
        <v>4.0695657730102539</v>
      </c>
      <c r="K67">
        <f t="shared" si="5"/>
        <v>1.0900622606277466</v>
      </c>
    </row>
    <row r="68" spans="1:14" x14ac:dyDescent="0.3">
      <c r="B68" s="10" t="s">
        <v>20</v>
      </c>
      <c r="C68" t="s">
        <v>6</v>
      </c>
      <c r="F68" s="6"/>
      <c r="G68" s="6"/>
      <c r="I68" s="24" t="s">
        <v>8</v>
      </c>
      <c r="J68" s="25">
        <v>2.1764543056488037</v>
      </c>
      <c r="K68">
        <f t="shared" si="5"/>
        <v>0.58297883187021526</v>
      </c>
    </row>
    <row r="69" spans="1:14" x14ac:dyDescent="0.3">
      <c r="B69" s="10" t="s">
        <v>21</v>
      </c>
      <c r="C69" s="9">
        <v>260.0511474609375</v>
      </c>
      <c r="D69">
        <f>(C69*75)/(2*140)</f>
        <v>69.656557355608257</v>
      </c>
      <c r="E69" s="2" t="s">
        <v>11</v>
      </c>
      <c r="F69">
        <f>AVERAGE(D69:D71)</f>
        <v>60.047245025634766</v>
      </c>
      <c r="G69">
        <f>_xlfn.STDEV.S(D69:D71)</f>
        <v>8.3732131113099637</v>
      </c>
      <c r="I69" s="24" t="s">
        <v>11</v>
      </c>
      <c r="J69" s="25">
        <v>1894.8707275390625</v>
      </c>
      <c r="K69">
        <f t="shared" si="5"/>
        <v>507.55465916224887</v>
      </c>
      <c r="L69" s="2" t="s">
        <v>11</v>
      </c>
      <c r="M69">
        <f>AVERAGE(K69:K71)</f>
        <v>336.73153468540733</v>
      </c>
      <c r="N69">
        <f>_xlfn.STDEV.S(K69:K71)</f>
        <v>150.35313065592393</v>
      </c>
    </row>
    <row r="70" spans="1:14" x14ac:dyDescent="0.3">
      <c r="B70" s="10" t="s">
        <v>21</v>
      </c>
      <c r="C70" s="9">
        <v>202.78382873535156</v>
      </c>
      <c r="D70">
        <f t="shared" ref="D70:D76" si="7">(C70*75)/(2*140)</f>
        <v>54.317096982683452</v>
      </c>
      <c r="I70" s="24" t="s">
        <v>12</v>
      </c>
      <c r="J70" s="25">
        <v>1038.48291015625</v>
      </c>
      <c r="K70">
        <f t="shared" si="5"/>
        <v>278.16506522042408</v>
      </c>
    </row>
    <row r="71" spans="1:14" x14ac:dyDescent="0.3">
      <c r="B71" s="10" t="s">
        <v>21</v>
      </c>
      <c r="C71" s="9">
        <v>209.69416809082031</v>
      </c>
      <c r="D71">
        <f t="shared" si="7"/>
        <v>56.168080738612581</v>
      </c>
      <c r="I71" s="24" t="s">
        <v>12</v>
      </c>
      <c r="J71" s="25">
        <v>838.03955078125</v>
      </c>
      <c r="K71">
        <f t="shared" si="5"/>
        <v>224.47487967354911</v>
      </c>
    </row>
    <row r="72" spans="1:14" x14ac:dyDescent="0.3">
      <c r="B72" s="10" t="s">
        <v>22</v>
      </c>
      <c r="C72" s="9">
        <v>153.33331298828125</v>
      </c>
      <c r="D72">
        <f t="shared" si="7"/>
        <v>41.071423121861052</v>
      </c>
      <c r="E72" s="2" t="s">
        <v>14</v>
      </c>
      <c r="F72">
        <f>AVERAGE(D72:D74)</f>
        <v>38.352095058986123</v>
      </c>
      <c r="G72">
        <f>_xlfn.STDEV.S(D72:D74)</f>
        <v>7.7255129557929552</v>
      </c>
      <c r="I72" s="24" t="s">
        <v>15</v>
      </c>
      <c r="J72" s="25">
        <v>11.302992820739746</v>
      </c>
      <c r="K72">
        <f t="shared" si="5"/>
        <v>3.0275873626981462</v>
      </c>
      <c r="L72" s="2" t="s">
        <v>14</v>
      </c>
      <c r="M72">
        <f>AVERAGE(K72:K74)</f>
        <v>3.3890441485813683</v>
      </c>
      <c r="N72">
        <f>_xlfn.STDEV.S(K72:K74)</f>
        <v>0.87415107641530598</v>
      </c>
    </row>
    <row r="73" spans="1:14" x14ac:dyDescent="0.3">
      <c r="B73" s="10" t="s">
        <v>22</v>
      </c>
      <c r="C73" s="9">
        <v>110.63588714599609</v>
      </c>
      <c r="D73">
        <f t="shared" si="7"/>
        <v>29.63461262839181</v>
      </c>
      <c r="I73" s="24" t="s">
        <v>15</v>
      </c>
      <c r="J73" s="25">
        <v>16.374227523803711</v>
      </c>
      <c r="K73">
        <f t="shared" si="5"/>
        <v>4.385953801018851</v>
      </c>
    </row>
    <row r="74" spans="1:14" x14ac:dyDescent="0.3">
      <c r="B74" s="10" t="s">
        <v>22</v>
      </c>
      <c r="C74" s="9">
        <v>165.57426452636719</v>
      </c>
      <c r="D74">
        <f t="shared" si="7"/>
        <v>44.350249426705496</v>
      </c>
      <c r="I74" s="24" t="s">
        <v>14</v>
      </c>
      <c r="J74" s="25">
        <v>10.280074119567871</v>
      </c>
      <c r="K74">
        <f t="shared" si="5"/>
        <v>2.7535912820271085</v>
      </c>
    </row>
    <row r="75" spans="1:14" x14ac:dyDescent="0.3">
      <c r="B75" s="10" t="s">
        <v>23</v>
      </c>
      <c r="C75" s="9">
        <v>58.177715301513672</v>
      </c>
      <c r="D75">
        <f t="shared" si="7"/>
        <v>15.583316598619733</v>
      </c>
      <c r="E75" s="2" t="s">
        <v>17</v>
      </c>
      <c r="F75">
        <f>AVERAGE(D75:D77)</f>
        <v>26.363346576690674</v>
      </c>
      <c r="G75">
        <f>_xlfn.STDEV.S(D75:D77)</f>
        <v>17.931187368844444</v>
      </c>
      <c r="I75" s="24" t="s">
        <v>18</v>
      </c>
      <c r="J75" s="25">
        <v>270.6297607421875</v>
      </c>
      <c r="K75">
        <f t="shared" si="5"/>
        <v>72.490114484514507</v>
      </c>
      <c r="L75" s="2" t="s">
        <v>17</v>
      </c>
      <c r="M75">
        <f>AVERAGE(K75:K77)</f>
        <v>50.896479061671663</v>
      </c>
      <c r="N75">
        <f>_xlfn.STDEV.S(K75:K77)</f>
        <v>21.256349290314827</v>
      </c>
    </row>
    <row r="76" spans="1:14" x14ac:dyDescent="0.3">
      <c r="B76" s="10" t="s">
        <v>23</v>
      </c>
      <c r="C76" s="9">
        <v>61.391647338867188</v>
      </c>
      <c r="D76">
        <f t="shared" si="7"/>
        <v>16.444191251482284</v>
      </c>
      <c r="I76" s="24" t="s">
        <v>19</v>
      </c>
      <c r="J76" s="25">
        <v>187.43212890625</v>
      </c>
      <c r="K76">
        <f t="shared" si="5"/>
        <v>50.205034528459819</v>
      </c>
    </row>
    <row r="77" spans="1:14" x14ac:dyDescent="0.3">
      <c r="B77" s="10" t="s">
        <v>23</v>
      </c>
      <c r="C77" s="9">
        <v>175.70011901855469</v>
      </c>
      <c r="D77">
        <f>(C77*75)/(2*140)</f>
        <v>47.062531879970003</v>
      </c>
      <c r="I77" s="24" t="s">
        <v>19</v>
      </c>
      <c r="J77" s="25">
        <v>111.97867584228516</v>
      </c>
      <c r="K77">
        <f>(J77*75)/(2*140)</f>
        <v>29.994288172040665</v>
      </c>
    </row>
    <row r="78" spans="1:14" s="8" customFormat="1" x14ac:dyDescent="0.3">
      <c r="C78" s="30"/>
      <c r="J78" s="31"/>
    </row>
    <row r="79" spans="1:14" x14ac:dyDescent="0.3">
      <c r="A79" s="26"/>
      <c r="B79" s="27" t="s">
        <v>37</v>
      </c>
      <c r="C79" s="27" t="s">
        <v>0</v>
      </c>
      <c r="D79" s="27" t="s">
        <v>1</v>
      </c>
      <c r="E79" s="26"/>
      <c r="F79" s="28" t="s">
        <v>2</v>
      </c>
      <c r="G79" s="27" t="s">
        <v>3</v>
      </c>
      <c r="H79" s="26"/>
      <c r="I79" s="27" t="s">
        <v>36</v>
      </c>
      <c r="J79" s="27" t="s">
        <v>0</v>
      </c>
      <c r="K79" s="27" t="s">
        <v>1</v>
      </c>
      <c r="L79" s="26"/>
      <c r="M79" s="28" t="s">
        <v>2</v>
      </c>
      <c r="N79" s="27" t="s">
        <v>3</v>
      </c>
    </row>
    <row r="80" spans="1:14" x14ac:dyDescent="0.3">
      <c r="A80" s="3" t="s">
        <v>26</v>
      </c>
      <c r="B80" s="4" t="s">
        <v>9</v>
      </c>
      <c r="C80" s="11"/>
      <c r="E80" s="2" t="s">
        <v>7</v>
      </c>
      <c r="F80" s="5"/>
      <c r="G80" s="6"/>
      <c r="H80" s="3" t="s">
        <v>26</v>
      </c>
      <c r="I80" s="23" t="s">
        <v>8</v>
      </c>
      <c r="J80" s="25">
        <v>0.70279580354690552</v>
      </c>
      <c r="K80">
        <f>(J80*75)/(2*140)</f>
        <v>0.18824887595006398</v>
      </c>
      <c r="L80" s="2" t="s">
        <v>7</v>
      </c>
      <c r="M80">
        <f>AVERAGE(K80:K82)</f>
        <v>0.2013011569423335</v>
      </c>
      <c r="N80">
        <f>_xlfn.STDEV.S(K80:K82)</f>
        <v>8.1426739347770977E-2</v>
      </c>
    </row>
    <row r="81" spans="2:14" x14ac:dyDescent="0.3">
      <c r="B81" s="4" t="s">
        <v>9</v>
      </c>
      <c r="C81" s="11"/>
      <c r="F81" s="6"/>
      <c r="G81" s="6"/>
      <c r="I81" s="23" t="s">
        <v>9</v>
      </c>
      <c r="J81" s="25">
        <v>1.0769383907318115</v>
      </c>
      <c r="K81">
        <f t="shared" ref="K81:K91" si="8">(J81*75)/(2*140)</f>
        <v>0.28846564037459238</v>
      </c>
    </row>
    <row r="82" spans="2:14" x14ac:dyDescent="0.3">
      <c r="B82" s="4" t="s">
        <v>9</v>
      </c>
      <c r="C82" s="11"/>
      <c r="F82" s="6"/>
      <c r="G82" s="6"/>
      <c r="I82" s="23" t="s">
        <v>8</v>
      </c>
      <c r="J82" s="25">
        <v>0.47483876347541809</v>
      </c>
      <c r="K82">
        <f t="shared" si="8"/>
        <v>0.12718895450234413</v>
      </c>
    </row>
    <row r="83" spans="2:14" x14ac:dyDescent="0.3">
      <c r="B83" s="4" t="s">
        <v>10</v>
      </c>
      <c r="C83" s="9">
        <v>6.383</v>
      </c>
      <c r="D83">
        <f>(C83*75)/(2*140)</f>
        <v>1.709732142857143</v>
      </c>
      <c r="E83" s="2" t="s">
        <v>11</v>
      </c>
      <c r="F83">
        <f>AVERAGE(D83:D85)</f>
        <v>2.3297321428571429</v>
      </c>
      <c r="G83">
        <f>_xlfn.STDEV.S(D83:D85)</f>
        <v>1.3866566228178452</v>
      </c>
      <c r="I83" s="23" t="s">
        <v>12</v>
      </c>
      <c r="J83" s="25">
        <v>14.350659370422363</v>
      </c>
      <c r="K83">
        <f t="shared" si="8"/>
        <v>3.8439266170774187</v>
      </c>
      <c r="L83" s="2" t="s">
        <v>11</v>
      </c>
      <c r="M83">
        <f>AVERAGE(K83:K85)</f>
        <v>3.5785098586763655</v>
      </c>
      <c r="N83">
        <f>_xlfn.STDEV.S(K83:K85)</f>
        <v>1.0543027724406806</v>
      </c>
    </row>
    <row r="84" spans="2:14" x14ac:dyDescent="0.3">
      <c r="B84" s="4" t="s">
        <v>10</v>
      </c>
      <c r="C84" s="9">
        <v>14.628</v>
      </c>
      <c r="D84">
        <f t="shared" ref="D84:D86" si="9">(C84*75)/(2*140)</f>
        <v>3.9182142857142854</v>
      </c>
      <c r="I84" s="23" t="s">
        <v>12</v>
      </c>
      <c r="J84" s="25">
        <v>16.705705642700195</v>
      </c>
      <c r="K84">
        <f t="shared" si="8"/>
        <v>4.4747425828661234</v>
      </c>
    </row>
    <row r="85" spans="2:14" x14ac:dyDescent="0.3">
      <c r="B85" s="4" t="s">
        <v>10</v>
      </c>
      <c r="C85" s="9">
        <v>5.0819999999999999</v>
      </c>
      <c r="D85">
        <f t="shared" si="9"/>
        <v>1.3612499999999998</v>
      </c>
      <c r="I85" s="23" t="s">
        <v>12</v>
      </c>
      <c r="J85" s="25">
        <v>9.0229454040527344</v>
      </c>
      <c r="K85">
        <f t="shared" si="8"/>
        <v>2.416860376085554</v>
      </c>
    </row>
    <row r="86" spans="2:14" x14ac:dyDescent="0.3">
      <c r="B86" s="4" t="s">
        <v>13</v>
      </c>
      <c r="C86" s="9">
        <v>4.1710000000000003</v>
      </c>
      <c r="D86">
        <f t="shared" si="9"/>
        <v>1.117232142857143</v>
      </c>
      <c r="E86" s="2" t="s">
        <v>14</v>
      </c>
      <c r="F86">
        <f>AVERAGE(D86,D88)</f>
        <v>0.87763392857142863</v>
      </c>
      <c r="G86">
        <f>_xlfn.STDEV.S(D86,D88)</f>
        <v>0.33884304416323219</v>
      </c>
      <c r="I86" s="23" t="s">
        <v>15</v>
      </c>
      <c r="J86" s="25">
        <v>2.228046178817749</v>
      </c>
      <c r="K86">
        <f t="shared" si="8"/>
        <v>0.59679808361189701</v>
      </c>
      <c r="L86" s="2" t="s">
        <v>14</v>
      </c>
      <c r="M86">
        <f>AVERAGE(K86:K88)</f>
        <v>0.37427721811192377</v>
      </c>
      <c r="N86">
        <f>_xlfn.STDEV.S(K86:K88)</f>
        <v>0.22517793840299449</v>
      </c>
    </row>
    <row r="87" spans="2:14" x14ac:dyDescent="0.3">
      <c r="B87" s="4" t="s">
        <v>14</v>
      </c>
      <c r="C87" s="32"/>
      <c r="I87" s="23" t="s">
        <v>14</v>
      </c>
      <c r="J87" s="25">
        <v>0.54705685377120972</v>
      </c>
      <c r="K87">
        <f t="shared" si="8"/>
        <v>0.14653308583157404</v>
      </c>
    </row>
    <row r="88" spans="2:14" x14ac:dyDescent="0.3">
      <c r="B88" s="4" t="s">
        <v>13</v>
      </c>
      <c r="C88" s="9">
        <v>2.3820000000000001</v>
      </c>
      <c r="D88">
        <f>(C88*75)/(2*140)</f>
        <v>0.63803571428571426</v>
      </c>
      <c r="I88" s="23" t="s">
        <v>15</v>
      </c>
      <c r="J88" s="25">
        <v>1.4168018102645874</v>
      </c>
      <c r="K88">
        <f t="shared" si="8"/>
        <v>0.3795004848923002</v>
      </c>
    </row>
    <row r="89" spans="2:14" x14ac:dyDescent="0.3">
      <c r="B89" s="4" t="s">
        <v>16</v>
      </c>
      <c r="C89" s="9">
        <v>12.725</v>
      </c>
      <c r="D89">
        <f t="shared" ref="D89:D91" si="10">(C89*75)/(2*140)</f>
        <v>3.4084821428571428</v>
      </c>
      <c r="E89" s="2" t="s">
        <v>17</v>
      </c>
      <c r="F89">
        <f>AVERAGE(D89:D91)</f>
        <v>1.7176785714285714</v>
      </c>
      <c r="G89">
        <f>_xlfn.STDEV.S(D89:D91)</f>
        <v>1.4878350221891377</v>
      </c>
      <c r="I89" s="23" t="s">
        <v>18</v>
      </c>
      <c r="J89" s="25">
        <v>47.260902404785156</v>
      </c>
      <c r="K89">
        <f t="shared" si="8"/>
        <v>12.659170286996025</v>
      </c>
      <c r="L89" s="2" t="s">
        <v>17</v>
      </c>
      <c r="M89">
        <f>AVERAGE(K89:K91)</f>
        <v>11.608194623674665</v>
      </c>
      <c r="N89">
        <f>_xlfn.STDEV.S(K89:K91)</f>
        <v>1.0379057855847964</v>
      </c>
    </row>
    <row r="90" spans="2:14" x14ac:dyDescent="0.3">
      <c r="B90" s="4" t="s">
        <v>16</v>
      </c>
      <c r="C90" s="9">
        <v>2.2719999999999998</v>
      </c>
      <c r="D90">
        <f t="shared" si="10"/>
        <v>0.60857142857142854</v>
      </c>
      <c r="I90" s="23" t="s">
        <v>18</v>
      </c>
      <c r="J90" s="25">
        <v>39.51312255859375</v>
      </c>
      <c r="K90">
        <f t="shared" si="8"/>
        <v>10.58387211390904</v>
      </c>
    </row>
    <row r="91" spans="2:14" x14ac:dyDescent="0.3">
      <c r="B91" s="4" t="s">
        <v>16</v>
      </c>
      <c r="C91" s="9">
        <v>4.2409999999999997</v>
      </c>
      <c r="D91">
        <f t="shared" si="10"/>
        <v>1.1359821428571428</v>
      </c>
      <c r="I91" s="23" t="s">
        <v>19</v>
      </c>
      <c r="J91" s="25">
        <v>43.237754821777344</v>
      </c>
      <c r="K91">
        <f t="shared" si="8"/>
        <v>11.581541470118932</v>
      </c>
    </row>
    <row r="92" spans="2:14" x14ac:dyDescent="0.3">
      <c r="B92" s="10" t="s">
        <v>9</v>
      </c>
      <c r="C92" s="11"/>
      <c r="E92" s="2" t="s">
        <v>7</v>
      </c>
      <c r="F92" s="5"/>
      <c r="G92" s="6"/>
      <c r="I92" s="24" t="s">
        <v>8</v>
      </c>
      <c r="J92" s="6" t="s">
        <v>6</v>
      </c>
      <c r="K92" s="6"/>
      <c r="L92" s="33"/>
      <c r="M92" s="6"/>
      <c r="N92" s="6"/>
    </row>
    <row r="93" spans="2:14" x14ac:dyDescent="0.3">
      <c r="B93" s="10" t="s">
        <v>9</v>
      </c>
      <c r="C93" s="11"/>
      <c r="F93" s="6"/>
      <c r="G93" s="6"/>
      <c r="I93" s="24" t="s">
        <v>8</v>
      </c>
      <c r="J93" s="25">
        <v>0.92524075508117676</v>
      </c>
      <c r="K93">
        <f>(J93*75)/(2*140)</f>
        <v>0.2478323451110295</v>
      </c>
    </row>
    <row r="94" spans="2:14" x14ac:dyDescent="0.3">
      <c r="B94" s="10" t="s">
        <v>9</v>
      </c>
      <c r="C94" s="11"/>
      <c r="F94" s="6"/>
      <c r="G94" s="6"/>
      <c r="I94" s="24" t="s">
        <v>8</v>
      </c>
      <c r="J94" s="25">
        <v>0.78097820281982422</v>
      </c>
      <c r="K94">
        <f t="shared" ref="K94:K102" si="11">(J94*75)/(2*140)</f>
        <v>0.20919059004102433</v>
      </c>
    </row>
    <row r="95" spans="2:14" x14ac:dyDescent="0.3">
      <c r="B95" s="10" t="s">
        <v>21</v>
      </c>
      <c r="C95" s="9">
        <v>1.1759999999999999</v>
      </c>
      <c r="D95">
        <f>(92*75)/(2*140)</f>
        <v>24.642857142857142</v>
      </c>
      <c r="E95" s="2" t="s">
        <v>11</v>
      </c>
      <c r="F95">
        <f>AVERAGE(D95,D97)</f>
        <v>12.51361607142857</v>
      </c>
      <c r="G95">
        <f>_xlfn.STDEV.S(D95,D97)</f>
        <v>17.153337224507059</v>
      </c>
      <c r="I95" s="24" t="s">
        <v>11</v>
      </c>
      <c r="J95" s="25">
        <v>65.626068115234375</v>
      </c>
      <c r="K95">
        <f t="shared" si="11"/>
        <v>17.578411102294922</v>
      </c>
      <c r="L95" s="2" t="s">
        <v>11</v>
      </c>
      <c r="M95">
        <f>AVERAGE(K95:K97)</f>
        <v>14.886785915919711</v>
      </c>
      <c r="N95">
        <f>_xlfn.STDEV.S(K95:K97)</f>
        <v>2.9496478232109702</v>
      </c>
    </row>
    <row r="96" spans="2:14" x14ac:dyDescent="0.3">
      <c r="B96" s="10" t="s">
        <v>21</v>
      </c>
      <c r="C96" s="12"/>
      <c r="D96" s="6"/>
      <c r="I96" s="24" t="s">
        <v>12</v>
      </c>
      <c r="J96" s="25">
        <v>57.300689697265625</v>
      </c>
      <c r="K96">
        <f t="shared" si="11"/>
        <v>15.348399026053292</v>
      </c>
    </row>
    <row r="97" spans="1:14" x14ac:dyDescent="0.3">
      <c r="B97" s="10" t="s">
        <v>21</v>
      </c>
      <c r="C97" s="9">
        <v>1.4350000000000001</v>
      </c>
      <c r="D97">
        <f>(C97*75)/(2*140)</f>
        <v>0.38437500000000002</v>
      </c>
      <c r="I97" s="24" t="s">
        <v>12</v>
      </c>
      <c r="J97" s="25">
        <v>43.805244445800781</v>
      </c>
      <c r="K97">
        <f t="shared" si="11"/>
        <v>11.733547619410924</v>
      </c>
    </row>
    <row r="98" spans="1:14" x14ac:dyDescent="0.3">
      <c r="B98" s="10" t="s">
        <v>22</v>
      </c>
      <c r="C98" s="12"/>
      <c r="D98" s="6"/>
      <c r="E98" s="2" t="s">
        <v>14</v>
      </c>
      <c r="F98">
        <f>AVERAGE(D99,D100)</f>
        <v>9.0401785714285726E-2</v>
      </c>
      <c r="G98">
        <f>_xlfn.STDEV.S(C99,C100)</f>
        <v>2.7577164466275339E-2</v>
      </c>
      <c r="I98" s="24" t="s">
        <v>15</v>
      </c>
      <c r="J98" s="25">
        <v>1.185992956161499</v>
      </c>
      <c r="K98">
        <f t="shared" si="11"/>
        <v>0.31767668468611582</v>
      </c>
      <c r="L98" s="2" t="s">
        <v>14</v>
      </c>
      <c r="M98">
        <f>AVERAGE(K98:K100)</f>
        <v>0.45340678521565025</v>
      </c>
      <c r="N98">
        <f>_xlfn.STDEV.S(K98:K100)</f>
        <v>0.21877235509428175</v>
      </c>
    </row>
    <row r="99" spans="1:14" x14ac:dyDescent="0.3">
      <c r="B99" s="10" t="s">
        <v>22</v>
      </c>
      <c r="C99" s="9">
        <v>0.35699999999999998</v>
      </c>
      <c r="D99">
        <f>(C99*75)/(2*140)</f>
        <v>9.5625000000000002E-2</v>
      </c>
      <c r="I99" s="24" t="s">
        <v>15</v>
      </c>
      <c r="J99" s="25">
        <v>2.634922981262207</v>
      </c>
      <c r="K99">
        <f t="shared" si="11"/>
        <v>0.70578294140951969</v>
      </c>
    </row>
    <row r="100" spans="1:14" x14ac:dyDescent="0.3">
      <c r="B100" s="10" t="s">
        <v>22</v>
      </c>
      <c r="C100" s="9">
        <v>0.318</v>
      </c>
      <c r="D100">
        <f>(C100*75)/(2*140)</f>
        <v>8.5178571428571437E-2</v>
      </c>
      <c r="I100" s="24" t="s">
        <v>14</v>
      </c>
      <c r="J100" s="25">
        <v>1.2572400569915771</v>
      </c>
      <c r="K100">
        <f t="shared" si="11"/>
        <v>0.33676072955131531</v>
      </c>
    </row>
    <row r="101" spans="1:14" x14ac:dyDescent="0.3">
      <c r="B101" s="13" t="s">
        <v>23</v>
      </c>
      <c r="C101" s="12"/>
      <c r="D101" s="6"/>
      <c r="E101" s="2" t="s">
        <v>17</v>
      </c>
      <c r="F101" s="6"/>
      <c r="G101" s="6"/>
      <c r="I101" s="24" t="s">
        <v>18</v>
      </c>
      <c r="J101" s="25">
        <v>22.21550178527832</v>
      </c>
      <c r="K101">
        <f t="shared" si="11"/>
        <v>5.9505808353424072</v>
      </c>
      <c r="L101" s="2" t="s">
        <v>17</v>
      </c>
      <c r="M101">
        <f>AVERAGE(K101:K103)</f>
        <v>6.3394112246377121</v>
      </c>
      <c r="N101">
        <f>_xlfn.STDEV.S(K101:K103)</f>
        <v>0.83674934775816834</v>
      </c>
    </row>
    <row r="102" spans="1:14" x14ac:dyDescent="0.3">
      <c r="B102" s="13" t="s">
        <v>23</v>
      </c>
      <c r="C102" s="9">
        <v>0.34200000000000003</v>
      </c>
      <c r="D102">
        <f>(C102*75)/(2*140)</f>
        <v>9.1607142857142859E-2</v>
      </c>
      <c r="I102" s="24" t="s">
        <v>19</v>
      </c>
      <c r="J102" s="25">
        <v>21.533214569091797</v>
      </c>
      <c r="K102">
        <f t="shared" si="11"/>
        <v>5.7678253310067316</v>
      </c>
    </row>
    <row r="103" spans="1:14" x14ac:dyDescent="0.3">
      <c r="B103" s="13" t="s">
        <v>23</v>
      </c>
      <c r="C103" s="6"/>
      <c r="D103" s="6"/>
      <c r="I103" s="24" t="s">
        <v>19</v>
      </c>
      <c r="J103" s="25">
        <v>27.252689361572266</v>
      </c>
      <c r="K103">
        <f>(J103*75)/(2*140)</f>
        <v>7.2998275075639993</v>
      </c>
    </row>
    <row r="104" spans="1:14" s="8" customFormat="1" x14ac:dyDescent="0.3">
      <c r="J104" s="31"/>
    </row>
    <row r="105" spans="1:14" x14ac:dyDescent="0.3">
      <c r="A105" s="26"/>
      <c r="B105" s="27" t="s">
        <v>37</v>
      </c>
      <c r="C105" s="27" t="s">
        <v>0</v>
      </c>
      <c r="D105" s="27" t="s">
        <v>1</v>
      </c>
      <c r="E105" s="26"/>
      <c r="F105" s="28" t="s">
        <v>2</v>
      </c>
      <c r="G105" s="27" t="s">
        <v>3</v>
      </c>
      <c r="H105" s="26"/>
      <c r="I105" s="27" t="s">
        <v>36</v>
      </c>
      <c r="J105" s="27" t="s">
        <v>0</v>
      </c>
      <c r="K105" s="27" t="s">
        <v>1</v>
      </c>
      <c r="L105" s="26"/>
      <c r="M105" s="28" t="s">
        <v>2</v>
      </c>
      <c r="N105" s="27" t="s">
        <v>3</v>
      </c>
    </row>
    <row r="106" spans="1:14" x14ac:dyDescent="0.3">
      <c r="A106" s="3" t="s">
        <v>27</v>
      </c>
      <c r="B106" s="4" t="s">
        <v>5</v>
      </c>
      <c r="C106" t="s">
        <v>6</v>
      </c>
      <c r="E106" s="2" t="s">
        <v>7</v>
      </c>
      <c r="F106" s="5"/>
      <c r="G106" s="6"/>
      <c r="H106" s="3" t="s">
        <v>27</v>
      </c>
      <c r="I106" s="23" t="s">
        <v>8</v>
      </c>
      <c r="J106" s="25">
        <v>0.56167548894882202</v>
      </c>
      <c r="K106">
        <f>(J106*75)/(2*140)</f>
        <v>0.15044879168272018</v>
      </c>
      <c r="L106" s="2" t="s">
        <v>7</v>
      </c>
      <c r="M106">
        <f>AVERAGE(K106:K108)</f>
        <v>0.10789539531937668</v>
      </c>
      <c r="N106">
        <f>_xlfn.STDEV.S(K106:K108)</f>
        <v>4.5560309517868686E-2</v>
      </c>
    </row>
    <row r="107" spans="1:14" x14ac:dyDescent="0.3">
      <c r="A107" t="s">
        <v>28</v>
      </c>
      <c r="B107" s="4" t="s">
        <v>5</v>
      </c>
      <c r="C107" t="s">
        <v>6</v>
      </c>
      <c r="F107" s="6"/>
      <c r="G107" s="6"/>
      <c r="I107" s="23" t="s">
        <v>9</v>
      </c>
      <c r="J107" s="25">
        <v>0.42338857054710388</v>
      </c>
      <c r="K107">
        <f t="shared" ref="K107:K113" si="12">(J107*75)/(2*140)</f>
        <v>0.11340765282511711</v>
      </c>
    </row>
    <row r="108" spans="1:14" x14ac:dyDescent="0.3">
      <c r="B108" s="4" t="s">
        <v>5</v>
      </c>
      <c r="C108" t="s">
        <v>6</v>
      </c>
      <c r="F108" s="6"/>
      <c r="G108" s="6"/>
      <c r="I108" s="23" t="s">
        <v>8</v>
      </c>
      <c r="J108" s="25">
        <v>0.22336436808109283</v>
      </c>
      <c r="K108">
        <f t="shared" si="12"/>
        <v>5.9829741450292726E-2</v>
      </c>
    </row>
    <row r="109" spans="1:14" x14ac:dyDescent="0.3">
      <c r="B109" s="4" t="s">
        <v>10</v>
      </c>
      <c r="C109" s="14">
        <v>32.324764251708984</v>
      </c>
      <c r="D109">
        <f>(C109*75)/(2*140)</f>
        <v>8.6584189959934772</v>
      </c>
      <c r="E109" s="2" t="s">
        <v>11</v>
      </c>
      <c r="F109">
        <f>AVERAGE(D109:D111)</f>
        <v>9.178004264831543</v>
      </c>
      <c r="G109">
        <f>_xlfn.STDEV.S(D109:D111)</f>
        <v>0.49640058573628582</v>
      </c>
      <c r="I109" s="23" t="s">
        <v>12</v>
      </c>
      <c r="J109" s="25">
        <v>50.532142639160156</v>
      </c>
      <c r="K109">
        <f t="shared" si="12"/>
        <v>13.535395349775042</v>
      </c>
      <c r="L109" s="2" t="s">
        <v>11</v>
      </c>
      <c r="M109">
        <f>AVERAGE(K110+K109+K111)</f>
        <v>31.261384146554128</v>
      </c>
      <c r="N109">
        <f>_xlfn.STDEV.S(K109:K111)</f>
        <v>3.1626015439431647</v>
      </c>
    </row>
    <row r="110" spans="1:14" x14ac:dyDescent="0.3">
      <c r="B110" s="4" t="s">
        <v>10</v>
      </c>
      <c r="C110" s="14">
        <v>36.016990661621094</v>
      </c>
      <c r="D110">
        <f t="shared" ref="D110:D117" si="13">(C110*75)/(2*140)</f>
        <v>9.6474082129342218</v>
      </c>
      <c r="I110" s="23" t="s">
        <v>12</v>
      </c>
      <c r="J110" s="25">
        <v>39.251270294189453</v>
      </c>
      <c r="K110">
        <f t="shared" si="12"/>
        <v>10.513733114515032</v>
      </c>
    </row>
    <row r="111" spans="1:14" x14ac:dyDescent="0.3">
      <c r="B111" s="4" t="s">
        <v>10</v>
      </c>
      <c r="C111" s="14">
        <v>34.451892852783203</v>
      </c>
      <c r="D111">
        <f t="shared" si="13"/>
        <v>9.2281855855669299</v>
      </c>
      <c r="I111" s="23" t="s">
        <v>12</v>
      </c>
      <c r="J111" s="25">
        <v>26.925754547119141</v>
      </c>
      <c r="K111">
        <f t="shared" si="12"/>
        <v>7.2122556822640558</v>
      </c>
    </row>
    <row r="112" spans="1:14" x14ac:dyDescent="0.3">
      <c r="B112" s="4" t="s">
        <v>13</v>
      </c>
      <c r="C112" s="14">
        <v>12.23539924621582</v>
      </c>
      <c r="D112">
        <f t="shared" si="13"/>
        <v>3.2773390838078091</v>
      </c>
      <c r="E112" s="2" t="s">
        <v>14</v>
      </c>
      <c r="F112">
        <f>AVERAGE(D112:D114)</f>
        <v>2.8531138386045178</v>
      </c>
      <c r="G112">
        <f>_xlfn.STDEV.S(D112:D114)</f>
        <v>0.38147721493192299</v>
      </c>
      <c r="I112" s="23" t="s">
        <v>15</v>
      </c>
      <c r="J112" s="25">
        <v>3.6969590187072754</v>
      </c>
      <c r="K112">
        <f t="shared" si="12"/>
        <v>0.99025688001087731</v>
      </c>
      <c r="L112" s="2" t="s">
        <v>14</v>
      </c>
      <c r="M112">
        <f>AVERAGE(K112:K113)</f>
        <v>0.70176499230521061</v>
      </c>
      <c r="N112">
        <f>_xlfn.STDEV.S(K112:K113)</f>
        <v>0.40798914022796989</v>
      </c>
    </row>
    <row r="113" spans="2:14" x14ac:dyDescent="0.3">
      <c r="B113" s="4" t="s">
        <v>13</v>
      </c>
      <c r="C113" s="9">
        <v>9.476283073425293</v>
      </c>
      <c r="D113">
        <f t="shared" si="13"/>
        <v>2.5382901089532033</v>
      </c>
      <c r="I113" s="23" t="s">
        <v>14</v>
      </c>
      <c r="J113" s="25">
        <v>1.5428862571716309</v>
      </c>
      <c r="K113">
        <f t="shared" si="12"/>
        <v>0.41327310459954397</v>
      </c>
    </row>
    <row r="114" spans="2:14" x14ac:dyDescent="0.3">
      <c r="B114" s="4" t="s">
        <v>13</v>
      </c>
      <c r="C114" s="14">
        <v>10.243192672729492</v>
      </c>
      <c r="D114">
        <f t="shared" si="13"/>
        <v>2.7437123230525424</v>
      </c>
      <c r="I114" s="23" t="s">
        <v>15</v>
      </c>
      <c r="J114" s="34"/>
      <c r="K114" s="6"/>
      <c r="L114" s="6"/>
      <c r="M114" s="6"/>
      <c r="N114" s="6"/>
    </row>
    <row r="115" spans="2:14" x14ac:dyDescent="0.3">
      <c r="B115" s="4" t="s">
        <v>16</v>
      </c>
      <c r="C115" s="14">
        <v>20.858243942260742</v>
      </c>
      <c r="D115">
        <f t="shared" si="13"/>
        <v>5.5870296273912698</v>
      </c>
      <c r="E115" s="2" t="s">
        <v>17</v>
      </c>
      <c r="F115">
        <f>AVERAGE(D115:D117)</f>
        <v>4.2783858946391513</v>
      </c>
      <c r="G115">
        <f>_xlfn.STDEV.S(D115:D117)</f>
        <v>1.5186792909454503</v>
      </c>
      <c r="I115" s="23" t="s">
        <v>18</v>
      </c>
      <c r="J115" s="25">
        <v>151.95417785644531</v>
      </c>
      <c r="K115">
        <f>(J115*75)/(2*140)</f>
        <v>40.702011925833567</v>
      </c>
      <c r="L115" s="2" t="s">
        <v>17</v>
      </c>
      <c r="M115">
        <f>AVERAGE(K115:K117)</f>
        <v>32.737667901175364</v>
      </c>
      <c r="N115">
        <f>_xlfn.STDEV.S(K115:K117)</f>
        <v>6.9457277655168363</v>
      </c>
    </row>
    <row r="116" spans="2:14" x14ac:dyDescent="0.3">
      <c r="B116" s="4" t="s">
        <v>16</v>
      </c>
      <c r="C116" s="14">
        <v>17.303970336914063</v>
      </c>
      <c r="D116">
        <f t="shared" si="13"/>
        <v>4.6349920545305521</v>
      </c>
      <c r="I116" s="23" t="s">
        <v>18</v>
      </c>
      <c r="J116" s="25">
        <v>104.29786682128906</v>
      </c>
      <c r="K116">
        <f t="shared" ref="K116:K117" si="14">(J116*75)/(2*140)</f>
        <v>27.936928612845286</v>
      </c>
    </row>
    <row r="117" spans="2:14" x14ac:dyDescent="0.3">
      <c r="B117" s="4" t="s">
        <v>16</v>
      </c>
      <c r="C117" s="9">
        <v>9.7557077407836914</v>
      </c>
      <c r="D117">
        <f t="shared" si="13"/>
        <v>2.6131360019956316</v>
      </c>
      <c r="I117" s="23" t="s">
        <v>19</v>
      </c>
      <c r="J117" s="25">
        <v>110.40983581542969</v>
      </c>
      <c r="K117">
        <f t="shared" si="14"/>
        <v>29.574063164847239</v>
      </c>
    </row>
    <row r="118" spans="2:14" x14ac:dyDescent="0.3">
      <c r="B118" s="10" t="s">
        <v>20</v>
      </c>
      <c r="C118" t="s">
        <v>6</v>
      </c>
      <c r="I118" s="24" t="s">
        <v>8</v>
      </c>
      <c r="J118" s="6"/>
      <c r="K118" s="6"/>
      <c r="L118" s="33"/>
      <c r="M118" s="6"/>
      <c r="N118" s="6"/>
    </row>
    <row r="119" spans="2:14" x14ac:dyDescent="0.3">
      <c r="B119" s="10" t="s">
        <v>20</v>
      </c>
      <c r="C119" t="s">
        <v>6</v>
      </c>
      <c r="I119" s="24" t="s">
        <v>8</v>
      </c>
      <c r="J119" s="34"/>
      <c r="K119" s="6"/>
      <c r="L119" s="6"/>
      <c r="M119" s="6"/>
      <c r="N119" s="6"/>
    </row>
    <row r="120" spans="2:14" x14ac:dyDescent="0.3">
      <c r="B120" s="10" t="s">
        <v>20</v>
      </c>
      <c r="C120" t="s">
        <v>6</v>
      </c>
      <c r="I120" s="24" t="s">
        <v>8</v>
      </c>
      <c r="J120" s="34"/>
      <c r="K120" s="6"/>
      <c r="L120" s="6"/>
      <c r="M120" s="6"/>
      <c r="N120" s="6"/>
    </row>
    <row r="121" spans="2:14" x14ac:dyDescent="0.3">
      <c r="B121" s="10" t="s">
        <v>21</v>
      </c>
      <c r="C121" s="15">
        <v>1.3823834657669067</v>
      </c>
      <c r="D121" s="6">
        <f>(C121*75)/(2*140)</f>
        <v>0.3702812854732786</v>
      </c>
      <c r="I121" s="24" t="s">
        <v>11</v>
      </c>
      <c r="J121" s="25">
        <v>220.06549072265625</v>
      </c>
      <c r="K121">
        <f>(J121*75)/(2*140)</f>
        <v>58.946113586425781</v>
      </c>
      <c r="L121" s="2" t="s">
        <v>11</v>
      </c>
      <c r="M121">
        <f>AVERAGE(K121:K123)</f>
        <v>47.101545333862305</v>
      </c>
      <c r="N121">
        <f>_xlfn.STDEV.S(K121:K123)</f>
        <v>11.076298581459241</v>
      </c>
    </row>
    <row r="122" spans="2:14" x14ac:dyDescent="0.3">
      <c r="B122" s="10" t="s">
        <v>21</v>
      </c>
      <c r="C122" t="s">
        <v>6</v>
      </c>
      <c r="I122" s="24" t="s">
        <v>12</v>
      </c>
      <c r="J122" s="25">
        <v>169.33750915527344</v>
      </c>
      <c r="K122">
        <f t="shared" ref="K122:K128" si="15">(J122*75)/(2*140)</f>
        <v>45.358261380876812</v>
      </c>
    </row>
    <row r="123" spans="2:14" x14ac:dyDescent="0.3">
      <c r="B123" s="10" t="s">
        <v>21</v>
      </c>
      <c r="C123" t="s">
        <v>6</v>
      </c>
      <c r="I123" s="24" t="s">
        <v>12</v>
      </c>
      <c r="J123" s="25">
        <v>138.13430786132813</v>
      </c>
      <c r="K123">
        <f t="shared" si="15"/>
        <v>37.000261034284321</v>
      </c>
    </row>
    <row r="124" spans="2:14" x14ac:dyDescent="0.3">
      <c r="B124" s="10" t="s">
        <v>22</v>
      </c>
      <c r="C124" t="s">
        <v>6</v>
      </c>
      <c r="I124" s="24" t="s">
        <v>15</v>
      </c>
      <c r="J124" s="25">
        <v>3.7210774421691895</v>
      </c>
      <c r="K124">
        <f t="shared" si="15"/>
        <v>0.9967171720096043</v>
      </c>
      <c r="L124" s="2" t="s">
        <v>14</v>
      </c>
      <c r="M124">
        <f>AVERAGE(K124:K126)</f>
        <v>0.93035482934543057</v>
      </c>
      <c r="N124">
        <f>_xlfn.STDEV.S(K124:K126)</f>
        <v>0.65186733426585308</v>
      </c>
    </row>
    <row r="125" spans="2:14" x14ac:dyDescent="0.3">
      <c r="B125" s="10" t="s">
        <v>22</v>
      </c>
      <c r="C125" t="s">
        <v>6</v>
      </c>
      <c r="I125" s="24" t="s">
        <v>15</v>
      </c>
      <c r="J125" s="25">
        <v>5.7736096382141113</v>
      </c>
      <c r="K125">
        <f t="shared" si="15"/>
        <v>1.5465025816644942</v>
      </c>
    </row>
    <row r="126" spans="2:14" x14ac:dyDescent="0.3">
      <c r="B126" s="10" t="s">
        <v>22</v>
      </c>
      <c r="C126" t="s">
        <v>6</v>
      </c>
      <c r="I126" s="24" t="s">
        <v>14</v>
      </c>
      <c r="J126" s="25">
        <v>0.92528700828552246</v>
      </c>
      <c r="K126">
        <f t="shared" si="15"/>
        <v>0.24784473436219351</v>
      </c>
    </row>
    <row r="127" spans="2:14" x14ac:dyDescent="0.3">
      <c r="B127" s="10" t="s">
        <v>23</v>
      </c>
      <c r="C127" t="s">
        <v>6</v>
      </c>
      <c r="I127" s="24" t="s">
        <v>18</v>
      </c>
      <c r="J127" s="25">
        <v>89.364128112792969</v>
      </c>
      <c r="K127">
        <f t="shared" si="15"/>
        <v>23.936820030212402</v>
      </c>
      <c r="L127" s="2" t="s">
        <v>17</v>
      </c>
      <c r="M127">
        <f>AVERAGE(K127:K129)</f>
        <v>22.590060915265767</v>
      </c>
      <c r="N127">
        <f>_xlfn.STDEV.S(K127:K129)</f>
        <v>3.1953988901125845</v>
      </c>
    </row>
    <row r="128" spans="2:14" x14ac:dyDescent="0.3">
      <c r="B128" s="10" t="s">
        <v>23</v>
      </c>
      <c r="C128" t="s">
        <v>6</v>
      </c>
      <c r="I128" s="24" t="s">
        <v>19</v>
      </c>
      <c r="J128" s="25">
        <v>70.715843200683594</v>
      </c>
      <c r="K128">
        <f t="shared" si="15"/>
        <v>18.941743714468821</v>
      </c>
    </row>
    <row r="129" spans="1:14" x14ac:dyDescent="0.3">
      <c r="B129" s="10" t="s">
        <v>23</v>
      </c>
      <c r="C129" t="s">
        <v>6</v>
      </c>
      <c r="I129" s="24" t="s">
        <v>19</v>
      </c>
      <c r="J129" s="25">
        <v>92.9287109375</v>
      </c>
      <c r="K129">
        <f>(J129*75)/(2*140)</f>
        <v>24.891619001116073</v>
      </c>
    </row>
    <row r="130" spans="1:14" s="8" customFormat="1" x14ac:dyDescent="0.3">
      <c r="J130" s="31"/>
    </row>
    <row r="131" spans="1:14" x14ac:dyDescent="0.3">
      <c r="A131" s="26"/>
      <c r="B131" s="27" t="s">
        <v>37</v>
      </c>
      <c r="C131" s="27" t="s">
        <v>0</v>
      </c>
      <c r="D131" s="27" t="s">
        <v>1</v>
      </c>
      <c r="E131" s="26"/>
      <c r="F131" s="28" t="s">
        <v>2</v>
      </c>
      <c r="G131" s="27" t="s">
        <v>3</v>
      </c>
      <c r="H131" s="26"/>
      <c r="I131" s="27" t="s">
        <v>36</v>
      </c>
      <c r="J131" s="27" t="s">
        <v>0</v>
      </c>
      <c r="K131" s="27" t="s">
        <v>1</v>
      </c>
      <c r="L131" s="26"/>
      <c r="M131" s="28" t="s">
        <v>2</v>
      </c>
      <c r="N131" s="27" t="s">
        <v>3</v>
      </c>
    </row>
    <row r="132" spans="1:14" x14ac:dyDescent="0.3">
      <c r="A132" s="3" t="s">
        <v>29</v>
      </c>
      <c r="B132" s="4" t="s">
        <v>5</v>
      </c>
      <c r="C132" s="9">
        <v>4.46527099609375</v>
      </c>
      <c r="D132">
        <f>(C132*75)/(2*140)</f>
        <v>1.1960547310965401</v>
      </c>
      <c r="E132" s="1" t="s">
        <v>7</v>
      </c>
      <c r="F132" s="17"/>
      <c r="G132" s="18"/>
      <c r="H132" s="3" t="s">
        <v>29</v>
      </c>
      <c r="I132" s="23" t="s">
        <v>8</v>
      </c>
      <c r="J132" s="25"/>
    </row>
    <row r="133" spans="1:14" x14ac:dyDescent="0.3">
      <c r="A133" t="s">
        <v>28</v>
      </c>
      <c r="B133" s="4" t="s">
        <v>5</v>
      </c>
      <c r="C133" s="9">
        <v>5.1919326782226563</v>
      </c>
      <c r="D133">
        <f t="shared" ref="D133:D154" si="16">(C133*75)/(2*140)</f>
        <v>1.3906962530953544</v>
      </c>
      <c r="E133" s="16"/>
      <c r="F133" s="18"/>
      <c r="G133" s="18"/>
      <c r="H133" t="s">
        <v>28</v>
      </c>
      <c r="I133" s="23" t="s">
        <v>9</v>
      </c>
      <c r="J133" s="25"/>
    </row>
    <row r="134" spans="1:14" x14ac:dyDescent="0.3">
      <c r="B134" s="4" t="s">
        <v>5</v>
      </c>
      <c r="C134" s="9">
        <v>6.3464670181274414</v>
      </c>
      <c r="D134">
        <f t="shared" si="16"/>
        <v>1.6999465227127075</v>
      </c>
      <c r="E134" s="16"/>
      <c r="F134" s="18"/>
      <c r="G134" s="18"/>
      <c r="I134" s="23" t="s">
        <v>8</v>
      </c>
      <c r="J134" s="25"/>
    </row>
    <row r="135" spans="1:14" x14ac:dyDescent="0.3">
      <c r="B135" s="4" t="s">
        <v>10</v>
      </c>
      <c r="C135" s="9">
        <v>4.3103384971618652</v>
      </c>
      <c r="D135">
        <f t="shared" si="16"/>
        <v>1.1545549545969283</v>
      </c>
      <c r="E135" s="1" t="s">
        <v>11</v>
      </c>
      <c r="F135" s="16">
        <f>AVERAGE(D135:D137)</f>
        <v>1.2995457223483495</v>
      </c>
      <c r="G135" s="16">
        <f>_xlfn.STDEV.S(D135:D137)</f>
        <v>0.28961655285749849</v>
      </c>
      <c r="I135" s="23" t="s">
        <v>12</v>
      </c>
      <c r="J135" s="25">
        <v>2.1855008602142334</v>
      </c>
      <c r="K135">
        <f>(J135*75)/(2*140)</f>
        <v>0.58540201612881249</v>
      </c>
    </row>
    <row r="136" spans="1:14" x14ac:dyDescent="0.3">
      <c r="B136" s="4" t="s">
        <v>10</v>
      </c>
      <c r="C136" s="9">
        <v>4.1479582786560059</v>
      </c>
      <c r="D136">
        <f t="shared" si="16"/>
        <v>1.1110602532114302</v>
      </c>
      <c r="E136" s="16"/>
      <c r="F136" s="16"/>
      <c r="G136" s="16"/>
      <c r="I136" s="23" t="s">
        <v>12</v>
      </c>
      <c r="J136" s="25">
        <v>2.5976161956787109</v>
      </c>
      <c r="K136">
        <f t="shared" ref="K136:K143" si="17">(J136*75)/(2*140)</f>
        <v>0.69579005241394043</v>
      </c>
    </row>
    <row r="137" spans="1:14" x14ac:dyDescent="0.3">
      <c r="B137" s="4" t="s">
        <v>10</v>
      </c>
      <c r="C137" s="9">
        <v>6.0966153144836426</v>
      </c>
      <c r="D137">
        <f t="shared" si="16"/>
        <v>1.6330219592366899</v>
      </c>
      <c r="E137" s="16"/>
      <c r="F137" s="16"/>
      <c r="G137" s="16"/>
      <c r="I137" s="23" t="s">
        <v>12</v>
      </c>
      <c r="J137" s="25">
        <v>1.4529644250869751</v>
      </c>
      <c r="K137">
        <f t="shared" si="17"/>
        <v>0.38918689957686831</v>
      </c>
    </row>
    <row r="138" spans="1:14" x14ac:dyDescent="0.3">
      <c r="B138" s="4" t="s">
        <v>13</v>
      </c>
      <c r="C138" s="9">
        <v>6.059542179107666</v>
      </c>
      <c r="D138">
        <f t="shared" si="16"/>
        <v>1.6230916551181249</v>
      </c>
      <c r="E138" s="1" t="s">
        <v>14</v>
      </c>
      <c r="F138" s="16">
        <f>AVERAGE(D138:D140)</f>
        <v>1.5038086261068073</v>
      </c>
      <c r="G138" s="16">
        <f>_xlfn.STDEV.S(D138:D140)</f>
        <v>0.10332304069841713</v>
      </c>
      <c r="I138" s="23" t="s">
        <v>15</v>
      </c>
      <c r="J138" s="25">
        <v>0.7017022967338562</v>
      </c>
      <c r="K138">
        <f t="shared" si="17"/>
        <v>0.18795597233942576</v>
      </c>
    </row>
    <row r="139" spans="1:14" x14ac:dyDescent="0.3">
      <c r="B139" s="4" t="s">
        <v>13</v>
      </c>
      <c r="C139" s="9">
        <v>5.3837976455688477</v>
      </c>
      <c r="D139">
        <f t="shared" si="16"/>
        <v>1.4420886550630843</v>
      </c>
      <c r="E139" s="16"/>
      <c r="F139" s="16"/>
      <c r="G139" s="16"/>
      <c r="I139" s="23" t="s">
        <v>14</v>
      </c>
      <c r="J139" s="25">
        <v>2.5903646945953369</v>
      </c>
      <c r="K139">
        <f t="shared" si="17"/>
        <v>0.69384768605232239</v>
      </c>
    </row>
    <row r="140" spans="1:14" x14ac:dyDescent="0.3">
      <c r="B140" s="4" t="s">
        <v>13</v>
      </c>
      <c r="C140" s="9">
        <v>5.3993167877197266</v>
      </c>
      <c r="D140">
        <f t="shared" si="16"/>
        <v>1.4462455681392126</v>
      </c>
      <c r="E140" s="16"/>
      <c r="F140" s="16"/>
      <c r="G140" s="16"/>
      <c r="I140" s="23" t="s">
        <v>15</v>
      </c>
      <c r="J140" s="25">
        <v>0.28009730577468872</v>
      </c>
      <c r="K140">
        <f t="shared" si="17"/>
        <v>7.5026064046791616E-2</v>
      </c>
    </row>
    <row r="141" spans="1:14" x14ac:dyDescent="0.3">
      <c r="B141" s="4" t="s">
        <v>16</v>
      </c>
      <c r="C141" s="9">
        <v>5.6794142723083496</v>
      </c>
      <c r="D141">
        <f t="shared" si="16"/>
        <v>1.5212716800825936</v>
      </c>
      <c r="E141" s="1" t="s">
        <v>17</v>
      </c>
      <c r="F141" s="16">
        <f>AVERAGE(D141:D143)</f>
        <v>1.3102154859474726</v>
      </c>
      <c r="G141" s="16">
        <f>_xlfn.STDEV.S(D141:D143)</f>
        <v>0.35699797709538006</v>
      </c>
      <c r="I141" s="23" t="s">
        <v>18</v>
      </c>
      <c r="J141" s="25">
        <v>4.4815492630004883</v>
      </c>
      <c r="K141">
        <f t="shared" si="17"/>
        <v>1.2004149811608451</v>
      </c>
    </row>
    <row r="142" spans="1:14" x14ac:dyDescent="0.3">
      <c r="B142" s="4" t="s">
        <v>16</v>
      </c>
      <c r="C142" s="9">
        <v>3.3526437282562256</v>
      </c>
      <c r="D142">
        <f t="shared" si="16"/>
        <v>0.89802957006863182</v>
      </c>
      <c r="E142" s="16"/>
      <c r="F142" s="16"/>
      <c r="G142" s="16"/>
      <c r="I142" s="23" t="s">
        <v>18</v>
      </c>
      <c r="J142" s="25">
        <v>2.318274974822998</v>
      </c>
      <c r="K142">
        <f t="shared" si="17"/>
        <v>0.62096651111330303</v>
      </c>
    </row>
    <row r="143" spans="1:14" x14ac:dyDescent="0.3">
      <c r="B143" s="4" t="s">
        <v>16</v>
      </c>
      <c r="C143" s="9">
        <v>5.6423554420471191</v>
      </c>
      <c r="D143">
        <f t="shared" si="16"/>
        <v>1.5113452076911926</v>
      </c>
      <c r="E143" s="16"/>
      <c r="F143" s="16"/>
      <c r="G143" s="16"/>
      <c r="I143" s="23" t="s">
        <v>19</v>
      </c>
      <c r="J143" s="25">
        <v>1.0718963146209717</v>
      </c>
      <c r="K143">
        <f t="shared" si="17"/>
        <v>0.28711508427347454</v>
      </c>
    </row>
    <row r="144" spans="1:14" x14ac:dyDescent="0.3">
      <c r="B144" s="10" t="s">
        <v>20</v>
      </c>
      <c r="C144" s="9">
        <v>5.1826410293579102</v>
      </c>
      <c r="D144">
        <f t="shared" si="16"/>
        <v>1.3882074185780116</v>
      </c>
      <c r="E144" s="1" t="s">
        <v>7</v>
      </c>
      <c r="F144" s="17"/>
      <c r="G144" s="18"/>
      <c r="I144" s="24" t="s">
        <v>8</v>
      </c>
      <c r="J144" s="25"/>
    </row>
    <row r="145" spans="1:14" x14ac:dyDescent="0.3">
      <c r="B145" s="10" t="s">
        <v>20</v>
      </c>
      <c r="C145" s="9">
        <v>6.096738338470459</v>
      </c>
      <c r="D145">
        <f t="shared" si="16"/>
        <v>1.6330549120903015</v>
      </c>
      <c r="E145" s="16"/>
      <c r="F145" s="18"/>
      <c r="G145" s="18"/>
      <c r="I145" s="24" t="s">
        <v>8</v>
      </c>
    </row>
    <row r="146" spans="1:14" x14ac:dyDescent="0.3">
      <c r="B146" s="10" t="s">
        <v>20</v>
      </c>
      <c r="C146" s="9">
        <v>4.8528890609741211</v>
      </c>
      <c r="D146">
        <f t="shared" si="16"/>
        <v>1.2998809984752111</v>
      </c>
      <c r="E146" s="16"/>
      <c r="F146" s="18"/>
      <c r="G146" s="18"/>
      <c r="I146" s="24" t="s">
        <v>8</v>
      </c>
      <c r="J146" s="25"/>
    </row>
    <row r="147" spans="1:14" x14ac:dyDescent="0.3">
      <c r="B147" s="10" t="s">
        <v>21</v>
      </c>
      <c r="C147" s="9">
        <v>4.8100728988647461</v>
      </c>
      <c r="D147">
        <f t="shared" si="16"/>
        <v>1.2884123836244856</v>
      </c>
      <c r="E147" s="1" t="s">
        <v>11</v>
      </c>
      <c r="F147" s="16">
        <f>AVERAGE(D147:D149)</f>
        <v>1.3975744588034493</v>
      </c>
      <c r="G147" s="16">
        <f>_xlfn.STDEV.S(D147:D149)</f>
        <v>0.15890679686335896</v>
      </c>
      <c r="I147" s="24" t="s">
        <v>11</v>
      </c>
      <c r="J147" s="25">
        <v>2.0281620025634766</v>
      </c>
      <c r="K147">
        <f>(J147*75)/(2*140)</f>
        <v>0.54325767925807411</v>
      </c>
    </row>
    <row r="148" spans="1:14" x14ac:dyDescent="0.3">
      <c r="B148" s="10" t="s">
        <v>21</v>
      </c>
      <c r="C148" s="9">
        <v>4.9445343017578125</v>
      </c>
      <c r="D148">
        <f t="shared" si="16"/>
        <v>1.3244288308279855</v>
      </c>
      <c r="E148" s="16"/>
      <c r="F148" s="16"/>
      <c r="G148" s="16"/>
      <c r="I148" s="24" t="s">
        <v>12</v>
      </c>
      <c r="J148" s="25">
        <v>0.82257884740829468</v>
      </c>
      <c r="K148">
        <f t="shared" ref="K148:K155" si="18">(J148*75)/(2*140)</f>
        <v>0.22033361984150751</v>
      </c>
    </row>
    <row r="149" spans="1:14" x14ac:dyDescent="0.3">
      <c r="B149" s="10" t="s">
        <v>21</v>
      </c>
      <c r="C149" s="9">
        <v>5.8982267379760742</v>
      </c>
      <c r="D149">
        <f t="shared" si="16"/>
        <v>1.5798821619578771</v>
      </c>
      <c r="E149" s="16"/>
      <c r="F149" s="16"/>
      <c r="G149" s="16"/>
      <c r="I149" s="24" t="s">
        <v>12</v>
      </c>
      <c r="J149" s="25">
        <v>1.5114648342132568</v>
      </c>
      <c r="K149">
        <f t="shared" si="18"/>
        <v>0.40485665202140808</v>
      </c>
    </row>
    <row r="150" spans="1:14" x14ac:dyDescent="0.3">
      <c r="B150" s="10" t="s">
        <v>22</v>
      </c>
      <c r="C150" s="9">
        <v>5.962369441986084</v>
      </c>
      <c r="D150">
        <f t="shared" si="16"/>
        <v>1.5970632433891296</v>
      </c>
      <c r="E150" s="1" t="s">
        <v>14</v>
      </c>
      <c r="F150" s="16">
        <f>AVERAGE(D150:D152)</f>
        <v>1.645097391945975</v>
      </c>
      <c r="G150" s="16">
        <f>_xlfn.STDEV.S(D150:D152)</f>
        <v>0.11648124596353365</v>
      </c>
      <c r="I150" s="24" t="s">
        <v>15</v>
      </c>
      <c r="J150" s="25">
        <v>1.5345425605773926</v>
      </c>
      <c r="K150">
        <f t="shared" si="18"/>
        <v>0.41103818586894442</v>
      </c>
    </row>
    <row r="151" spans="1:14" x14ac:dyDescent="0.3">
      <c r="B151" s="10" t="s">
        <v>22</v>
      </c>
      <c r="C151" s="9">
        <v>5.8251743316650391</v>
      </c>
      <c r="D151">
        <f t="shared" si="16"/>
        <v>1.5603145531245641</v>
      </c>
      <c r="E151" s="16"/>
      <c r="F151" s="16"/>
      <c r="G151" s="16"/>
      <c r="I151" s="24" t="s">
        <v>15</v>
      </c>
      <c r="J151" s="25">
        <v>2.2190477848052979</v>
      </c>
      <c r="K151">
        <f t="shared" si="18"/>
        <v>0.59438779950141907</v>
      </c>
    </row>
    <row r="152" spans="1:14" x14ac:dyDescent="0.3">
      <c r="B152" s="10" t="s">
        <v>22</v>
      </c>
      <c r="C152" s="9">
        <v>6.6375470161437988</v>
      </c>
      <c r="D152">
        <f t="shared" si="16"/>
        <v>1.7779143793242318</v>
      </c>
      <c r="E152" s="16"/>
      <c r="F152" s="16"/>
      <c r="G152" s="16"/>
      <c r="I152" s="24" t="s">
        <v>14</v>
      </c>
      <c r="J152" s="25">
        <v>2.5227715969085693</v>
      </c>
      <c r="K152">
        <f t="shared" si="18"/>
        <v>0.67574239202908104</v>
      </c>
    </row>
    <row r="153" spans="1:14" x14ac:dyDescent="0.3">
      <c r="B153" s="10" t="s">
        <v>23</v>
      </c>
      <c r="C153" s="9">
        <v>4.7431278228759766</v>
      </c>
      <c r="D153">
        <f t="shared" si="16"/>
        <v>1.2704806668417794</v>
      </c>
      <c r="E153" s="1" t="s">
        <v>17</v>
      </c>
      <c r="F153" s="16">
        <f>AVERAGE(D153:D155)</f>
        <v>1.1460202293736594</v>
      </c>
      <c r="G153" s="16">
        <f>_xlfn.STDEV.S(D153:D155)</f>
        <v>0.11333886302920397</v>
      </c>
      <c r="I153" s="24" t="s">
        <v>18</v>
      </c>
      <c r="J153" s="25">
        <v>2.8493931293487549</v>
      </c>
      <c r="K153">
        <f t="shared" si="18"/>
        <v>0.76323030250413082</v>
      </c>
    </row>
    <row r="154" spans="1:14" x14ac:dyDescent="0.3">
      <c r="B154" s="10" t="s">
        <v>23</v>
      </c>
      <c r="C154" s="9">
        <v>3.9153282642364502</v>
      </c>
      <c r="D154">
        <f t="shared" si="16"/>
        <v>1.048748642206192</v>
      </c>
      <c r="I154" s="24" t="s">
        <v>19</v>
      </c>
      <c r="J154" s="25">
        <v>3.461247444152832</v>
      </c>
      <c r="K154">
        <f t="shared" si="18"/>
        <v>0.92711985111236572</v>
      </c>
    </row>
    <row r="155" spans="1:14" x14ac:dyDescent="0.3">
      <c r="B155" s="10" t="s">
        <v>23</v>
      </c>
      <c r="C155" s="9">
        <v>4.1769704818725586</v>
      </c>
      <c r="D155">
        <f>(C155*75)/(2*140)</f>
        <v>1.1188313790730067</v>
      </c>
      <c r="I155" s="24" t="s">
        <v>19</v>
      </c>
      <c r="J155" s="25">
        <v>3.7271792888641357</v>
      </c>
      <c r="K155">
        <f t="shared" si="18"/>
        <v>0.99835159523146488</v>
      </c>
    </row>
    <row r="156" spans="1:14" s="8" customFormat="1" x14ac:dyDescent="0.3">
      <c r="C156" s="30"/>
      <c r="J156" s="31"/>
    </row>
    <row r="157" spans="1:14" x14ac:dyDescent="0.3">
      <c r="A157" s="26"/>
      <c r="B157" s="27" t="s">
        <v>37</v>
      </c>
      <c r="C157" s="27" t="s">
        <v>0</v>
      </c>
      <c r="D157" s="27" t="s">
        <v>1</v>
      </c>
      <c r="E157" s="26"/>
      <c r="F157" s="28" t="s">
        <v>2</v>
      </c>
      <c r="G157" s="27" t="s">
        <v>3</v>
      </c>
      <c r="H157" s="26"/>
      <c r="I157" s="27" t="s">
        <v>36</v>
      </c>
      <c r="J157" s="27" t="s">
        <v>0</v>
      </c>
      <c r="K157" s="27" t="s">
        <v>1</v>
      </c>
      <c r="L157" s="26"/>
      <c r="M157" s="28" t="s">
        <v>2</v>
      </c>
      <c r="N157" s="27" t="s">
        <v>3</v>
      </c>
    </row>
    <row r="158" spans="1:14" x14ac:dyDescent="0.3">
      <c r="A158" s="3" t="s">
        <v>30</v>
      </c>
      <c r="B158" s="4" t="s">
        <v>5</v>
      </c>
      <c r="C158" s="14">
        <v>102.11749267578125</v>
      </c>
      <c r="D158">
        <f>(C158*75)/(2*140)</f>
        <v>27.352899823869979</v>
      </c>
      <c r="E158" s="1" t="s">
        <v>7</v>
      </c>
      <c r="F158" s="19">
        <f>AVERAGE(D158:D160)</f>
        <v>26.782235418047225</v>
      </c>
      <c r="G158" s="20">
        <f>_xlfn.STDEV.S(D158:D160)</f>
        <v>3.7921033290541977</v>
      </c>
      <c r="I158" s="23" t="s">
        <v>8</v>
      </c>
      <c r="J158" s="25"/>
    </row>
    <row r="159" spans="1:14" x14ac:dyDescent="0.3">
      <c r="B159" s="4" t="s">
        <v>5</v>
      </c>
      <c r="C159" s="14">
        <v>84.885330200195313</v>
      </c>
      <c r="D159">
        <f t="shared" ref="D159:D180" si="19">(C159*75)/(2*140)</f>
        <v>22.737142017909459</v>
      </c>
      <c r="E159" s="16"/>
      <c r="F159" s="20"/>
      <c r="G159" s="20"/>
      <c r="I159" s="23" t="s">
        <v>9</v>
      </c>
      <c r="J159" s="25"/>
    </row>
    <row r="160" spans="1:14" x14ac:dyDescent="0.3">
      <c r="B160" s="4" t="s">
        <v>5</v>
      </c>
      <c r="C160" s="14">
        <v>112.95821380615234</v>
      </c>
      <c r="D160">
        <f t="shared" si="19"/>
        <v>30.256664412362234</v>
      </c>
      <c r="E160" s="16"/>
      <c r="F160" s="20"/>
      <c r="G160" s="20"/>
      <c r="I160" s="23" t="s">
        <v>8</v>
      </c>
      <c r="J160" s="25"/>
    </row>
    <row r="161" spans="2:11" x14ac:dyDescent="0.3">
      <c r="B161" s="4" t="s">
        <v>10</v>
      </c>
      <c r="C161" s="14">
        <v>75.660636901855469</v>
      </c>
      <c r="D161">
        <f t="shared" si="19"/>
        <v>20.266242027282715</v>
      </c>
      <c r="E161" s="1" t="s">
        <v>11</v>
      </c>
      <c r="F161" s="16">
        <f>AVERAGE(D161:D163)</f>
        <v>21.307046072823663</v>
      </c>
      <c r="G161" s="16">
        <f>_xlfn.STDEV.S(D161:D163)</f>
        <v>1.0464165847575209</v>
      </c>
      <c r="I161" s="23" t="s">
        <v>12</v>
      </c>
      <c r="J161" s="25">
        <v>2.821946382522583</v>
      </c>
      <c r="K161">
        <f>(J161*75)/(2*140)</f>
        <v>0.755878495318549</v>
      </c>
    </row>
    <row r="162" spans="2:11" x14ac:dyDescent="0.3">
      <c r="B162" s="4" t="s">
        <v>10</v>
      </c>
      <c r="C162" s="14">
        <v>83.473548889160156</v>
      </c>
      <c r="D162">
        <f t="shared" si="19"/>
        <v>22.358986309596471</v>
      </c>
      <c r="E162" s="16"/>
      <c r="F162" s="16"/>
      <c r="G162" s="16"/>
      <c r="I162" s="23" t="s">
        <v>12</v>
      </c>
      <c r="J162" s="25">
        <v>1.0141384601593018</v>
      </c>
      <c r="K162">
        <f t="shared" ref="K162:K169" si="20">(J162*75)/(2*140)</f>
        <v>0.27164423039981295</v>
      </c>
    </row>
    <row r="163" spans="2:11" x14ac:dyDescent="0.3">
      <c r="B163" s="4" t="s">
        <v>10</v>
      </c>
      <c r="C163" s="14">
        <v>79.504730224609375</v>
      </c>
      <c r="D163">
        <f t="shared" si="19"/>
        <v>21.295909881591797</v>
      </c>
      <c r="E163" s="16"/>
      <c r="F163" s="16"/>
      <c r="G163" s="16"/>
      <c r="I163" s="23" t="s">
        <v>12</v>
      </c>
      <c r="J163" s="25">
        <v>0.59349989891052246</v>
      </c>
      <c r="K163">
        <f t="shared" si="20"/>
        <v>0.15897318720817566</v>
      </c>
    </row>
    <row r="164" spans="2:11" x14ac:dyDescent="0.3">
      <c r="B164" s="4" t="s">
        <v>13</v>
      </c>
      <c r="C164" s="14">
        <v>96.656379699707031</v>
      </c>
      <c r="D164">
        <f t="shared" si="19"/>
        <v>25.890101705278671</v>
      </c>
      <c r="E164" s="1" t="s">
        <v>14</v>
      </c>
      <c r="F164" s="16">
        <f>AVERAGE(D164:D166)</f>
        <v>24.763587542942592</v>
      </c>
      <c r="G164" s="16">
        <f>_xlfn.STDEV.S(D164:D166)</f>
        <v>1.0507839868055358</v>
      </c>
      <c r="I164" s="23" t="s">
        <v>15</v>
      </c>
      <c r="J164" s="25">
        <v>1.9167420864105225</v>
      </c>
      <c r="K164">
        <f t="shared" si="20"/>
        <v>0.51341305885996136</v>
      </c>
    </row>
    <row r="165" spans="2:11" x14ac:dyDescent="0.3">
      <c r="B165" s="4" t="s">
        <v>13</v>
      </c>
      <c r="C165" s="14">
        <v>91.805198669433594</v>
      </c>
      <c r="D165">
        <f>(C165*75)/(2*140)</f>
        <v>24.590678215026855</v>
      </c>
      <c r="E165" s="16"/>
      <c r="F165" s="16"/>
      <c r="G165" s="16"/>
      <c r="I165" s="23" t="s">
        <v>14</v>
      </c>
      <c r="J165" s="25">
        <v>1.0889682769775391</v>
      </c>
      <c r="K165">
        <f t="shared" si="20"/>
        <v>0.29168793133326937</v>
      </c>
    </row>
    <row r="166" spans="2:11" x14ac:dyDescent="0.3">
      <c r="B166" s="4" t="s">
        <v>13</v>
      </c>
      <c r="C166" s="14">
        <v>88.890602111816406</v>
      </c>
      <c r="D166">
        <f t="shared" si="19"/>
        <v>23.809982708522252</v>
      </c>
      <c r="E166" s="16"/>
      <c r="F166" s="16"/>
      <c r="G166" s="16"/>
      <c r="I166" s="23" t="s">
        <v>15</v>
      </c>
      <c r="J166" s="25">
        <v>0.95657193660736084</v>
      </c>
      <c r="K166">
        <f t="shared" si="20"/>
        <v>0.25622462587697165</v>
      </c>
    </row>
    <row r="167" spans="2:11" x14ac:dyDescent="0.3">
      <c r="B167" s="4" t="s">
        <v>16</v>
      </c>
      <c r="C167" s="14">
        <v>86.129356384277344</v>
      </c>
      <c r="D167">
        <f t="shared" si="19"/>
        <v>23.070363317217147</v>
      </c>
      <c r="E167" s="1" t="s">
        <v>17</v>
      </c>
      <c r="F167" s="16">
        <f>AVERAGE(D167:D169)</f>
        <v>25.235459463936945</v>
      </c>
      <c r="G167" s="16">
        <f>_xlfn.STDEV.S(D167:D169)</f>
        <v>2.3842149504590151</v>
      </c>
      <c r="I167" s="23" t="s">
        <v>18</v>
      </c>
      <c r="J167" s="25">
        <v>3.4542884826660156</v>
      </c>
      <c r="K167">
        <f t="shared" si="20"/>
        <v>0.92525584357125423</v>
      </c>
    </row>
    <row r="168" spans="2:11" x14ac:dyDescent="0.3">
      <c r="B168" s="4" t="s">
        <v>16</v>
      </c>
      <c r="C168" s="14">
        <v>92.755935668945313</v>
      </c>
      <c r="D168">
        <f t="shared" si="19"/>
        <v>24.845339911324636</v>
      </c>
      <c r="E168" s="1"/>
      <c r="F168" s="16"/>
      <c r="G168" s="16"/>
      <c r="I168" s="23" t="s">
        <v>18</v>
      </c>
      <c r="J168" s="25">
        <v>2.7637498378753662</v>
      </c>
      <c r="K168">
        <f t="shared" si="20"/>
        <v>0.74029013514518738</v>
      </c>
    </row>
    <row r="169" spans="2:11" x14ac:dyDescent="0.3">
      <c r="B169" s="4" t="s">
        <v>16</v>
      </c>
      <c r="C169" s="14">
        <v>103.75185394287109</v>
      </c>
      <c r="D169">
        <f t="shared" si="19"/>
        <v>27.790675163269043</v>
      </c>
      <c r="I169" s="23" t="s">
        <v>19</v>
      </c>
      <c r="J169" s="25">
        <v>1.9055203199386597</v>
      </c>
      <c r="K169">
        <f t="shared" si="20"/>
        <v>0.51040722855499809</v>
      </c>
    </row>
    <row r="170" spans="2:11" x14ac:dyDescent="0.3">
      <c r="B170" s="10" t="s">
        <v>20</v>
      </c>
      <c r="C170" s="14">
        <v>147.31597900390625</v>
      </c>
      <c r="D170">
        <f t="shared" si="19"/>
        <v>39.459637233189177</v>
      </c>
      <c r="E170" s="1" t="s">
        <v>7</v>
      </c>
      <c r="F170" s="19">
        <f>AVERAGE(D170:D172)</f>
        <v>32.880879810878213</v>
      </c>
      <c r="G170" s="20">
        <f>_xlfn.STDEV.S(D170:D172)</f>
        <v>7.0512968178681161</v>
      </c>
      <c r="I170" s="24" t="s">
        <v>8</v>
      </c>
      <c r="J170" s="25"/>
    </row>
    <row r="171" spans="2:11" x14ac:dyDescent="0.3">
      <c r="B171" s="10" t="s">
        <v>20</v>
      </c>
      <c r="C171" s="14">
        <v>125.98546600341797</v>
      </c>
      <c r="D171">
        <f t="shared" si="19"/>
        <v>33.746106965201243</v>
      </c>
      <c r="E171" s="16"/>
      <c r="F171" s="20"/>
      <c r="G171" s="20"/>
      <c r="I171" s="24" t="s">
        <v>8</v>
      </c>
      <c r="J171" s="25"/>
    </row>
    <row r="172" spans="2:11" x14ac:dyDescent="0.3">
      <c r="B172" s="10" t="s">
        <v>20</v>
      </c>
      <c r="C172" s="14">
        <v>94.964408874511719</v>
      </c>
      <c r="D172">
        <f t="shared" si="19"/>
        <v>25.436895234244211</v>
      </c>
      <c r="E172" s="16"/>
      <c r="F172" s="20"/>
      <c r="G172" s="20"/>
      <c r="I172" s="24" t="s">
        <v>8</v>
      </c>
      <c r="J172" s="25"/>
    </row>
    <row r="173" spans="2:11" x14ac:dyDescent="0.3">
      <c r="B173" s="10" t="s">
        <v>21</v>
      </c>
      <c r="C173" s="14">
        <v>132.4344482421875</v>
      </c>
      <c r="D173">
        <f t="shared" si="19"/>
        <v>35.473512922014507</v>
      </c>
      <c r="E173" s="1" t="s">
        <v>11</v>
      </c>
      <c r="F173" s="16">
        <f>AVERAGE(D173:D175)</f>
        <v>26.192469937460761</v>
      </c>
      <c r="G173" s="16">
        <f>_xlfn.STDEV.S(D173:D175)</f>
        <v>9.5328367671611716</v>
      </c>
      <c r="I173" s="24" t="s">
        <v>11</v>
      </c>
      <c r="J173" s="25">
        <v>1.184535026550293</v>
      </c>
      <c r="K173">
        <f>(J173*75)/(2*140)</f>
        <v>0.31728616782597135</v>
      </c>
    </row>
    <row r="174" spans="2:11" x14ac:dyDescent="0.3">
      <c r="B174" s="10" t="s">
        <v>21</v>
      </c>
      <c r="C174" s="14">
        <v>61.325077056884766</v>
      </c>
      <c r="D174">
        <f t="shared" si="19"/>
        <v>16.426359925951278</v>
      </c>
      <c r="E174" s="16"/>
      <c r="F174" s="16"/>
      <c r="G174" s="16"/>
      <c r="I174" s="24" t="s">
        <v>12</v>
      </c>
      <c r="J174" s="25">
        <v>0.95730710029602051</v>
      </c>
      <c r="K174">
        <f>(J174*75)/(2*140)</f>
        <v>0.25642154472214834</v>
      </c>
    </row>
    <row r="175" spans="2:11" x14ac:dyDescent="0.3">
      <c r="B175" s="10" t="s">
        <v>21</v>
      </c>
      <c r="C175" s="14">
        <v>99.596138000488281</v>
      </c>
      <c r="D175">
        <f t="shared" si="19"/>
        <v>26.677536964416504</v>
      </c>
      <c r="E175" s="16"/>
      <c r="F175" s="16"/>
      <c r="G175" s="16"/>
      <c r="I175" s="24" t="s">
        <v>12</v>
      </c>
      <c r="J175" t="s">
        <v>6</v>
      </c>
    </row>
    <row r="176" spans="2:11" x14ac:dyDescent="0.3">
      <c r="B176" s="10" t="s">
        <v>22</v>
      </c>
      <c r="C176" s="14">
        <v>83.710823059082031</v>
      </c>
      <c r="D176">
        <f t="shared" si="19"/>
        <v>22.422541890825546</v>
      </c>
      <c r="E176" s="1" t="s">
        <v>14</v>
      </c>
      <c r="F176" s="16">
        <f>AVERAGE(D176:D178)</f>
        <v>26.503909655979701</v>
      </c>
      <c r="G176" s="16">
        <f>_xlfn.STDEV.S(D176:D178)</f>
        <v>3.5451475822522625</v>
      </c>
      <c r="I176" s="24" t="s">
        <v>15</v>
      </c>
      <c r="J176" s="25">
        <v>1.1021599769592285</v>
      </c>
      <c r="K176">
        <f>(J176*75)/(2*140)</f>
        <v>0.29522142239979338</v>
      </c>
    </row>
    <row r="177" spans="1:14" x14ac:dyDescent="0.3">
      <c r="B177" s="10" t="s">
        <v>22</v>
      </c>
      <c r="C177" s="14">
        <v>107.58821105957031</v>
      </c>
      <c r="D177">
        <f t="shared" si="19"/>
        <v>28.818270819527761</v>
      </c>
      <c r="E177" s="16"/>
      <c r="F177" s="16"/>
      <c r="G177" s="16"/>
      <c r="I177" s="24" t="s">
        <v>15</v>
      </c>
      <c r="J177" s="25">
        <v>0.97969025373458862</v>
      </c>
      <c r="K177">
        <f t="shared" ref="K177:K181" si="21">(J177*75)/(2*140)</f>
        <v>0.26241703225033625</v>
      </c>
    </row>
    <row r="178" spans="1:14" x14ac:dyDescent="0.3">
      <c r="B178" s="10" t="s">
        <v>22</v>
      </c>
      <c r="C178" s="14">
        <v>105.54475402832031</v>
      </c>
      <c r="D178">
        <f t="shared" si="19"/>
        <v>28.2709162575858</v>
      </c>
      <c r="E178" s="16"/>
      <c r="F178" s="16"/>
      <c r="G178" s="16"/>
      <c r="I178" s="24" t="s">
        <v>14</v>
      </c>
      <c r="J178" s="25">
        <v>3.2935101985931396</v>
      </c>
      <c r="K178">
        <f t="shared" si="21"/>
        <v>0.88219023176601952</v>
      </c>
    </row>
    <row r="179" spans="1:14" x14ac:dyDescent="0.3">
      <c r="B179" s="10" t="s">
        <v>23</v>
      </c>
      <c r="C179" s="14">
        <v>154.81900024414063</v>
      </c>
      <c r="D179">
        <f t="shared" si="19"/>
        <v>41.469375065394807</v>
      </c>
      <c r="E179" s="1" t="s">
        <v>17</v>
      </c>
      <c r="F179" s="16">
        <f>AVERAGE(D179:D181)</f>
        <v>33.480939865112305</v>
      </c>
      <c r="G179" s="16">
        <f>_xlfn.STDEV.S(D179:D181)</f>
        <v>8.5753799387658081</v>
      </c>
      <c r="I179" s="24" t="s">
        <v>18</v>
      </c>
      <c r="J179" s="25">
        <v>1.6310930252075195</v>
      </c>
      <c r="K179">
        <f t="shared" si="21"/>
        <v>0.43689991746629986</v>
      </c>
    </row>
    <row r="180" spans="1:14" x14ac:dyDescent="0.3">
      <c r="B180" s="10" t="s">
        <v>23</v>
      </c>
      <c r="C180" s="14">
        <v>91.166473388671875</v>
      </c>
      <c r="D180">
        <f t="shared" si="19"/>
        <v>24.419591086251394</v>
      </c>
      <c r="I180" s="24" t="s">
        <v>19</v>
      </c>
      <c r="J180" s="25">
        <v>3.7208826541900635</v>
      </c>
      <c r="K180">
        <f t="shared" si="21"/>
        <v>0.99666499665805275</v>
      </c>
    </row>
    <row r="181" spans="1:14" x14ac:dyDescent="0.3">
      <c r="B181" s="10" t="s">
        <v>23</v>
      </c>
      <c r="C181" s="14">
        <v>129.00105285644531</v>
      </c>
      <c r="D181">
        <f>(C181*75)/(2*140)</f>
        <v>34.553853443690706</v>
      </c>
      <c r="I181" s="24" t="s">
        <v>19</v>
      </c>
      <c r="J181" s="25">
        <v>0.65992450714111328</v>
      </c>
      <c r="K181">
        <f t="shared" si="21"/>
        <v>0.17676549298422678</v>
      </c>
    </row>
    <row r="182" spans="1:14" s="8" customFormat="1" x14ac:dyDescent="0.3">
      <c r="C182" s="35"/>
      <c r="J182" s="31"/>
    </row>
    <row r="183" spans="1:14" x14ac:dyDescent="0.3">
      <c r="A183" s="26"/>
      <c r="B183" s="27" t="s">
        <v>37</v>
      </c>
      <c r="C183" s="27" t="s">
        <v>0</v>
      </c>
      <c r="D183" s="27" t="s">
        <v>1</v>
      </c>
      <c r="E183" s="26"/>
      <c r="F183" s="28" t="s">
        <v>2</v>
      </c>
      <c r="G183" s="27" t="s">
        <v>3</v>
      </c>
      <c r="H183" s="26"/>
      <c r="I183" s="27" t="s">
        <v>36</v>
      </c>
      <c r="J183" s="27" t="s">
        <v>0</v>
      </c>
      <c r="K183" s="27" t="s">
        <v>1</v>
      </c>
      <c r="L183" s="26"/>
      <c r="M183" s="28" t="s">
        <v>2</v>
      </c>
      <c r="N183" s="27" t="s">
        <v>3</v>
      </c>
    </row>
    <row r="184" spans="1:14" x14ac:dyDescent="0.3">
      <c r="A184" s="3" t="s">
        <v>31</v>
      </c>
      <c r="B184" s="4" t="s">
        <v>5</v>
      </c>
      <c r="C184" s="14">
        <v>3.466728687286377</v>
      </c>
      <c r="D184">
        <f>(C184*75)/(2*140)</f>
        <v>0.92858804123742245</v>
      </c>
      <c r="E184" s="1" t="s">
        <v>7</v>
      </c>
      <c r="F184" s="21">
        <f>AVERAGE(D184:D186)</f>
        <v>1.1319414206913538</v>
      </c>
      <c r="G184" s="16">
        <f>_xlfn.STDEV.S(D184:D186)</f>
        <v>0.29296027776073852</v>
      </c>
      <c r="I184" s="23" t="s">
        <v>8</v>
      </c>
      <c r="J184" s="36">
        <v>3.5840000000000001</v>
      </c>
      <c r="K184">
        <f>(J184*75)/(2*140)</f>
        <v>0.96000000000000008</v>
      </c>
    </row>
    <row r="185" spans="1:14" x14ac:dyDescent="0.3">
      <c r="A185" t="s">
        <v>28</v>
      </c>
      <c r="B185" s="4" t="s">
        <v>5</v>
      </c>
      <c r="C185" s="14">
        <v>3.7314667701721191</v>
      </c>
      <c r="D185">
        <f t="shared" ref="D185:D207" si="22">(C185*75)/(2*140)</f>
        <v>0.99950002772467472</v>
      </c>
      <c r="E185" s="16"/>
      <c r="F185" s="16"/>
      <c r="G185" s="16"/>
      <c r="I185" s="23" t="s">
        <v>9</v>
      </c>
      <c r="J185" s="36">
        <v>2.754</v>
      </c>
      <c r="K185">
        <f t="shared" ref="K185:K191" si="23">(J185*75)/(2*140)</f>
        <v>0.73767857142857152</v>
      </c>
    </row>
    <row r="186" spans="1:14" x14ac:dyDescent="0.3">
      <c r="B186" s="4" t="s">
        <v>5</v>
      </c>
      <c r="C186" s="14">
        <v>5.479548454284668</v>
      </c>
      <c r="D186">
        <f t="shared" si="22"/>
        <v>1.4677361931119646</v>
      </c>
      <c r="E186" s="16"/>
      <c r="F186" s="16"/>
      <c r="G186" s="16"/>
      <c r="I186" s="23" t="s">
        <v>8</v>
      </c>
      <c r="J186" s="36">
        <v>3.9529999999999998</v>
      </c>
      <c r="K186">
        <f t="shared" si="23"/>
        <v>1.0588392857142856</v>
      </c>
    </row>
    <row r="187" spans="1:14" x14ac:dyDescent="0.3">
      <c r="B187" s="4" t="s">
        <v>10</v>
      </c>
      <c r="C187" s="14">
        <v>3.607750415802002</v>
      </c>
      <c r="D187">
        <f t="shared" si="22"/>
        <v>0.96636171851839336</v>
      </c>
      <c r="E187" s="1" t="s">
        <v>11</v>
      </c>
      <c r="F187" s="16">
        <f>AVERAGE(D187:D189)</f>
        <v>0.92779141451631275</v>
      </c>
      <c r="G187" s="16">
        <f>_xlfn.STDEV.S(D187:D189)</f>
        <v>0.55661951708358892</v>
      </c>
      <c r="I187" s="23" t="s">
        <v>12</v>
      </c>
      <c r="J187" s="36">
        <v>2.7109999999999999</v>
      </c>
      <c r="K187">
        <f t="shared" si="23"/>
        <v>0.72616071428571427</v>
      </c>
    </row>
    <row r="188" spans="1:14" x14ac:dyDescent="0.3">
      <c r="B188" s="4" t="s">
        <v>10</v>
      </c>
      <c r="C188" s="14">
        <v>5.4660577774047852</v>
      </c>
      <c r="D188">
        <f t="shared" si="22"/>
        <v>1.4641226189477103</v>
      </c>
      <c r="E188" s="16"/>
      <c r="F188" s="16"/>
      <c r="G188" s="16"/>
      <c r="I188" s="23" t="s">
        <v>12</v>
      </c>
      <c r="J188" s="36">
        <v>2.4409999999999998</v>
      </c>
      <c r="K188">
        <f t="shared" si="23"/>
        <v>0.65383928571428562</v>
      </c>
    </row>
    <row r="189" spans="1:14" x14ac:dyDescent="0.3">
      <c r="B189" s="4" t="s">
        <v>10</v>
      </c>
      <c r="C189" s="14">
        <v>1.3174556493759155</v>
      </c>
      <c r="D189">
        <f t="shared" si="22"/>
        <v>0.35288990608283449</v>
      </c>
      <c r="E189" s="16"/>
      <c r="F189" s="16"/>
      <c r="G189" s="16"/>
      <c r="I189" s="23" t="s">
        <v>12</v>
      </c>
      <c r="J189" s="36">
        <v>1.4350000000000001</v>
      </c>
      <c r="K189">
        <f t="shared" si="23"/>
        <v>0.38437500000000002</v>
      </c>
    </row>
    <row r="190" spans="1:14" x14ac:dyDescent="0.3">
      <c r="B190" s="4" t="s">
        <v>13</v>
      </c>
      <c r="C190" s="14">
        <v>9.309046745300293</v>
      </c>
      <c r="D190">
        <f t="shared" si="22"/>
        <v>2.4934946639197215</v>
      </c>
      <c r="E190" s="1" t="s">
        <v>14</v>
      </c>
      <c r="F190" s="16">
        <f>AVERAGE(D190:D192)</f>
        <v>1.2660156562924387</v>
      </c>
      <c r="G190" s="16">
        <f>_xlfn.STDEV.S(D190:D192)</f>
        <v>1.154516868390598</v>
      </c>
      <c r="I190" s="23" t="s">
        <v>15</v>
      </c>
      <c r="J190" s="36">
        <v>6.359</v>
      </c>
      <c r="K190">
        <f t="shared" si="23"/>
        <v>1.7033035714285714</v>
      </c>
    </row>
    <row r="191" spans="1:14" x14ac:dyDescent="0.3">
      <c r="B191" s="4" t="s">
        <v>13</v>
      </c>
      <c r="C191" s="14">
        <v>0.75358599424362183</v>
      </c>
      <c r="D191">
        <f t="shared" si="22"/>
        <v>0.20185339131525584</v>
      </c>
      <c r="E191" s="16"/>
      <c r="F191" s="16"/>
      <c r="G191" s="16"/>
      <c r="I191" s="23" t="s">
        <v>14</v>
      </c>
      <c r="J191" s="36">
        <v>6.0810000000000004</v>
      </c>
      <c r="K191">
        <f t="shared" si="23"/>
        <v>1.6288392857142859</v>
      </c>
    </row>
    <row r="192" spans="1:14" x14ac:dyDescent="0.3">
      <c r="B192" s="4" t="s">
        <v>13</v>
      </c>
      <c r="C192" s="14">
        <v>4.1167426109313965</v>
      </c>
      <c r="D192">
        <f t="shared" si="22"/>
        <v>1.1026989136423384</v>
      </c>
      <c r="E192" s="16"/>
      <c r="F192" s="16"/>
      <c r="G192" s="16"/>
      <c r="I192" s="23" t="s">
        <v>15</v>
      </c>
      <c r="J192" s="36">
        <v>5.9690000000000003</v>
      </c>
      <c r="K192">
        <f>(J192*75)/(2*140)</f>
        <v>1.5988392857142857</v>
      </c>
    </row>
    <row r="193" spans="2:11" x14ac:dyDescent="0.3">
      <c r="B193" s="4" t="s">
        <v>16</v>
      </c>
      <c r="C193" s="14">
        <v>2.9004905223846436</v>
      </c>
      <c r="D193">
        <f t="shared" si="22"/>
        <v>0.77691710421017235</v>
      </c>
      <c r="E193" s="1" t="s">
        <v>17</v>
      </c>
      <c r="F193" s="16">
        <f>AVERAGE(D193:D195)</f>
        <v>0.89164171900068023</v>
      </c>
      <c r="G193" s="16">
        <f>_xlfn.STDEV.S(D193:D195)</f>
        <v>0.32423588613618015</v>
      </c>
      <c r="I193" s="23" t="s">
        <v>18</v>
      </c>
      <c r="J193" s="36"/>
    </row>
    <row r="194" spans="2:11" x14ac:dyDescent="0.3">
      <c r="B194" s="4" t="s">
        <v>16</v>
      </c>
      <c r="C194" s="14">
        <v>4.6951980590820313</v>
      </c>
      <c r="D194">
        <f t="shared" si="22"/>
        <v>1.2576423372541154</v>
      </c>
      <c r="E194" s="1"/>
      <c r="F194" s="16"/>
      <c r="G194" s="16"/>
      <c r="I194" s="23" t="s">
        <v>18</v>
      </c>
      <c r="J194" s="36"/>
    </row>
    <row r="195" spans="2:11" x14ac:dyDescent="0.3">
      <c r="B195" s="4" t="s">
        <v>16</v>
      </c>
      <c r="C195" s="14">
        <v>2.3906986713409424</v>
      </c>
      <c r="D195">
        <f t="shared" si="22"/>
        <v>0.64036571553775246</v>
      </c>
      <c r="I195" s="23" t="s">
        <v>19</v>
      </c>
      <c r="J195" s="36"/>
    </row>
    <row r="196" spans="2:11" x14ac:dyDescent="0.3">
      <c r="B196" s="10" t="s">
        <v>20</v>
      </c>
      <c r="C196" s="14">
        <v>2.1472954750061035</v>
      </c>
      <c r="D196">
        <f t="shared" si="22"/>
        <v>0.5751684308052063</v>
      </c>
      <c r="E196" s="1" t="s">
        <v>7</v>
      </c>
      <c r="F196" s="21">
        <f>AVERAGE(D196:D198)</f>
        <v>98.422209067004076</v>
      </c>
      <c r="G196" s="16">
        <f>_xlfn.STDEV.S(D196:D198)</f>
        <v>169.59661132835251</v>
      </c>
      <c r="I196" s="24" t="s">
        <v>8</v>
      </c>
      <c r="J196" s="36">
        <v>4.0410000000000004</v>
      </c>
      <c r="K196">
        <f>(J196*75)/(2*140)</f>
        <v>1.0824107142857144</v>
      </c>
    </row>
    <row r="197" spans="2:11" x14ac:dyDescent="0.3">
      <c r="B197" s="10" t="s">
        <v>20</v>
      </c>
      <c r="C197" s="14">
        <v>1.6276130676269531</v>
      </c>
      <c r="D197">
        <f t="shared" si="22"/>
        <v>0.43596778597150532</v>
      </c>
      <c r="E197" s="16"/>
      <c r="F197" s="16"/>
      <c r="G197" s="16"/>
      <c r="I197" s="24" t="s">
        <v>8</v>
      </c>
      <c r="J197" s="36">
        <v>3.4860000000000002</v>
      </c>
      <c r="K197">
        <f t="shared" ref="K197:K203" si="24">(J197*75)/(2*140)</f>
        <v>0.93374999999999997</v>
      </c>
    </row>
    <row r="198" spans="2:11" x14ac:dyDescent="0.3">
      <c r="B198" s="10" t="s">
        <v>20</v>
      </c>
      <c r="C198" s="22">
        <v>1098.5538330078125</v>
      </c>
      <c r="D198">
        <f t="shared" si="22"/>
        <v>294.25549098423551</v>
      </c>
      <c r="E198" s="16"/>
      <c r="F198" s="16"/>
      <c r="G198" s="16"/>
      <c r="I198" s="24" t="s">
        <v>8</v>
      </c>
      <c r="J198" s="36">
        <v>5.75</v>
      </c>
      <c r="K198">
        <f t="shared" si="24"/>
        <v>1.5401785714285714</v>
      </c>
    </row>
    <row r="199" spans="2:11" x14ac:dyDescent="0.3">
      <c r="B199" s="10" t="s">
        <v>21</v>
      </c>
      <c r="C199" s="14">
        <v>2.1462726593017578</v>
      </c>
      <c r="D199">
        <f t="shared" si="22"/>
        <v>0.57489446231297081</v>
      </c>
      <c r="E199" s="1" t="s">
        <v>11</v>
      </c>
      <c r="F199" s="16">
        <f>AVERAGE(D199:D201)</f>
        <v>0.78015927757535664</v>
      </c>
      <c r="G199" s="16">
        <f>_xlfn.STDEV.S(D199:D201)</f>
        <v>0.26245428532573789</v>
      </c>
      <c r="I199" s="24" t="s">
        <v>11</v>
      </c>
      <c r="J199" s="36">
        <v>2.0670000000000002</v>
      </c>
      <c r="K199">
        <f t="shared" si="24"/>
        <v>0.55366071428571428</v>
      </c>
    </row>
    <row r="200" spans="2:11" x14ac:dyDescent="0.3">
      <c r="B200" s="10" t="s">
        <v>21</v>
      </c>
      <c r="C200" s="14">
        <v>4.0166082382202148</v>
      </c>
      <c r="D200">
        <f t="shared" si="22"/>
        <v>1.0758772066661291</v>
      </c>
      <c r="E200" s="16"/>
      <c r="F200" s="16"/>
      <c r="G200" s="16"/>
      <c r="I200" s="24" t="s">
        <v>12</v>
      </c>
      <c r="J200" s="36">
        <v>1.2050000000000001</v>
      </c>
      <c r="K200">
        <f t="shared" si="24"/>
        <v>0.32276785714285716</v>
      </c>
    </row>
    <row r="201" spans="2:11" x14ac:dyDescent="0.3">
      <c r="B201" s="10" t="s">
        <v>21</v>
      </c>
      <c r="C201" s="14">
        <v>2.5749030113220215</v>
      </c>
      <c r="D201">
        <f t="shared" si="22"/>
        <v>0.68970616374697002</v>
      </c>
      <c r="E201" s="16"/>
      <c r="F201" s="16"/>
      <c r="G201" s="16"/>
      <c r="I201" s="24" t="s">
        <v>12</v>
      </c>
      <c r="J201" s="36">
        <v>1.036</v>
      </c>
      <c r="K201">
        <f t="shared" si="24"/>
        <v>0.27750000000000002</v>
      </c>
    </row>
    <row r="202" spans="2:11" x14ac:dyDescent="0.3">
      <c r="B202" s="10" t="s">
        <v>22</v>
      </c>
      <c r="C202" s="14">
        <v>1.2988294363021851</v>
      </c>
      <c r="D202">
        <f t="shared" si="22"/>
        <v>0.3479007418666567</v>
      </c>
      <c r="E202" s="1" t="s">
        <v>14</v>
      </c>
      <c r="F202" s="16">
        <f>AVERAGE(D202:D204)</f>
        <v>0.93655035964080258</v>
      </c>
      <c r="G202" s="16">
        <f>_xlfn.STDEV.S(D202:D204)</f>
        <v>0.58041582844968553</v>
      </c>
      <c r="I202" s="24" t="s">
        <v>15</v>
      </c>
      <c r="J202" s="36">
        <v>8.2949999999999999</v>
      </c>
      <c r="K202">
        <f t="shared" si="24"/>
        <v>2.2218749999999998</v>
      </c>
    </row>
    <row r="203" spans="2:11" x14ac:dyDescent="0.3">
      <c r="B203" s="10" t="s">
        <v>22</v>
      </c>
      <c r="C203" s="14">
        <v>5.6312336921691895</v>
      </c>
      <c r="D203">
        <f t="shared" si="22"/>
        <v>1.5083661675453186</v>
      </c>
      <c r="E203" s="16"/>
      <c r="F203" s="16"/>
      <c r="G203" s="16"/>
      <c r="I203" s="24" t="s">
        <v>15</v>
      </c>
      <c r="J203" s="36">
        <v>11.124000000000001</v>
      </c>
      <c r="K203">
        <f t="shared" si="24"/>
        <v>2.9796428571428573</v>
      </c>
    </row>
    <row r="204" spans="2:11" x14ac:dyDescent="0.3">
      <c r="B204" s="10" t="s">
        <v>22</v>
      </c>
      <c r="C204" s="14">
        <v>3.5593008995056152</v>
      </c>
      <c r="D204">
        <f t="shared" si="22"/>
        <v>0.9533841695104327</v>
      </c>
      <c r="E204" s="16"/>
      <c r="F204" s="16"/>
      <c r="G204" s="16"/>
      <c r="I204" s="24" t="s">
        <v>14</v>
      </c>
      <c r="J204" s="36">
        <v>10.042999999999999</v>
      </c>
      <c r="K204">
        <f>(J204*75)/(2*140)</f>
        <v>2.6900892857142855</v>
      </c>
    </row>
    <row r="205" spans="2:11" x14ac:dyDescent="0.3">
      <c r="B205" s="10" t="s">
        <v>23</v>
      </c>
      <c r="C205" s="14">
        <v>5.6948895454406738</v>
      </c>
      <c r="D205">
        <f t="shared" si="22"/>
        <v>1.525416842528752</v>
      </c>
      <c r="E205" s="1" t="s">
        <v>17</v>
      </c>
      <c r="F205" s="16">
        <f>AVERAGE(D205:D207)</f>
        <v>1.2272102066448756</v>
      </c>
      <c r="G205" s="16">
        <f>_xlfn.STDEV.S(D205:D207)</f>
        <v>0.45984100328509087</v>
      </c>
      <c r="I205" s="24" t="s">
        <v>18</v>
      </c>
    </row>
    <row r="206" spans="2:11" x14ac:dyDescent="0.3">
      <c r="B206" s="10" t="s">
        <v>23</v>
      </c>
      <c r="C206" s="14">
        <v>2.6045064926147461</v>
      </c>
      <c r="D206">
        <f t="shared" si="22"/>
        <v>0.69763566766466412</v>
      </c>
      <c r="I206" s="24" t="s">
        <v>19</v>
      </c>
    </row>
    <row r="207" spans="2:11" x14ac:dyDescent="0.3">
      <c r="B207" s="10" t="s">
        <v>23</v>
      </c>
      <c r="C207" s="14">
        <v>5.4453582763671875</v>
      </c>
      <c r="D207">
        <f t="shared" si="22"/>
        <v>1.4585781097412109</v>
      </c>
      <c r="I207" s="24" t="s">
        <v>19</v>
      </c>
    </row>
  </sheetData>
  <mergeCells count="8">
    <mergeCell ref="A40:A51"/>
    <mergeCell ref="H29:H39"/>
    <mergeCell ref="H40:H51"/>
    <mergeCell ref="A14:A25"/>
    <mergeCell ref="A3:A13"/>
    <mergeCell ref="H3:H13"/>
    <mergeCell ref="H14:H25"/>
    <mergeCell ref="A29:A39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workbookViewId="0">
      <selection activeCell="P27" sqref="P27"/>
    </sheetView>
  </sheetViews>
  <sheetFormatPr defaultColWidth="11.19921875" defaultRowHeight="15.6" x14ac:dyDescent="0.3"/>
  <sheetData>
    <row r="1" spans="1:14" s="37" customFormat="1" x14ac:dyDescent="0.3">
      <c r="B1" s="37" t="s">
        <v>37</v>
      </c>
      <c r="C1" s="37" t="s">
        <v>0</v>
      </c>
      <c r="D1" s="37" t="s">
        <v>1</v>
      </c>
      <c r="F1" s="37" t="s">
        <v>2</v>
      </c>
      <c r="G1" s="37" t="s">
        <v>3</v>
      </c>
      <c r="I1" s="37" t="s">
        <v>36</v>
      </c>
      <c r="J1" s="37" t="s">
        <v>0</v>
      </c>
      <c r="K1" s="37" t="s">
        <v>1</v>
      </c>
      <c r="M1" s="37" t="s">
        <v>2</v>
      </c>
      <c r="N1" s="37" t="s">
        <v>3</v>
      </c>
    </row>
    <row r="2" spans="1:14" x14ac:dyDescent="0.3">
      <c r="A2" s="2" t="s">
        <v>38</v>
      </c>
      <c r="B2" s="4" t="s">
        <v>5</v>
      </c>
      <c r="C2" s="34"/>
      <c r="D2" s="6"/>
      <c r="E2" s="33"/>
      <c r="F2" s="6"/>
      <c r="G2" s="6"/>
      <c r="H2" s="2" t="s">
        <v>38</v>
      </c>
      <c r="I2" s="23" t="s">
        <v>8</v>
      </c>
      <c r="J2" s="6" t="s">
        <v>6</v>
      </c>
      <c r="K2" s="6"/>
      <c r="L2" s="6"/>
      <c r="M2" s="6"/>
      <c r="N2" s="6"/>
    </row>
    <row r="3" spans="1:14" x14ac:dyDescent="0.3">
      <c r="B3" s="4" t="s">
        <v>5</v>
      </c>
      <c r="C3" s="6"/>
      <c r="D3" s="6"/>
      <c r="E3" s="33"/>
      <c r="F3" s="6"/>
      <c r="G3" s="6"/>
      <c r="I3" s="23" t="s">
        <v>9</v>
      </c>
      <c r="J3" s="6" t="s">
        <v>6</v>
      </c>
      <c r="K3" s="6"/>
      <c r="L3" s="6"/>
      <c r="M3" s="6"/>
      <c r="N3" s="6"/>
    </row>
    <row r="4" spans="1:14" x14ac:dyDescent="0.3">
      <c r="B4" s="4" t="s">
        <v>5</v>
      </c>
      <c r="C4" s="6"/>
      <c r="D4" s="6"/>
      <c r="E4" s="33"/>
      <c r="F4" s="6"/>
      <c r="G4" s="6"/>
      <c r="I4" s="23" t="s">
        <v>8</v>
      </c>
      <c r="J4" s="6" t="s">
        <v>6</v>
      </c>
      <c r="K4" s="6"/>
      <c r="L4" s="6"/>
      <c r="M4" s="6"/>
      <c r="N4" s="6"/>
    </row>
    <row r="5" spans="1:14" x14ac:dyDescent="0.3">
      <c r="B5" s="4" t="s">
        <v>10</v>
      </c>
      <c r="C5" s="25">
        <v>33.960578918457031</v>
      </c>
      <c r="D5">
        <f>(C5*75)/(2*140)</f>
        <v>9.0965836388724188</v>
      </c>
      <c r="E5" s="2" t="s">
        <v>11</v>
      </c>
      <c r="F5">
        <f>AVERAGE(D5:D7)</f>
        <v>8.2924085003989081</v>
      </c>
      <c r="I5" s="23" t="s">
        <v>12</v>
      </c>
      <c r="J5" s="25">
        <v>769.609375</v>
      </c>
      <c r="K5">
        <f>(J5*75)/(2*140)</f>
        <v>206.14536830357142</v>
      </c>
      <c r="L5" s="2" t="s">
        <v>11</v>
      </c>
      <c r="M5">
        <f>AVERAGE(K5:K7)</f>
        <v>153.93634251185824</v>
      </c>
      <c r="N5">
        <f>_xlfn.STDEV.S(K5:K7)</f>
        <v>47.199193831941599</v>
      </c>
    </row>
    <row r="6" spans="1:14" x14ac:dyDescent="0.3">
      <c r="B6" s="4" t="s">
        <v>10</v>
      </c>
      <c r="C6" s="25">
        <v>28.016580581665039</v>
      </c>
      <c r="D6">
        <f t="shared" ref="D6:D13" si="0">(C6*75)/(2*140)</f>
        <v>7.5044412272317071</v>
      </c>
      <c r="E6" s="2"/>
      <c r="I6" s="23" t="s">
        <v>12</v>
      </c>
      <c r="J6" s="25">
        <v>527.80133056640625</v>
      </c>
      <c r="K6">
        <f t="shared" ref="K6:K13" si="1">(J6*75)/(2*140)</f>
        <v>141.37535640171595</v>
      </c>
      <c r="L6" s="2"/>
    </row>
    <row r="7" spans="1:14" x14ac:dyDescent="0.3">
      <c r="B7" s="4" t="s">
        <v>10</v>
      </c>
      <c r="C7" s="25">
        <v>30.897815704345703</v>
      </c>
      <c r="D7">
        <f t="shared" si="0"/>
        <v>8.2762006350925983</v>
      </c>
      <c r="E7" s="2"/>
      <c r="I7" s="23" t="s">
        <v>12</v>
      </c>
      <c r="J7" s="25">
        <v>426.67633056640625</v>
      </c>
      <c r="K7">
        <f t="shared" si="1"/>
        <v>114.28830283028739</v>
      </c>
      <c r="L7" s="2"/>
    </row>
    <row r="8" spans="1:14" x14ac:dyDescent="0.3">
      <c r="B8" s="4" t="s">
        <v>13</v>
      </c>
      <c r="C8" s="25">
        <v>15.339802742004395</v>
      </c>
      <c r="D8">
        <f t="shared" si="0"/>
        <v>4.1088757344654629</v>
      </c>
      <c r="E8" s="2" t="s">
        <v>14</v>
      </c>
      <c r="F8">
        <f>AVERAGE(D8:D10)</f>
        <v>3.9068527732576643</v>
      </c>
      <c r="I8" s="23" t="s">
        <v>15</v>
      </c>
      <c r="J8" s="25">
        <v>57.687969207763672</v>
      </c>
      <c r="K8">
        <f t="shared" si="1"/>
        <v>15.452134609222412</v>
      </c>
      <c r="L8" s="2" t="s">
        <v>14</v>
      </c>
      <c r="M8">
        <f>AVERAGE(K8:K10)</f>
        <v>11.494521754128591</v>
      </c>
      <c r="N8">
        <f>_xlfn.STDEV.S(K8:K10)</f>
        <v>3.5226736352480845</v>
      </c>
    </row>
    <row r="9" spans="1:14" x14ac:dyDescent="0.3">
      <c r="B9" s="4" t="s">
        <v>13</v>
      </c>
      <c r="C9" s="25">
        <v>16.074972152709961</v>
      </c>
      <c r="D9">
        <f t="shared" si="0"/>
        <v>4.3057961123330255</v>
      </c>
      <c r="E9" s="2"/>
      <c r="I9" s="23" t="s">
        <v>14</v>
      </c>
      <c r="J9" s="25">
        <v>38.563373565673828</v>
      </c>
      <c r="K9">
        <f t="shared" si="1"/>
        <v>10.329475062234062</v>
      </c>
      <c r="L9" s="2"/>
    </row>
    <row r="10" spans="1:14" x14ac:dyDescent="0.3">
      <c r="B10" s="4" t="s">
        <v>13</v>
      </c>
      <c r="C10" s="25">
        <v>12.341976165771484</v>
      </c>
      <c r="D10">
        <f t="shared" si="0"/>
        <v>3.3058864729745046</v>
      </c>
      <c r="E10" s="2"/>
      <c r="I10" s="23" t="s">
        <v>15</v>
      </c>
      <c r="J10" s="25">
        <v>32.487300872802734</v>
      </c>
      <c r="K10">
        <f t="shared" si="1"/>
        <v>8.7019555909293036</v>
      </c>
      <c r="L10" s="2"/>
    </row>
    <row r="11" spans="1:14" x14ac:dyDescent="0.3">
      <c r="B11" s="4" t="s">
        <v>16</v>
      </c>
      <c r="C11" s="25">
        <v>1.0964932441711426</v>
      </c>
      <c r="D11">
        <f t="shared" si="0"/>
        <v>0.29370354754584177</v>
      </c>
      <c r="E11" s="2" t="s">
        <v>17</v>
      </c>
      <c r="F11">
        <f>AVERAGE(D11:D13)</f>
        <v>0.38429318794182366</v>
      </c>
      <c r="I11" s="23" t="s">
        <v>18</v>
      </c>
      <c r="J11" s="25">
        <v>487.65533447265625</v>
      </c>
      <c r="K11">
        <f t="shared" si="1"/>
        <v>130.62196459089006</v>
      </c>
      <c r="L11" s="2" t="s">
        <v>17</v>
      </c>
      <c r="M11">
        <f>AVERAGE(K11:K13)</f>
        <v>108.94091742379324</v>
      </c>
      <c r="N11">
        <f>_xlfn.STDEV.S(K11:K13)</f>
        <v>20.558940513548546</v>
      </c>
    </row>
    <row r="12" spans="1:14" x14ac:dyDescent="0.3">
      <c r="B12" s="4" t="s">
        <v>16</v>
      </c>
      <c r="C12" s="25">
        <v>1.9959219694137573</v>
      </c>
      <c r="D12">
        <f t="shared" si="0"/>
        <v>0.5346219560929707</v>
      </c>
      <c r="E12" s="2"/>
      <c r="I12" s="23" t="s">
        <v>18</v>
      </c>
      <c r="J12" s="25">
        <v>397.50335693359375</v>
      </c>
      <c r="K12">
        <f t="shared" si="1"/>
        <v>106.47411346435547</v>
      </c>
      <c r="L12" s="2"/>
    </row>
    <row r="13" spans="1:14" x14ac:dyDescent="0.3">
      <c r="B13" s="4" t="s">
        <v>16</v>
      </c>
      <c r="C13" s="25">
        <v>1.2116684913635254</v>
      </c>
      <c r="D13">
        <f t="shared" si="0"/>
        <v>0.32455406018665861</v>
      </c>
      <c r="E13" s="2"/>
      <c r="I13" s="23" t="s">
        <v>19</v>
      </c>
      <c r="J13" s="25">
        <v>334.97958374023438</v>
      </c>
      <c r="K13">
        <f t="shared" si="1"/>
        <v>89.726674216134214</v>
      </c>
      <c r="L13" s="2"/>
    </row>
    <row r="14" spans="1:14" x14ac:dyDescent="0.3">
      <c r="B14" s="10" t="s">
        <v>20</v>
      </c>
      <c r="C14" s="34"/>
      <c r="D14" s="6"/>
      <c r="E14" s="33"/>
      <c r="F14" s="6"/>
      <c r="G14" s="6"/>
      <c r="I14" s="24" t="s">
        <v>8</v>
      </c>
      <c r="J14" s="6"/>
      <c r="K14" s="6"/>
      <c r="L14" s="6"/>
      <c r="M14" s="6"/>
      <c r="N14" s="6"/>
    </row>
    <row r="15" spans="1:14" x14ac:dyDescent="0.3">
      <c r="B15" s="10" t="s">
        <v>20</v>
      </c>
      <c r="C15" s="34"/>
      <c r="D15" s="6"/>
      <c r="E15" s="33"/>
      <c r="F15" s="6"/>
      <c r="G15" s="6"/>
      <c r="I15" s="24" t="s">
        <v>8</v>
      </c>
      <c r="J15" s="34"/>
      <c r="K15" s="6"/>
      <c r="L15" s="6"/>
      <c r="M15" s="6"/>
      <c r="N15" s="6"/>
    </row>
    <row r="16" spans="1:14" x14ac:dyDescent="0.3">
      <c r="B16" s="10" t="s">
        <v>20</v>
      </c>
      <c r="C16" s="34"/>
      <c r="D16" s="6"/>
      <c r="E16" s="33"/>
      <c r="F16" s="6"/>
      <c r="G16" s="6"/>
      <c r="I16" s="24" t="s">
        <v>8</v>
      </c>
      <c r="J16" s="34"/>
      <c r="K16" s="6"/>
      <c r="L16" s="6"/>
      <c r="M16" s="6"/>
      <c r="N16" s="6"/>
    </row>
    <row r="17" spans="2:14" x14ac:dyDescent="0.3">
      <c r="B17" s="10" t="s">
        <v>21</v>
      </c>
      <c r="C17" s="25">
        <v>37.786155700683594</v>
      </c>
      <c r="D17">
        <f>(C17*75)/(2*140)</f>
        <v>10.121291705540248</v>
      </c>
      <c r="E17" s="2" t="s">
        <v>11</v>
      </c>
      <c r="F17">
        <f>AVERAGE(D17:D19)</f>
        <v>8.1697145530155737</v>
      </c>
      <c r="I17" s="24" t="s">
        <v>11</v>
      </c>
      <c r="J17" s="25">
        <v>5.0162220001220703</v>
      </c>
      <c r="K17">
        <f>(J17*75)/(2*140)</f>
        <v>1.3436308928898402</v>
      </c>
      <c r="L17" s="2" t="s">
        <v>11</v>
      </c>
      <c r="M17">
        <f>AVERAGE(K17:K19)</f>
        <v>1.2860036109174999</v>
      </c>
      <c r="N17">
        <f>_xlfn.STDEV.S(K17:K19)</f>
        <v>0.20477638242883781</v>
      </c>
    </row>
    <row r="18" spans="2:14" x14ac:dyDescent="0.3">
      <c r="B18" s="10" t="s">
        <v>21</v>
      </c>
      <c r="C18" s="25">
        <v>27.649433135986328</v>
      </c>
      <c r="D18">
        <f t="shared" ref="D18:D25" si="2">(C18*75)/(2*140)</f>
        <v>7.4060981614249091</v>
      </c>
      <c r="E18" s="2"/>
      <c r="I18" s="24" t="s">
        <v>12</v>
      </c>
      <c r="J18" s="25">
        <v>3.9520623683929443</v>
      </c>
      <c r="K18">
        <f t="shared" ref="K18:K19" si="3">(J18*75)/(2*140)</f>
        <v>1.0585881343909673</v>
      </c>
      <c r="L18" s="2"/>
    </row>
    <row r="19" spans="2:14" x14ac:dyDescent="0.3">
      <c r="B19" s="10" t="s">
        <v>21</v>
      </c>
      <c r="C19" s="25">
        <v>26.065214157104492</v>
      </c>
      <c r="D19">
        <f t="shared" si="2"/>
        <v>6.9817537920815607</v>
      </c>
      <c r="E19" s="2"/>
      <c r="I19" s="24" t="s">
        <v>12</v>
      </c>
      <c r="J19" s="25">
        <v>5.4349560737609863</v>
      </c>
      <c r="K19">
        <f t="shared" si="3"/>
        <v>1.4557918054716927</v>
      </c>
      <c r="L19" s="2"/>
    </row>
    <row r="20" spans="2:14" x14ac:dyDescent="0.3">
      <c r="B20" s="10" t="s">
        <v>22</v>
      </c>
      <c r="C20" s="25">
        <v>39.247055053710938</v>
      </c>
      <c r="D20">
        <f t="shared" si="2"/>
        <v>10.512604032244001</v>
      </c>
      <c r="E20" s="2" t="s">
        <v>14</v>
      </c>
      <c r="F20">
        <f>AVERAGE(D20:D22)</f>
        <v>8.9237662724086224</v>
      </c>
      <c r="I20" s="24" t="s">
        <v>15</v>
      </c>
      <c r="J20" s="6"/>
      <c r="K20" s="6"/>
      <c r="L20" s="33"/>
      <c r="M20" s="6"/>
      <c r="N20" s="6"/>
    </row>
    <row r="21" spans="2:14" x14ac:dyDescent="0.3">
      <c r="B21" s="10" t="s">
        <v>22</v>
      </c>
      <c r="C21" s="25">
        <v>26.896591186523438</v>
      </c>
      <c r="D21">
        <f t="shared" si="2"/>
        <v>7.2044440678187778</v>
      </c>
      <c r="E21" s="2"/>
      <c r="I21" s="24" t="s">
        <v>15</v>
      </c>
      <c r="J21" s="25">
        <v>0.50046330690383911</v>
      </c>
      <c r="K21">
        <f>(J21*75)/(2*140)</f>
        <v>0.13405267149209976</v>
      </c>
      <c r="L21" s="2" t="s">
        <v>14</v>
      </c>
      <c r="M21">
        <f>AVERAGE(K21:K22)</f>
        <v>0.13522675260901451</v>
      </c>
      <c r="N21">
        <f>_xlfn.STDEV.S(K21:K22)</f>
        <v>1.6604014388669898E-3</v>
      </c>
    </row>
    <row r="22" spans="2:14" x14ac:dyDescent="0.3">
      <c r="B22" s="10" t="s">
        <v>22</v>
      </c>
      <c r="C22" s="25">
        <v>33.802536010742188</v>
      </c>
      <c r="D22">
        <f t="shared" si="2"/>
        <v>9.0542507171630859</v>
      </c>
      <c r="E22" s="2"/>
      <c r="I22" s="24" t="s">
        <v>14</v>
      </c>
      <c r="J22" s="25">
        <v>0.50922977924346924</v>
      </c>
      <c r="K22">
        <f t="shared" ref="K22:K25" si="4">(J22*75)/(2*140)</f>
        <v>0.13640083372592926</v>
      </c>
      <c r="L22" s="2"/>
    </row>
    <row r="23" spans="2:14" x14ac:dyDescent="0.3">
      <c r="B23" s="10" t="s">
        <v>23</v>
      </c>
      <c r="C23" s="25">
        <v>0.99137002229690552</v>
      </c>
      <c r="D23">
        <f t="shared" si="2"/>
        <v>0.2655455416866711</v>
      </c>
      <c r="E23" s="2" t="s">
        <v>17</v>
      </c>
      <c r="F23">
        <f>AVERAGE(D23:D25)</f>
        <v>0.37983573440994539</v>
      </c>
      <c r="I23" s="24" t="s">
        <v>18</v>
      </c>
      <c r="J23" s="25">
        <v>139.26228332519531</v>
      </c>
      <c r="K23">
        <f t="shared" si="4"/>
        <v>37.302397319248747</v>
      </c>
      <c r="L23" s="2" t="s">
        <v>17</v>
      </c>
      <c r="M23">
        <f>AVERAGE(K23:K25)</f>
        <v>37.978454317365376</v>
      </c>
      <c r="N23">
        <f>_xlfn.STDEV.S(K23:K25)</f>
        <v>0.61793060553541468</v>
      </c>
    </row>
    <row r="24" spans="2:14" x14ac:dyDescent="0.3">
      <c r="B24" s="10" t="s">
        <v>23</v>
      </c>
      <c r="C24" s="25">
        <v>1.6454366445541382</v>
      </c>
      <c r="D24">
        <f t="shared" si="2"/>
        <v>0.44074195836271557</v>
      </c>
      <c r="E24" s="2"/>
      <c r="I24" s="24" t="s">
        <v>19</v>
      </c>
      <c r="J24" s="25">
        <v>142.31047058105469</v>
      </c>
      <c r="K24">
        <f t="shared" si="4"/>
        <v>38.118876048496794</v>
      </c>
    </row>
    <row r="25" spans="2:14" x14ac:dyDescent="0.3">
      <c r="B25" s="10" t="s">
        <v>23</v>
      </c>
      <c r="C25" s="25">
        <v>1.6173535585403442</v>
      </c>
      <c r="D25">
        <f t="shared" si="2"/>
        <v>0.43321970318044933</v>
      </c>
      <c r="I25" s="24" t="s">
        <v>19</v>
      </c>
      <c r="J25" s="25">
        <v>143.78593444824219</v>
      </c>
      <c r="K25">
        <f t="shared" si="4"/>
        <v>38.514089584350586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 numbers (per ml)</vt:lpstr>
      <vt:lpstr>uidA 9per ml)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Garcia</dc:creator>
  <cp:lastModifiedBy>Tri</cp:lastModifiedBy>
  <dcterms:created xsi:type="dcterms:W3CDTF">2020-03-02T19:38:08Z</dcterms:created>
  <dcterms:modified xsi:type="dcterms:W3CDTF">2021-07-08T21:48:56Z</dcterms:modified>
</cp:coreProperties>
</file>