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queryTables/queryTable1.xml" ContentType="application/vnd.openxmlformats-officedocument.spreadsheetml.queryTable+xml"/>
  <Override PartName="/xl/drawings/drawing5.xml" ContentType="application/vnd.openxmlformats-officedocument.drawing+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100" yWindow="0" windowWidth="27660" windowHeight="14140" activeTab="2"/>
  </bookViews>
  <sheets>
    <sheet name="Final values" sheetId="11" r:id="rId1"/>
    <sheet name="2H" sheetId="9" r:id="rId2"/>
    <sheet name="18O" sheetId="10" r:id="rId3"/>
    <sheet name="run summary" sheetId="5" r:id="rId4"/>
    <sheet name="raw data" sheetId="1" r:id="rId5"/>
    <sheet name="Tabelle7" sheetId="7" state="hidden" r:id="rId6"/>
    <sheet name="Quick start guide" sheetId="8" r:id="rId7"/>
    <sheet name="final values for LIMS" sheetId="4" r:id="rId8"/>
    <sheet name="Tabelle1" sheetId="12" r:id="rId9"/>
  </sheets>
  <definedNames>
    <definedName name="_xlnm._FilterDatabase" localSheetId="7" hidden="1">'final values for LIMS'!#REF!</definedName>
    <definedName name="HKDS2009_IsoWater_20171213_093629" localSheetId="4">'raw data'!$A$1:$AI$133</definedName>
    <definedName name="HKDS2009_IsoWater_20190707_093324" localSheetId="8">Tabelle1!$A$1:$AI$133</definedName>
    <definedName name="solver_adj" localSheetId="2" hidden="1">'18O'!$T$6:$T$15</definedName>
    <definedName name="solver_adj" localSheetId="1" hidden="1">'2H'!$T$6:$T$15</definedName>
    <definedName name="solver_cvg" localSheetId="2" hidden="1">0.0001</definedName>
    <definedName name="solver_cvg" localSheetId="1" hidden="1">0.0001</definedName>
    <definedName name="solver_cvg" localSheetId="4" hidden="1">0.0001</definedName>
    <definedName name="solver_drv" localSheetId="2" hidden="1">1</definedName>
    <definedName name="solver_drv" localSheetId="1" hidden="1">1</definedName>
    <definedName name="solver_drv" localSheetId="4" hidden="1">1</definedName>
    <definedName name="solver_eng" localSheetId="2" hidden="1">1</definedName>
    <definedName name="solver_eng" localSheetId="1" hidden="1">1</definedName>
    <definedName name="solver_eng" localSheetId="4" hidden="1">1</definedName>
    <definedName name="solver_est" localSheetId="2" hidden="1">1</definedName>
    <definedName name="solver_est" localSheetId="1" hidden="1">1</definedName>
    <definedName name="solver_itr" localSheetId="2" hidden="1">100</definedName>
    <definedName name="solver_itr" localSheetId="1" hidden="1">100</definedName>
    <definedName name="solver_itr" localSheetId="4" hidden="1">2147483647</definedName>
    <definedName name="solver_lhs1" localSheetId="2" hidden="1">'18O'!$T$10</definedName>
    <definedName name="solver_lhs1" localSheetId="1" hidden="1">'2H'!$T$10</definedName>
    <definedName name="solver_lhs10" localSheetId="2" hidden="1">'18O'!$T$9</definedName>
    <definedName name="solver_lhs10" localSheetId="1" hidden="1">'2H'!$T$9</definedName>
    <definedName name="solver_lhs11" localSheetId="2" hidden="1">'18O'!$T$15</definedName>
    <definedName name="solver_lhs11" localSheetId="1" hidden="1">'2H'!$T$6:$T$15</definedName>
    <definedName name="solver_lhs2" localSheetId="2" hidden="1">'18O'!$T$11</definedName>
    <definedName name="solver_lhs2" localSheetId="1" hidden="1">'2H'!$T$11</definedName>
    <definedName name="solver_lhs3" localSheetId="2" hidden="1">'18O'!$T$12</definedName>
    <definedName name="solver_lhs3" localSheetId="1" hidden="1">'2H'!$T$12</definedName>
    <definedName name="solver_lhs4" localSheetId="2" hidden="1">'18O'!$T$13</definedName>
    <definedName name="solver_lhs4" localSheetId="1" hidden="1">'2H'!$T$13</definedName>
    <definedName name="solver_lhs5" localSheetId="2" hidden="1">'18O'!$T$14</definedName>
    <definedName name="solver_lhs5" localSheetId="1" hidden="1">'2H'!$T$14</definedName>
    <definedName name="solver_lhs6" localSheetId="2" hidden="1">'18O'!$T$15</definedName>
    <definedName name="solver_lhs6" localSheetId="1" hidden="1">'2H'!$T$15</definedName>
    <definedName name="solver_lhs7" localSheetId="2" hidden="1">'18O'!$T$6:$T$15</definedName>
    <definedName name="solver_lhs7" localSheetId="1" hidden="1">'2H'!$T$6:$T$15</definedName>
    <definedName name="solver_lhs8" localSheetId="2" hidden="1">'18O'!$T$7</definedName>
    <definedName name="solver_lhs8" localSheetId="1" hidden="1">'2H'!$T$7</definedName>
    <definedName name="solver_lhs9" localSheetId="2" hidden="1">'18O'!$T$8</definedName>
    <definedName name="solver_lhs9" localSheetId="1" hidden="1">'2H'!$T$8</definedName>
    <definedName name="solver_lin" localSheetId="2" hidden="1">2</definedName>
    <definedName name="solver_lin" localSheetId="1" hidden="1">2</definedName>
    <definedName name="solver_lin" localSheetId="4" hidden="1">2</definedName>
    <definedName name="solver_mip" localSheetId="2" hidden="1">2147483647</definedName>
    <definedName name="solver_mip" localSheetId="1" hidden="1">2147483647</definedName>
    <definedName name="solver_mip" localSheetId="4" hidden="1">2147483647</definedName>
    <definedName name="solver_mni" localSheetId="2" hidden="1">30</definedName>
    <definedName name="solver_mni" localSheetId="1" hidden="1">30</definedName>
    <definedName name="solver_mni" localSheetId="4" hidden="1">30</definedName>
    <definedName name="solver_mrt" localSheetId="2" hidden="1">0.075</definedName>
    <definedName name="solver_mrt" localSheetId="1" hidden="1">0.075</definedName>
    <definedName name="solver_mrt" localSheetId="4" hidden="1">0.075</definedName>
    <definedName name="solver_msl" localSheetId="2" hidden="1">2</definedName>
    <definedName name="solver_msl" localSheetId="1" hidden="1">2</definedName>
    <definedName name="solver_msl" localSheetId="4" hidden="1">2</definedName>
    <definedName name="solver_neg" localSheetId="2" hidden="1">2</definedName>
    <definedName name="solver_neg" localSheetId="1" hidden="1">2</definedName>
    <definedName name="solver_neg" localSheetId="4" hidden="1">1</definedName>
    <definedName name="solver_nod" localSheetId="2" hidden="1">2147483647</definedName>
    <definedName name="solver_nod" localSheetId="1" hidden="1">2147483647</definedName>
    <definedName name="solver_nod" localSheetId="4" hidden="1">2147483647</definedName>
    <definedName name="solver_num" localSheetId="2" hidden="1">10</definedName>
    <definedName name="solver_num" localSheetId="1" hidden="1">10</definedName>
    <definedName name="solver_num" localSheetId="4" hidden="1">0</definedName>
    <definedName name="solver_nwt" localSheetId="2" hidden="1">1</definedName>
    <definedName name="solver_nwt" localSheetId="1" hidden="1">1</definedName>
    <definedName name="solver_opt" localSheetId="2" hidden="1">'18O'!$T$3</definedName>
    <definedName name="solver_opt" localSheetId="1" hidden="1">'2H'!$T$3</definedName>
    <definedName name="solver_opt" localSheetId="4" hidden="1">'raw data'!$Z$43</definedName>
    <definedName name="solver_pre" localSheetId="2" hidden="1">0.000001</definedName>
    <definedName name="solver_pre" localSheetId="1" hidden="1">0.000001</definedName>
    <definedName name="solver_pre" localSheetId="4" hidden="1">0.000001</definedName>
    <definedName name="solver_rbv" localSheetId="2" hidden="1">1</definedName>
    <definedName name="solver_rbv" localSheetId="1" hidden="1">1</definedName>
    <definedName name="solver_rbv" localSheetId="4" hidden="1">1</definedName>
    <definedName name="solver_rel1" localSheetId="2" hidden="1">3</definedName>
    <definedName name="solver_rel1" localSheetId="1" hidden="1">3</definedName>
    <definedName name="solver_rel10" localSheetId="2" hidden="1">3</definedName>
    <definedName name="solver_rel10" localSheetId="1" hidden="1">3</definedName>
    <definedName name="solver_rel11" localSheetId="2" hidden="1">2</definedName>
    <definedName name="solver_rel11" localSheetId="1" hidden="1">3</definedName>
    <definedName name="solver_rel2" localSheetId="2" hidden="1">3</definedName>
    <definedName name="solver_rel2" localSheetId="1" hidden="1">3</definedName>
    <definedName name="solver_rel3" localSheetId="2" hidden="1">3</definedName>
    <definedName name="solver_rel3" localSheetId="1" hidden="1">3</definedName>
    <definedName name="solver_rel4" localSheetId="2" hidden="1">3</definedName>
    <definedName name="solver_rel4" localSheetId="1" hidden="1">3</definedName>
    <definedName name="solver_rel5" localSheetId="2" hidden="1">3</definedName>
    <definedName name="solver_rel5" localSheetId="1" hidden="1">3</definedName>
    <definedName name="solver_rel6" localSheetId="2" hidden="1">2</definedName>
    <definedName name="solver_rel6" localSheetId="1" hidden="1">2</definedName>
    <definedName name="solver_rel7" localSheetId="2" hidden="1">1</definedName>
    <definedName name="solver_rel7" localSheetId="1" hidden="1">1</definedName>
    <definedName name="solver_rel8" localSheetId="2" hidden="1">3</definedName>
    <definedName name="solver_rel8" localSheetId="1" hidden="1">3</definedName>
    <definedName name="solver_rel9" localSheetId="2" hidden="1">3</definedName>
    <definedName name="solver_rel9" localSheetId="1" hidden="1">3</definedName>
    <definedName name="solver_rhs1" localSheetId="2" hidden="1">'18O'!$T$9</definedName>
    <definedName name="solver_rhs1" localSheetId="1" hidden="1">'2H'!$T$9</definedName>
    <definedName name="solver_rhs10" localSheetId="2" hidden="1">'18O'!$T$8</definedName>
    <definedName name="solver_rhs10" localSheetId="1" hidden="1">'2H'!$T$8</definedName>
    <definedName name="solver_rhs11" localSheetId="2" hidden="1">1</definedName>
    <definedName name="solver_rhs11" localSheetId="1" hidden="1">0.9</definedName>
    <definedName name="solver_rhs2" localSheetId="2" hidden="1">'18O'!$T$10</definedName>
    <definedName name="solver_rhs2" localSheetId="1" hidden="1">'2H'!$T$10</definedName>
    <definedName name="solver_rhs3" localSheetId="2" hidden="1">'18O'!$T$11</definedName>
    <definedName name="solver_rhs3" localSheetId="1" hidden="1">'2H'!$T$11</definedName>
    <definedName name="solver_rhs4" localSheetId="2" hidden="1">'18O'!$T$12</definedName>
    <definedName name="solver_rhs4" localSheetId="1" hidden="1">'2H'!$T$12</definedName>
    <definedName name="solver_rhs5" localSheetId="2" hidden="1">'18O'!$T$13</definedName>
    <definedName name="solver_rhs5" localSheetId="1" hidden="1">'2H'!$T$13</definedName>
    <definedName name="solver_rhs6" localSheetId="2" hidden="1">1</definedName>
    <definedName name="solver_rhs6" localSheetId="1" hidden="1">1</definedName>
    <definedName name="solver_rhs7" localSheetId="2" hidden="1">1</definedName>
    <definedName name="solver_rhs7" localSheetId="1" hidden="1">1</definedName>
    <definedName name="solver_rhs8" localSheetId="2" hidden="1">'18O'!$T$6</definedName>
    <definedName name="solver_rhs8" localSheetId="1" hidden="1">'2H'!$T$6</definedName>
    <definedName name="solver_rhs9" localSheetId="2" hidden="1">'18O'!$T$7</definedName>
    <definedName name="solver_rhs9" localSheetId="1" hidden="1">'2H'!$T$7</definedName>
    <definedName name="solver_rlx" localSheetId="2" hidden="1">1</definedName>
    <definedName name="solver_rlx" localSheetId="1" hidden="1">1</definedName>
    <definedName name="solver_rlx" localSheetId="4" hidden="1">2</definedName>
    <definedName name="solver_rsd" localSheetId="2" hidden="1">0</definedName>
    <definedName name="solver_rsd" localSheetId="1" hidden="1">0</definedName>
    <definedName name="solver_rsd" localSheetId="4" hidden="1">0</definedName>
    <definedName name="solver_scl" localSheetId="2" hidden="1">2</definedName>
    <definedName name="solver_scl" localSheetId="1" hidden="1">2</definedName>
    <definedName name="solver_scl" localSheetId="4" hidden="1">1</definedName>
    <definedName name="solver_sho" localSheetId="2" hidden="1">2</definedName>
    <definedName name="solver_sho" localSheetId="1" hidden="1">2</definedName>
    <definedName name="solver_sho" localSheetId="4" hidden="1">2</definedName>
    <definedName name="solver_ssz" localSheetId="2" hidden="1">100</definedName>
    <definedName name="solver_ssz" localSheetId="1" hidden="1">100</definedName>
    <definedName name="solver_ssz" localSheetId="4" hidden="1">100</definedName>
    <definedName name="solver_tim" localSheetId="2" hidden="1">100</definedName>
    <definedName name="solver_tim" localSheetId="1" hidden="1">100</definedName>
    <definedName name="solver_tim" localSheetId="4" hidden="1">2147483647</definedName>
    <definedName name="solver_tol" localSheetId="2" hidden="1">5</definedName>
    <definedName name="solver_tol" localSheetId="1" hidden="1">5</definedName>
    <definedName name="solver_tol" localSheetId="4" hidden="1">0.01</definedName>
    <definedName name="solver_typ" localSheetId="2" hidden="1">2</definedName>
    <definedName name="solver_typ" localSheetId="1" hidden="1">2</definedName>
    <definedName name="solver_typ" localSheetId="4" hidden="1">1</definedName>
    <definedName name="solver_val" localSheetId="2" hidden="1">0</definedName>
    <definedName name="solver_val" localSheetId="1" hidden="1">0</definedName>
    <definedName name="solver_val" localSheetId="4" hidden="1">0</definedName>
    <definedName name="solver_ver" localSheetId="2" hidden="1">2</definedName>
    <definedName name="solver_ver" localSheetId="1" hidden="1">2</definedName>
    <definedName name="solver_ver" localSheetId="4"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2" i="5" l="1"/>
  <c r="F42" i="5"/>
  <c r="F42" i="9"/>
  <c r="E42" i="9"/>
  <c r="E41" i="9"/>
  <c r="I42" i="9"/>
  <c r="A2" i="9"/>
  <c r="A3" i="9"/>
  <c r="A4" i="9"/>
  <c r="A5" i="9"/>
  <c r="E8" i="9"/>
  <c r="I8" i="9"/>
  <c r="J8" i="9"/>
  <c r="E9" i="9"/>
  <c r="I9" i="9"/>
  <c r="J9" i="9"/>
  <c r="E10" i="9"/>
  <c r="I10" i="9"/>
  <c r="J10" i="9"/>
  <c r="E11" i="9"/>
  <c r="I11" i="9"/>
  <c r="J11" i="9"/>
  <c r="E38" i="9"/>
  <c r="E31" i="9"/>
  <c r="I38" i="9"/>
  <c r="J38" i="9"/>
  <c r="E39" i="9"/>
  <c r="I39" i="9"/>
  <c r="J39" i="9"/>
  <c r="E40" i="9"/>
  <c r="I40" i="9"/>
  <c r="J40" i="9"/>
  <c r="I41" i="9"/>
  <c r="J41" i="9"/>
  <c r="E58" i="9"/>
  <c r="E57" i="9"/>
  <c r="I58" i="9"/>
  <c r="J58" i="9"/>
  <c r="E59" i="9"/>
  <c r="I59" i="9"/>
  <c r="J59" i="9"/>
  <c r="E60" i="9"/>
  <c r="I60" i="9"/>
  <c r="J60" i="9"/>
  <c r="E61" i="9"/>
  <c r="I61" i="9"/>
  <c r="J61" i="9"/>
  <c r="E94" i="9"/>
  <c r="E93" i="9"/>
  <c r="I94" i="9"/>
  <c r="J94" i="9"/>
  <c r="E95" i="9"/>
  <c r="I95" i="9"/>
  <c r="J95" i="9"/>
  <c r="E96" i="9"/>
  <c r="I96" i="9"/>
  <c r="J96" i="9"/>
  <c r="E97" i="9"/>
  <c r="I97" i="9"/>
  <c r="J97" i="9"/>
  <c r="E130" i="9"/>
  <c r="E129" i="9"/>
  <c r="I130" i="9"/>
  <c r="J130" i="9"/>
  <c r="E131" i="9"/>
  <c r="I131" i="9"/>
  <c r="J131" i="9"/>
  <c r="E132" i="9"/>
  <c r="I132" i="9"/>
  <c r="J132" i="9"/>
  <c r="E133" i="9"/>
  <c r="I133" i="9"/>
  <c r="J133"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T18" i="9"/>
  <c r="L42" i="9"/>
  <c r="E12" i="9"/>
  <c r="I12" i="9"/>
  <c r="L12" i="9"/>
  <c r="M12" i="9"/>
  <c r="E13" i="9"/>
  <c r="I13" i="9"/>
  <c r="L13" i="9"/>
  <c r="M13" i="9"/>
  <c r="E14" i="9"/>
  <c r="I14" i="9"/>
  <c r="L14" i="9"/>
  <c r="M14" i="9"/>
  <c r="E15" i="9"/>
  <c r="I15" i="9"/>
  <c r="L15" i="9"/>
  <c r="M15" i="9"/>
  <c r="E16" i="9"/>
  <c r="I16" i="9"/>
  <c r="L16" i="9"/>
  <c r="M16" i="9"/>
  <c r="E17" i="9"/>
  <c r="I17" i="9"/>
  <c r="L17" i="9"/>
  <c r="M17" i="9"/>
  <c r="E18" i="9"/>
  <c r="I18" i="9"/>
  <c r="L18" i="9"/>
  <c r="M18" i="9"/>
  <c r="E19" i="9"/>
  <c r="I19" i="9"/>
  <c r="L19" i="9"/>
  <c r="M19" i="9"/>
  <c r="E20" i="9"/>
  <c r="I20" i="9"/>
  <c r="L20" i="9"/>
  <c r="M20" i="9"/>
  <c r="E21" i="9"/>
  <c r="I21" i="9"/>
  <c r="L21" i="9"/>
  <c r="M21" i="9"/>
  <c r="E22" i="9"/>
  <c r="I22" i="9"/>
  <c r="L22" i="9"/>
  <c r="M22" i="9"/>
  <c r="E23" i="9"/>
  <c r="I23" i="9"/>
  <c r="L23" i="9"/>
  <c r="M23" i="9"/>
  <c r="E24" i="9"/>
  <c r="I24" i="9"/>
  <c r="L24" i="9"/>
  <c r="M24" i="9"/>
  <c r="E25" i="9"/>
  <c r="I25" i="9"/>
  <c r="L25" i="9"/>
  <c r="M25" i="9"/>
  <c r="E26" i="9"/>
  <c r="I26" i="9"/>
  <c r="L26" i="9"/>
  <c r="M26" i="9"/>
  <c r="E27" i="9"/>
  <c r="I27" i="9"/>
  <c r="L27" i="9"/>
  <c r="M27" i="9"/>
  <c r="E28" i="9"/>
  <c r="I28" i="9"/>
  <c r="L28" i="9"/>
  <c r="M28" i="9"/>
  <c r="E29" i="9"/>
  <c r="I29" i="9"/>
  <c r="L29" i="9"/>
  <c r="M29" i="9"/>
  <c r="E30" i="9"/>
  <c r="I30" i="9"/>
  <c r="L30" i="9"/>
  <c r="M30" i="9"/>
  <c r="I31" i="9"/>
  <c r="L31" i="9"/>
  <c r="M31" i="9"/>
  <c r="E32" i="9"/>
  <c r="I32" i="9"/>
  <c r="L32" i="9"/>
  <c r="M32" i="9"/>
  <c r="E33" i="9"/>
  <c r="I33" i="9"/>
  <c r="L33" i="9"/>
  <c r="M33" i="9"/>
  <c r="E34" i="9"/>
  <c r="I34" i="9"/>
  <c r="L34" i="9"/>
  <c r="M34" i="9"/>
  <c r="E35" i="9"/>
  <c r="I35" i="9"/>
  <c r="L35" i="9"/>
  <c r="M35" i="9"/>
  <c r="E36" i="9"/>
  <c r="I36" i="9"/>
  <c r="L36" i="9"/>
  <c r="M36" i="9"/>
  <c r="E37" i="9"/>
  <c r="I37" i="9"/>
  <c r="L37" i="9"/>
  <c r="M37" i="9"/>
  <c r="L38" i="9"/>
  <c r="M38" i="9"/>
  <c r="L39" i="9"/>
  <c r="M39" i="9"/>
  <c r="L40" i="9"/>
  <c r="M40" i="9"/>
  <c r="L41" i="9"/>
  <c r="M41" i="9"/>
  <c r="T23" i="9"/>
  <c r="T24" i="9"/>
  <c r="O42" i="9"/>
  <c r="E43" i="5"/>
  <c r="F43" i="5"/>
  <c r="F43" i="9"/>
  <c r="E43" i="9"/>
  <c r="I43" i="9"/>
  <c r="L43" i="9"/>
  <c r="O43" i="9"/>
  <c r="E44" i="5"/>
  <c r="F44" i="5"/>
  <c r="F44" i="9"/>
  <c r="E44" i="9"/>
  <c r="I44" i="9"/>
  <c r="L44" i="9"/>
  <c r="O44" i="9"/>
  <c r="E45" i="5"/>
  <c r="F45" i="5"/>
  <c r="F45" i="9"/>
  <c r="E45" i="9"/>
  <c r="I45" i="9"/>
  <c r="L45" i="9"/>
  <c r="O45" i="9"/>
  <c r="E46" i="5"/>
  <c r="F46" i="5"/>
  <c r="F46" i="9"/>
  <c r="E46" i="9"/>
  <c r="I46" i="9"/>
  <c r="L46" i="9"/>
  <c r="O46" i="9"/>
  <c r="E47" i="5"/>
  <c r="F47" i="5"/>
  <c r="F47" i="9"/>
  <c r="E47" i="9"/>
  <c r="I47" i="9"/>
  <c r="L47" i="9"/>
  <c r="O47" i="9"/>
  <c r="E48" i="5"/>
  <c r="F48" i="5"/>
  <c r="F48" i="9"/>
  <c r="E48" i="9"/>
  <c r="I48" i="9"/>
  <c r="L48" i="9"/>
  <c r="O48" i="9"/>
  <c r="E49" i="5"/>
  <c r="F49" i="5"/>
  <c r="F49" i="9"/>
  <c r="E49" i="9"/>
  <c r="I49" i="9"/>
  <c r="L49" i="9"/>
  <c r="O49" i="9"/>
  <c r="E50" i="5"/>
  <c r="F50" i="5"/>
  <c r="F50" i="9"/>
  <c r="E50" i="9"/>
  <c r="I50" i="9"/>
  <c r="L50" i="9"/>
  <c r="O50" i="9"/>
  <c r="E51" i="5"/>
  <c r="F51" i="5"/>
  <c r="F51" i="9"/>
  <c r="E51" i="9"/>
  <c r="I51" i="9"/>
  <c r="L51" i="9"/>
  <c r="O51" i="9"/>
  <c r="E52" i="5"/>
  <c r="F52" i="5"/>
  <c r="F52" i="9"/>
  <c r="E52" i="9"/>
  <c r="I52" i="9"/>
  <c r="L52" i="9"/>
  <c r="O52" i="9"/>
  <c r="E53" i="5"/>
  <c r="F53" i="5"/>
  <c r="F53" i="9"/>
  <c r="E53" i="9"/>
  <c r="I53" i="9"/>
  <c r="L53" i="9"/>
  <c r="O53" i="9"/>
  <c r="E54" i="5"/>
  <c r="F54" i="5"/>
  <c r="F54" i="9"/>
  <c r="E54" i="9"/>
  <c r="I54" i="9"/>
  <c r="L54" i="9"/>
  <c r="O54" i="9"/>
  <c r="E55" i="5"/>
  <c r="F55" i="5"/>
  <c r="F55" i="9"/>
  <c r="E55" i="9"/>
  <c r="I55" i="9"/>
  <c r="L55" i="9"/>
  <c r="O55" i="9"/>
  <c r="E56" i="5"/>
  <c r="F56" i="5"/>
  <c r="F56" i="9"/>
  <c r="E56" i="9"/>
  <c r="I56" i="9"/>
  <c r="L56" i="9"/>
  <c r="O56" i="9"/>
  <c r="E57" i="5"/>
  <c r="F57" i="5"/>
  <c r="F57" i="9"/>
  <c r="I57" i="9"/>
  <c r="L57" i="9"/>
  <c r="O57" i="9"/>
  <c r="E58" i="5"/>
  <c r="F58" i="5"/>
  <c r="F58" i="9"/>
  <c r="L58" i="9"/>
  <c r="O58" i="9"/>
  <c r="E59" i="5"/>
  <c r="F59" i="5"/>
  <c r="F59" i="9"/>
  <c r="L59" i="9"/>
  <c r="O59" i="9"/>
  <c r="E60" i="5"/>
  <c r="F60" i="5"/>
  <c r="F60" i="9"/>
  <c r="L60" i="9"/>
  <c r="O60" i="9"/>
  <c r="E61" i="5"/>
  <c r="F61" i="5"/>
  <c r="F61" i="9"/>
  <c r="L61" i="9"/>
  <c r="O61" i="9"/>
  <c r="E62" i="5"/>
  <c r="F62" i="5"/>
  <c r="F62" i="9"/>
  <c r="E62" i="9"/>
  <c r="I62" i="9"/>
  <c r="L62" i="9"/>
  <c r="O62" i="9"/>
  <c r="E63" i="5"/>
  <c r="F63" i="5"/>
  <c r="F63" i="9"/>
  <c r="E63" i="9"/>
  <c r="I63" i="9"/>
  <c r="L63" i="9"/>
  <c r="O63" i="9"/>
  <c r="E64" i="5"/>
  <c r="F64" i="5"/>
  <c r="F64" i="9"/>
  <c r="E64" i="9"/>
  <c r="I64" i="9"/>
  <c r="L64" i="9"/>
  <c r="O64" i="9"/>
  <c r="E65" i="5"/>
  <c r="F65" i="5"/>
  <c r="F65" i="9"/>
  <c r="E65" i="9"/>
  <c r="I65" i="9"/>
  <c r="L65" i="9"/>
  <c r="O65" i="9"/>
  <c r="E66" i="5"/>
  <c r="F66" i="5"/>
  <c r="F66" i="9"/>
  <c r="E66" i="9"/>
  <c r="I66" i="9"/>
  <c r="L66" i="9"/>
  <c r="O66" i="9"/>
  <c r="E67" i="5"/>
  <c r="F67" i="5"/>
  <c r="F67" i="9"/>
  <c r="E67" i="9"/>
  <c r="I67" i="9"/>
  <c r="L67" i="9"/>
  <c r="O67" i="9"/>
  <c r="E68" i="5"/>
  <c r="F68" i="5"/>
  <c r="F68" i="9"/>
  <c r="E68" i="9"/>
  <c r="I68" i="9"/>
  <c r="L68" i="9"/>
  <c r="O68" i="9"/>
  <c r="E69" i="5"/>
  <c r="F69" i="5"/>
  <c r="F69" i="9"/>
  <c r="E69" i="9"/>
  <c r="I69" i="9"/>
  <c r="L69" i="9"/>
  <c r="O69" i="9"/>
  <c r="E70" i="5"/>
  <c r="F70" i="5"/>
  <c r="F70" i="9"/>
  <c r="E70" i="9"/>
  <c r="I70" i="9"/>
  <c r="L70" i="9"/>
  <c r="O70" i="9"/>
  <c r="E71" i="5"/>
  <c r="F71" i="5"/>
  <c r="F71" i="9"/>
  <c r="E71" i="9"/>
  <c r="I71" i="9"/>
  <c r="L71" i="9"/>
  <c r="O71" i="9"/>
  <c r="E72" i="5"/>
  <c r="F72" i="5"/>
  <c r="F72" i="9"/>
  <c r="E72" i="9"/>
  <c r="I72" i="9"/>
  <c r="L72" i="9"/>
  <c r="O72" i="9"/>
  <c r="E73" i="5"/>
  <c r="F73" i="5"/>
  <c r="F73" i="9"/>
  <c r="E73" i="9"/>
  <c r="I73" i="9"/>
  <c r="L73" i="9"/>
  <c r="O73" i="9"/>
  <c r="E74" i="5"/>
  <c r="F74" i="5"/>
  <c r="F74" i="9"/>
  <c r="E74" i="9"/>
  <c r="I74" i="9"/>
  <c r="L74" i="9"/>
  <c r="O74" i="9"/>
  <c r="E75" i="5"/>
  <c r="F75" i="5"/>
  <c r="F75" i="9"/>
  <c r="E75" i="9"/>
  <c r="I75" i="9"/>
  <c r="L75" i="9"/>
  <c r="O75" i="9"/>
  <c r="E76" i="5"/>
  <c r="F76" i="5"/>
  <c r="F76" i="9"/>
  <c r="E76" i="9"/>
  <c r="I76" i="9"/>
  <c r="L76" i="9"/>
  <c r="O76" i="9"/>
  <c r="E77" i="5"/>
  <c r="F77" i="5"/>
  <c r="F77" i="9"/>
  <c r="E77" i="9"/>
  <c r="I77" i="9"/>
  <c r="L77" i="9"/>
  <c r="O77" i="9"/>
  <c r="E78" i="5"/>
  <c r="F78" i="5"/>
  <c r="F78" i="9"/>
  <c r="E78" i="9"/>
  <c r="I78" i="9"/>
  <c r="L78" i="9"/>
  <c r="O78" i="9"/>
  <c r="E79" i="5"/>
  <c r="F79" i="5"/>
  <c r="F79" i="9"/>
  <c r="E79" i="9"/>
  <c r="I79" i="9"/>
  <c r="L79" i="9"/>
  <c r="O79" i="9"/>
  <c r="E80" i="5"/>
  <c r="F80" i="5"/>
  <c r="F80" i="9"/>
  <c r="E80" i="9"/>
  <c r="I80" i="9"/>
  <c r="L80" i="9"/>
  <c r="O80" i="9"/>
  <c r="E81" i="5"/>
  <c r="F81" i="5"/>
  <c r="F81" i="9"/>
  <c r="E81" i="9"/>
  <c r="I81" i="9"/>
  <c r="L81" i="9"/>
  <c r="O81" i="9"/>
  <c r="E82" i="5"/>
  <c r="F82" i="5"/>
  <c r="F82" i="9"/>
  <c r="E82" i="9"/>
  <c r="I82" i="9"/>
  <c r="L82" i="9"/>
  <c r="O82" i="9"/>
  <c r="E83" i="5"/>
  <c r="F83" i="5"/>
  <c r="F83" i="9"/>
  <c r="E83" i="9"/>
  <c r="I83" i="9"/>
  <c r="L83" i="9"/>
  <c r="O83" i="9"/>
  <c r="E84" i="5"/>
  <c r="F84" i="5"/>
  <c r="F84" i="9"/>
  <c r="E84" i="9"/>
  <c r="I84" i="9"/>
  <c r="L84" i="9"/>
  <c r="O84" i="9"/>
  <c r="E85" i="5"/>
  <c r="F85" i="5"/>
  <c r="F85" i="9"/>
  <c r="E85" i="9"/>
  <c r="I85" i="9"/>
  <c r="L85" i="9"/>
  <c r="O85" i="9"/>
  <c r="E86" i="5"/>
  <c r="F86" i="5"/>
  <c r="F86" i="9"/>
  <c r="E86" i="9"/>
  <c r="I86" i="9"/>
  <c r="L86" i="9"/>
  <c r="O86" i="9"/>
  <c r="E87" i="5"/>
  <c r="F87" i="5"/>
  <c r="F87" i="9"/>
  <c r="E87" i="9"/>
  <c r="I87" i="9"/>
  <c r="L87" i="9"/>
  <c r="O87" i="9"/>
  <c r="E88" i="5"/>
  <c r="F88" i="5"/>
  <c r="F88" i="9"/>
  <c r="E88" i="9"/>
  <c r="I88" i="9"/>
  <c r="L88" i="9"/>
  <c r="O88" i="9"/>
  <c r="E89" i="5"/>
  <c r="F89" i="5"/>
  <c r="F89" i="9"/>
  <c r="E89" i="9"/>
  <c r="I89" i="9"/>
  <c r="L89" i="9"/>
  <c r="O89" i="9"/>
  <c r="E90" i="5"/>
  <c r="F90" i="5"/>
  <c r="F90" i="9"/>
  <c r="E90" i="9"/>
  <c r="I90" i="9"/>
  <c r="L90" i="9"/>
  <c r="O90" i="9"/>
  <c r="E91" i="5"/>
  <c r="F91" i="5"/>
  <c r="F91" i="9"/>
  <c r="E91" i="9"/>
  <c r="I91" i="9"/>
  <c r="L91" i="9"/>
  <c r="O91" i="9"/>
  <c r="E92" i="5"/>
  <c r="F92" i="5"/>
  <c r="F92" i="9"/>
  <c r="E92" i="9"/>
  <c r="I92" i="9"/>
  <c r="L92" i="9"/>
  <c r="O92" i="9"/>
  <c r="E93" i="5"/>
  <c r="F93" i="5"/>
  <c r="F93" i="9"/>
  <c r="I93" i="9"/>
  <c r="L93" i="9"/>
  <c r="O93" i="9"/>
  <c r="E94" i="5"/>
  <c r="F94" i="5"/>
  <c r="F94" i="9"/>
  <c r="L94" i="9"/>
  <c r="O94" i="9"/>
  <c r="E95" i="5"/>
  <c r="F95" i="5"/>
  <c r="F95" i="9"/>
  <c r="L95" i="9"/>
  <c r="O95" i="9"/>
  <c r="E96" i="5"/>
  <c r="F96" i="5"/>
  <c r="F96" i="9"/>
  <c r="L96" i="9"/>
  <c r="O96" i="9"/>
  <c r="E97" i="5"/>
  <c r="F97" i="5"/>
  <c r="F97" i="9"/>
  <c r="L97" i="9"/>
  <c r="O97" i="9"/>
  <c r="E98" i="5"/>
  <c r="F98" i="5"/>
  <c r="F98" i="9"/>
  <c r="E98" i="9"/>
  <c r="I98" i="9"/>
  <c r="L98" i="9"/>
  <c r="O98" i="9"/>
  <c r="E99" i="5"/>
  <c r="F99" i="5"/>
  <c r="F99" i="9"/>
  <c r="E99" i="9"/>
  <c r="I99" i="9"/>
  <c r="L99" i="9"/>
  <c r="O99" i="9"/>
  <c r="E100" i="5"/>
  <c r="F100" i="5"/>
  <c r="F100" i="9"/>
  <c r="E100" i="9"/>
  <c r="I100" i="9"/>
  <c r="L100" i="9"/>
  <c r="O100" i="9"/>
  <c r="E101" i="5"/>
  <c r="F101" i="5"/>
  <c r="F101" i="9"/>
  <c r="E101" i="9"/>
  <c r="I101" i="9"/>
  <c r="L101" i="9"/>
  <c r="O101" i="9"/>
  <c r="E102" i="5"/>
  <c r="F102" i="5"/>
  <c r="F102" i="9"/>
  <c r="E102" i="9"/>
  <c r="I102" i="9"/>
  <c r="L102" i="9"/>
  <c r="O102" i="9"/>
  <c r="E103" i="5"/>
  <c r="F103" i="5"/>
  <c r="F103" i="9"/>
  <c r="E103" i="9"/>
  <c r="I103" i="9"/>
  <c r="L103" i="9"/>
  <c r="O103" i="9"/>
  <c r="E104" i="5"/>
  <c r="F104" i="5"/>
  <c r="F104" i="9"/>
  <c r="E104" i="9"/>
  <c r="I104" i="9"/>
  <c r="L104" i="9"/>
  <c r="O104" i="9"/>
  <c r="E105" i="5"/>
  <c r="F105" i="5"/>
  <c r="F105" i="9"/>
  <c r="E105" i="9"/>
  <c r="I105" i="9"/>
  <c r="L105" i="9"/>
  <c r="O105" i="9"/>
  <c r="E106" i="5"/>
  <c r="F106" i="5"/>
  <c r="F106" i="9"/>
  <c r="E106" i="9"/>
  <c r="I106" i="9"/>
  <c r="L106" i="9"/>
  <c r="O106" i="9"/>
  <c r="E107" i="5"/>
  <c r="F107" i="5"/>
  <c r="F107" i="9"/>
  <c r="E107" i="9"/>
  <c r="I107" i="9"/>
  <c r="L107" i="9"/>
  <c r="O107" i="9"/>
  <c r="E108" i="5"/>
  <c r="F108" i="5"/>
  <c r="F108" i="9"/>
  <c r="E108" i="9"/>
  <c r="I108" i="9"/>
  <c r="L108" i="9"/>
  <c r="O108" i="9"/>
  <c r="E109" i="5"/>
  <c r="F109" i="5"/>
  <c r="F109" i="9"/>
  <c r="E109" i="9"/>
  <c r="I109" i="9"/>
  <c r="L109" i="9"/>
  <c r="O109" i="9"/>
  <c r="E110" i="5"/>
  <c r="F110" i="5"/>
  <c r="F110" i="9"/>
  <c r="E110" i="9"/>
  <c r="I110" i="9"/>
  <c r="L110" i="9"/>
  <c r="O110" i="9"/>
  <c r="E111" i="5"/>
  <c r="F111" i="5"/>
  <c r="F111" i="9"/>
  <c r="E111" i="9"/>
  <c r="I111" i="9"/>
  <c r="L111" i="9"/>
  <c r="O111" i="9"/>
  <c r="E112" i="5"/>
  <c r="F112" i="5"/>
  <c r="F112" i="9"/>
  <c r="E112" i="9"/>
  <c r="I112" i="9"/>
  <c r="L112" i="9"/>
  <c r="O112" i="9"/>
  <c r="E113" i="5"/>
  <c r="F113" i="5"/>
  <c r="F113" i="9"/>
  <c r="E113" i="9"/>
  <c r="I113" i="9"/>
  <c r="L113" i="9"/>
  <c r="O113" i="9"/>
  <c r="E114" i="5"/>
  <c r="F114" i="5"/>
  <c r="F114" i="9"/>
  <c r="E114" i="9"/>
  <c r="I114" i="9"/>
  <c r="L114" i="9"/>
  <c r="O114" i="9"/>
  <c r="E115" i="5"/>
  <c r="F115" i="5"/>
  <c r="F115" i="9"/>
  <c r="E115" i="9"/>
  <c r="I115" i="9"/>
  <c r="L115" i="9"/>
  <c r="O115" i="9"/>
  <c r="E116" i="5"/>
  <c r="F116" i="5"/>
  <c r="F116" i="9"/>
  <c r="E116" i="9"/>
  <c r="I116" i="9"/>
  <c r="L116" i="9"/>
  <c r="O116" i="9"/>
  <c r="E117" i="5"/>
  <c r="F117" i="5"/>
  <c r="F117" i="9"/>
  <c r="E117" i="9"/>
  <c r="I117" i="9"/>
  <c r="L117" i="9"/>
  <c r="O117" i="9"/>
  <c r="E118" i="5"/>
  <c r="F118" i="5"/>
  <c r="F118" i="9"/>
  <c r="E118" i="9"/>
  <c r="I118" i="9"/>
  <c r="L118" i="9"/>
  <c r="O118" i="9"/>
  <c r="E119" i="5"/>
  <c r="F119" i="5"/>
  <c r="F119" i="9"/>
  <c r="E119" i="9"/>
  <c r="I119" i="9"/>
  <c r="L119" i="9"/>
  <c r="O119" i="9"/>
  <c r="E120" i="5"/>
  <c r="F120" i="5"/>
  <c r="F120" i="9"/>
  <c r="E120" i="9"/>
  <c r="I120" i="9"/>
  <c r="L120" i="9"/>
  <c r="O120" i="9"/>
  <c r="E121" i="5"/>
  <c r="F121" i="5"/>
  <c r="F121" i="9"/>
  <c r="E121" i="9"/>
  <c r="I121" i="9"/>
  <c r="L121" i="9"/>
  <c r="O121" i="9"/>
  <c r="E122" i="5"/>
  <c r="F122" i="5"/>
  <c r="F122" i="9"/>
  <c r="E122" i="9"/>
  <c r="I122" i="9"/>
  <c r="L122" i="9"/>
  <c r="O122" i="9"/>
  <c r="E123" i="5"/>
  <c r="F123" i="5"/>
  <c r="F123" i="9"/>
  <c r="E123" i="9"/>
  <c r="I123" i="9"/>
  <c r="L123" i="9"/>
  <c r="O123" i="9"/>
  <c r="E124" i="5"/>
  <c r="F124" i="5"/>
  <c r="F124" i="9"/>
  <c r="E124" i="9"/>
  <c r="I124" i="9"/>
  <c r="L124" i="9"/>
  <c r="O124" i="9"/>
  <c r="E125" i="5"/>
  <c r="F125" i="5"/>
  <c r="F125" i="9"/>
  <c r="E125" i="9"/>
  <c r="I125" i="9"/>
  <c r="L125" i="9"/>
  <c r="O125" i="9"/>
  <c r="E126" i="5"/>
  <c r="F126" i="5"/>
  <c r="F126" i="9"/>
  <c r="E126" i="9"/>
  <c r="I126" i="9"/>
  <c r="L126" i="9"/>
  <c r="O126" i="9"/>
  <c r="E127" i="5"/>
  <c r="F127" i="5"/>
  <c r="F127" i="9"/>
  <c r="E127" i="9"/>
  <c r="I127" i="9"/>
  <c r="L127" i="9"/>
  <c r="O127" i="9"/>
  <c r="E128" i="5"/>
  <c r="F128" i="5"/>
  <c r="F128" i="9"/>
  <c r="E128" i="9"/>
  <c r="I128" i="9"/>
  <c r="L128" i="9"/>
  <c r="O128" i="9"/>
  <c r="E129" i="5"/>
  <c r="F129" i="5"/>
  <c r="F129" i="9"/>
  <c r="I129" i="9"/>
  <c r="L129" i="9"/>
  <c r="O129" i="9"/>
  <c r="E130" i="5"/>
  <c r="F130" i="5"/>
  <c r="F130" i="9"/>
  <c r="L130" i="9"/>
  <c r="O130" i="9"/>
  <c r="E131" i="5"/>
  <c r="F131" i="5"/>
  <c r="F131" i="9"/>
  <c r="L131" i="9"/>
  <c r="O131" i="9"/>
  <c r="F42" i="10"/>
  <c r="E42" i="10"/>
  <c r="E41" i="10"/>
  <c r="I42" i="10"/>
  <c r="A2" i="10"/>
  <c r="A3" i="10"/>
  <c r="A4" i="10"/>
  <c r="A5" i="10"/>
  <c r="E8" i="10"/>
  <c r="I8" i="10"/>
  <c r="J8" i="10"/>
  <c r="E9" i="10"/>
  <c r="I9" i="10"/>
  <c r="J9" i="10"/>
  <c r="E10" i="10"/>
  <c r="I10" i="10"/>
  <c r="J10" i="10"/>
  <c r="E11" i="10"/>
  <c r="I11" i="10"/>
  <c r="J11" i="10"/>
  <c r="E38" i="10"/>
  <c r="E31" i="10"/>
  <c r="I38" i="10"/>
  <c r="J38" i="10"/>
  <c r="E39" i="10"/>
  <c r="I39" i="10"/>
  <c r="J39" i="10"/>
  <c r="E40" i="10"/>
  <c r="I40" i="10"/>
  <c r="J40" i="10"/>
  <c r="I41" i="10"/>
  <c r="J41" i="10"/>
  <c r="E58" i="10"/>
  <c r="E57" i="10"/>
  <c r="I58" i="10"/>
  <c r="J58" i="10"/>
  <c r="E59" i="10"/>
  <c r="I59" i="10"/>
  <c r="J59" i="10"/>
  <c r="E60" i="10"/>
  <c r="I60" i="10"/>
  <c r="J60" i="10"/>
  <c r="E61" i="10"/>
  <c r="I61" i="10"/>
  <c r="J61" i="10"/>
  <c r="E94" i="10"/>
  <c r="E93" i="10"/>
  <c r="I94" i="10"/>
  <c r="J94" i="10"/>
  <c r="E95" i="10"/>
  <c r="I95" i="10"/>
  <c r="J95" i="10"/>
  <c r="E96" i="10"/>
  <c r="I96" i="10"/>
  <c r="J96" i="10"/>
  <c r="E97" i="10"/>
  <c r="I97" i="10"/>
  <c r="J97" i="10"/>
  <c r="E130" i="10"/>
  <c r="E129" i="10"/>
  <c r="I130" i="10"/>
  <c r="J130" i="10"/>
  <c r="E131" i="10"/>
  <c r="I131" i="10"/>
  <c r="J131" i="10"/>
  <c r="E132" i="10"/>
  <c r="I132" i="10"/>
  <c r="J132" i="10"/>
  <c r="E133" i="10"/>
  <c r="I133" i="10"/>
  <c r="J133"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T18" i="10"/>
  <c r="L42" i="10"/>
  <c r="E12" i="10"/>
  <c r="I12" i="10"/>
  <c r="L12" i="10"/>
  <c r="M12" i="10"/>
  <c r="E13" i="10"/>
  <c r="I13" i="10"/>
  <c r="L13" i="10"/>
  <c r="M13" i="10"/>
  <c r="E14" i="10"/>
  <c r="I14" i="10"/>
  <c r="L14" i="10"/>
  <c r="M14" i="10"/>
  <c r="E15" i="10"/>
  <c r="I15" i="10"/>
  <c r="L15" i="10"/>
  <c r="M15" i="10"/>
  <c r="E16" i="10"/>
  <c r="I16" i="10"/>
  <c r="L16" i="10"/>
  <c r="M16" i="10"/>
  <c r="E17" i="10"/>
  <c r="I17" i="10"/>
  <c r="L17" i="10"/>
  <c r="M17" i="10"/>
  <c r="E18" i="10"/>
  <c r="I18" i="10"/>
  <c r="L18" i="10"/>
  <c r="M18" i="10"/>
  <c r="E19" i="10"/>
  <c r="I19" i="10"/>
  <c r="L19" i="10"/>
  <c r="M19" i="10"/>
  <c r="E20" i="10"/>
  <c r="I20" i="10"/>
  <c r="L20" i="10"/>
  <c r="M20" i="10"/>
  <c r="E21" i="10"/>
  <c r="I21" i="10"/>
  <c r="L21" i="10"/>
  <c r="M21" i="10"/>
  <c r="E22" i="10"/>
  <c r="I22" i="10"/>
  <c r="L22" i="10"/>
  <c r="M22" i="10"/>
  <c r="E23" i="10"/>
  <c r="I23" i="10"/>
  <c r="L23" i="10"/>
  <c r="M23" i="10"/>
  <c r="E24" i="10"/>
  <c r="I24" i="10"/>
  <c r="L24" i="10"/>
  <c r="M24" i="10"/>
  <c r="E25" i="10"/>
  <c r="I25" i="10"/>
  <c r="L25" i="10"/>
  <c r="M25" i="10"/>
  <c r="E26" i="10"/>
  <c r="I26" i="10"/>
  <c r="L26" i="10"/>
  <c r="M26" i="10"/>
  <c r="E27" i="10"/>
  <c r="I27" i="10"/>
  <c r="L27" i="10"/>
  <c r="M27" i="10"/>
  <c r="E28" i="10"/>
  <c r="I28" i="10"/>
  <c r="L28" i="10"/>
  <c r="M28" i="10"/>
  <c r="E29" i="10"/>
  <c r="I29" i="10"/>
  <c r="L29" i="10"/>
  <c r="M29" i="10"/>
  <c r="E30" i="10"/>
  <c r="I30" i="10"/>
  <c r="L30" i="10"/>
  <c r="M30" i="10"/>
  <c r="I31" i="10"/>
  <c r="L31" i="10"/>
  <c r="M31" i="10"/>
  <c r="E32" i="10"/>
  <c r="I32" i="10"/>
  <c r="L32" i="10"/>
  <c r="M32" i="10"/>
  <c r="E33" i="10"/>
  <c r="I33" i="10"/>
  <c r="L33" i="10"/>
  <c r="M33" i="10"/>
  <c r="E34" i="10"/>
  <c r="I34" i="10"/>
  <c r="L34" i="10"/>
  <c r="M34" i="10"/>
  <c r="E35" i="10"/>
  <c r="I35" i="10"/>
  <c r="L35" i="10"/>
  <c r="M35" i="10"/>
  <c r="E36" i="10"/>
  <c r="I36" i="10"/>
  <c r="L36" i="10"/>
  <c r="M36" i="10"/>
  <c r="E37" i="10"/>
  <c r="I37" i="10"/>
  <c r="L37" i="10"/>
  <c r="M37" i="10"/>
  <c r="L38" i="10"/>
  <c r="M38" i="10"/>
  <c r="L39" i="10"/>
  <c r="M39" i="10"/>
  <c r="L40" i="10"/>
  <c r="M40" i="10"/>
  <c r="L41" i="10"/>
  <c r="M41" i="10"/>
  <c r="T23" i="10"/>
  <c r="T24" i="10"/>
  <c r="O42" i="10"/>
  <c r="F43" i="10"/>
  <c r="E43" i="10"/>
  <c r="I43" i="10"/>
  <c r="L43" i="10"/>
  <c r="O43" i="10"/>
  <c r="F44" i="10"/>
  <c r="E44" i="10"/>
  <c r="I44" i="10"/>
  <c r="L44" i="10"/>
  <c r="O44" i="10"/>
  <c r="F45" i="10"/>
  <c r="E45" i="10"/>
  <c r="I45" i="10"/>
  <c r="L45" i="10"/>
  <c r="O45" i="10"/>
  <c r="F46" i="10"/>
  <c r="E46" i="10"/>
  <c r="I46" i="10"/>
  <c r="L46" i="10"/>
  <c r="O46" i="10"/>
  <c r="F47" i="10"/>
  <c r="E47" i="10"/>
  <c r="I47" i="10"/>
  <c r="L47" i="10"/>
  <c r="O47" i="10"/>
  <c r="F48" i="10"/>
  <c r="E48" i="10"/>
  <c r="I48" i="10"/>
  <c r="L48" i="10"/>
  <c r="O48" i="10"/>
  <c r="F49" i="10"/>
  <c r="E49" i="10"/>
  <c r="I49" i="10"/>
  <c r="L49" i="10"/>
  <c r="O49" i="10"/>
  <c r="F50" i="10"/>
  <c r="E50" i="10"/>
  <c r="I50" i="10"/>
  <c r="L50" i="10"/>
  <c r="O50" i="10"/>
  <c r="F51" i="10"/>
  <c r="E51" i="10"/>
  <c r="I51" i="10"/>
  <c r="L51" i="10"/>
  <c r="O51" i="10"/>
  <c r="F52" i="10"/>
  <c r="E52" i="10"/>
  <c r="I52" i="10"/>
  <c r="L52" i="10"/>
  <c r="O52" i="10"/>
  <c r="F53" i="10"/>
  <c r="E53" i="10"/>
  <c r="I53" i="10"/>
  <c r="L53" i="10"/>
  <c r="O53" i="10"/>
  <c r="F54" i="10"/>
  <c r="E54" i="10"/>
  <c r="I54" i="10"/>
  <c r="L54" i="10"/>
  <c r="O54" i="10"/>
  <c r="F55" i="10"/>
  <c r="E55" i="10"/>
  <c r="I55" i="10"/>
  <c r="L55" i="10"/>
  <c r="O55" i="10"/>
  <c r="F56" i="10"/>
  <c r="E56" i="10"/>
  <c r="I56" i="10"/>
  <c r="L56" i="10"/>
  <c r="O56" i="10"/>
  <c r="F57" i="10"/>
  <c r="I57" i="10"/>
  <c r="L57" i="10"/>
  <c r="O57" i="10"/>
  <c r="F58" i="10"/>
  <c r="L58" i="10"/>
  <c r="O58" i="10"/>
  <c r="F59" i="10"/>
  <c r="L59" i="10"/>
  <c r="O59" i="10"/>
  <c r="F60" i="10"/>
  <c r="L60" i="10"/>
  <c r="O60" i="10"/>
  <c r="F61" i="10"/>
  <c r="L61" i="10"/>
  <c r="O61" i="10"/>
  <c r="F62" i="10"/>
  <c r="E62" i="10"/>
  <c r="I62" i="10"/>
  <c r="L62" i="10"/>
  <c r="O62" i="10"/>
  <c r="F63" i="10"/>
  <c r="E63" i="10"/>
  <c r="I63" i="10"/>
  <c r="L63" i="10"/>
  <c r="O63" i="10"/>
  <c r="F64" i="10"/>
  <c r="E64" i="10"/>
  <c r="I64" i="10"/>
  <c r="L64" i="10"/>
  <c r="O64" i="10"/>
  <c r="F65" i="10"/>
  <c r="E65" i="10"/>
  <c r="I65" i="10"/>
  <c r="L65" i="10"/>
  <c r="O65" i="10"/>
  <c r="F66" i="10"/>
  <c r="E66" i="10"/>
  <c r="I66" i="10"/>
  <c r="L66" i="10"/>
  <c r="O66" i="10"/>
  <c r="F67" i="10"/>
  <c r="E67" i="10"/>
  <c r="I67" i="10"/>
  <c r="L67" i="10"/>
  <c r="O67" i="10"/>
  <c r="F68" i="10"/>
  <c r="E68" i="10"/>
  <c r="I68" i="10"/>
  <c r="L68" i="10"/>
  <c r="O68" i="10"/>
  <c r="F69" i="10"/>
  <c r="E69" i="10"/>
  <c r="I69" i="10"/>
  <c r="L69" i="10"/>
  <c r="O69" i="10"/>
  <c r="F70" i="10"/>
  <c r="E70" i="10"/>
  <c r="I70" i="10"/>
  <c r="L70" i="10"/>
  <c r="O70" i="10"/>
  <c r="F71" i="10"/>
  <c r="E71" i="10"/>
  <c r="I71" i="10"/>
  <c r="L71" i="10"/>
  <c r="O71" i="10"/>
  <c r="F72" i="10"/>
  <c r="E72" i="10"/>
  <c r="I72" i="10"/>
  <c r="L72" i="10"/>
  <c r="O72" i="10"/>
  <c r="F73" i="10"/>
  <c r="E73" i="10"/>
  <c r="I73" i="10"/>
  <c r="L73" i="10"/>
  <c r="O73" i="10"/>
  <c r="F74" i="10"/>
  <c r="E74" i="10"/>
  <c r="I74" i="10"/>
  <c r="L74" i="10"/>
  <c r="O74" i="10"/>
  <c r="F75" i="10"/>
  <c r="E75" i="10"/>
  <c r="I75" i="10"/>
  <c r="L75" i="10"/>
  <c r="O75" i="10"/>
  <c r="F76" i="10"/>
  <c r="E76" i="10"/>
  <c r="I76" i="10"/>
  <c r="L76" i="10"/>
  <c r="O76" i="10"/>
  <c r="F77" i="10"/>
  <c r="E77" i="10"/>
  <c r="I77" i="10"/>
  <c r="L77" i="10"/>
  <c r="O77" i="10"/>
  <c r="F78" i="10"/>
  <c r="E78" i="10"/>
  <c r="I78" i="10"/>
  <c r="L78" i="10"/>
  <c r="O78" i="10"/>
  <c r="F79" i="10"/>
  <c r="E79" i="10"/>
  <c r="I79" i="10"/>
  <c r="L79" i="10"/>
  <c r="O79" i="10"/>
  <c r="F80" i="10"/>
  <c r="E80" i="10"/>
  <c r="I80" i="10"/>
  <c r="L80" i="10"/>
  <c r="O80" i="10"/>
  <c r="F81" i="10"/>
  <c r="E81" i="10"/>
  <c r="I81" i="10"/>
  <c r="L81" i="10"/>
  <c r="O81" i="10"/>
  <c r="F82" i="10"/>
  <c r="E82" i="10"/>
  <c r="I82" i="10"/>
  <c r="L82" i="10"/>
  <c r="O82" i="10"/>
  <c r="F83" i="10"/>
  <c r="E83" i="10"/>
  <c r="I83" i="10"/>
  <c r="L83" i="10"/>
  <c r="O83" i="10"/>
  <c r="F84" i="10"/>
  <c r="E84" i="10"/>
  <c r="I84" i="10"/>
  <c r="L84" i="10"/>
  <c r="O84" i="10"/>
  <c r="F85" i="10"/>
  <c r="E85" i="10"/>
  <c r="I85" i="10"/>
  <c r="L85" i="10"/>
  <c r="O85" i="10"/>
  <c r="F86" i="10"/>
  <c r="E86" i="10"/>
  <c r="I86" i="10"/>
  <c r="L86" i="10"/>
  <c r="O86" i="10"/>
  <c r="F87" i="10"/>
  <c r="E87" i="10"/>
  <c r="I87" i="10"/>
  <c r="L87" i="10"/>
  <c r="O87" i="10"/>
  <c r="F88" i="10"/>
  <c r="E88" i="10"/>
  <c r="I88" i="10"/>
  <c r="L88" i="10"/>
  <c r="O88" i="10"/>
  <c r="F89" i="10"/>
  <c r="E89" i="10"/>
  <c r="I89" i="10"/>
  <c r="L89" i="10"/>
  <c r="O89" i="10"/>
  <c r="F90" i="10"/>
  <c r="E90" i="10"/>
  <c r="I90" i="10"/>
  <c r="L90" i="10"/>
  <c r="O90" i="10"/>
  <c r="F91" i="10"/>
  <c r="E91" i="10"/>
  <c r="I91" i="10"/>
  <c r="L91" i="10"/>
  <c r="O91" i="10"/>
  <c r="F92" i="10"/>
  <c r="E92" i="10"/>
  <c r="I92" i="10"/>
  <c r="L92" i="10"/>
  <c r="O92" i="10"/>
  <c r="F93" i="10"/>
  <c r="I93" i="10"/>
  <c r="L93" i="10"/>
  <c r="O93" i="10"/>
  <c r="F94" i="10"/>
  <c r="L94" i="10"/>
  <c r="O94" i="10"/>
  <c r="F95" i="10"/>
  <c r="L95" i="10"/>
  <c r="O95" i="10"/>
  <c r="F96" i="10"/>
  <c r="L96" i="10"/>
  <c r="O96" i="10"/>
  <c r="F97" i="10"/>
  <c r="L97" i="10"/>
  <c r="O97" i="10"/>
  <c r="F98" i="10"/>
  <c r="E98" i="10"/>
  <c r="I98" i="10"/>
  <c r="L98" i="10"/>
  <c r="O98" i="10"/>
  <c r="F99" i="10"/>
  <c r="E99" i="10"/>
  <c r="I99" i="10"/>
  <c r="L99" i="10"/>
  <c r="O99" i="10"/>
  <c r="F100" i="10"/>
  <c r="E100" i="10"/>
  <c r="I100" i="10"/>
  <c r="L100" i="10"/>
  <c r="O100" i="10"/>
  <c r="F101" i="10"/>
  <c r="E101" i="10"/>
  <c r="I101" i="10"/>
  <c r="L101" i="10"/>
  <c r="O101" i="10"/>
  <c r="F102" i="10"/>
  <c r="E102" i="10"/>
  <c r="I102" i="10"/>
  <c r="L102" i="10"/>
  <c r="O102" i="10"/>
  <c r="F103" i="10"/>
  <c r="E103" i="10"/>
  <c r="I103" i="10"/>
  <c r="L103" i="10"/>
  <c r="O103" i="10"/>
  <c r="F104" i="10"/>
  <c r="E104" i="10"/>
  <c r="I104" i="10"/>
  <c r="L104" i="10"/>
  <c r="O104" i="10"/>
  <c r="F105" i="10"/>
  <c r="E105" i="10"/>
  <c r="I105" i="10"/>
  <c r="L105" i="10"/>
  <c r="O105" i="10"/>
  <c r="F106" i="10"/>
  <c r="E106" i="10"/>
  <c r="I106" i="10"/>
  <c r="L106" i="10"/>
  <c r="O106" i="10"/>
  <c r="F107" i="10"/>
  <c r="E107" i="10"/>
  <c r="I107" i="10"/>
  <c r="L107" i="10"/>
  <c r="O107" i="10"/>
  <c r="F108" i="10"/>
  <c r="E108" i="10"/>
  <c r="I108" i="10"/>
  <c r="L108" i="10"/>
  <c r="O108" i="10"/>
  <c r="F109" i="10"/>
  <c r="E109" i="10"/>
  <c r="I109" i="10"/>
  <c r="L109" i="10"/>
  <c r="O109" i="10"/>
  <c r="F110" i="10"/>
  <c r="E110" i="10"/>
  <c r="I110" i="10"/>
  <c r="L110" i="10"/>
  <c r="O110" i="10"/>
  <c r="F111" i="10"/>
  <c r="E111" i="10"/>
  <c r="I111" i="10"/>
  <c r="L111" i="10"/>
  <c r="O111" i="10"/>
  <c r="F112" i="10"/>
  <c r="E112" i="10"/>
  <c r="I112" i="10"/>
  <c r="L112" i="10"/>
  <c r="O112" i="10"/>
  <c r="F113" i="10"/>
  <c r="E113" i="10"/>
  <c r="I113" i="10"/>
  <c r="L113" i="10"/>
  <c r="O113" i="10"/>
  <c r="F114" i="10"/>
  <c r="E114" i="10"/>
  <c r="I114" i="10"/>
  <c r="L114" i="10"/>
  <c r="O114" i="10"/>
  <c r="F115" i="10"/>
  <c r="E115" i="10"/>
  <c r="I115" i="10"/>
  <c r="L115" i="10"/>
  <c r="O115" i="10"/>
  <c r="F116" i="10"/>
  <c r="E116" i="10"/>
  <c r="I116" i="10"/>
  <c r="L116" i="10"/>
  <c r="O116" i="10"/>
  <c r="F117" i="10"/>
  <c r="E117" i="10"/>
  <c r="I117" i="10"/>
  <c r="L117" i="10"/>
  <c r="O117" i="10"/>
  <c r="F118" i="10"/>
  <c r="E118" i="10"/>
  <c r="I118" i="10"/>
  <c r="L118" i="10"/>
  <c r="O118" i="10"/>
  <c r="F119" i="10"/>
  <c r="E119" i="10"/>
  <c r="I119" i="10"/>
  <c r="L119" i="10"/>
  <c r="O119" i="10"/>
  <c r="F120" i="10"/>
  <c r="E120" i="10"/>
  <c r="I120" i="10"/>
  <c r="L120" i="10"/>
  <c r="O120" i="10"/>
  <c r="F121" i="10"/>
  <c r="E121" i="10"/>
  <c r="I121" i="10"/>
  <c r="L121" i="10"/>
  <c r="O121" i="10"/>
  <c r="F122" i="10"/>
  <c r="E122" i="10"/>
  <c r="I122" i="10"/>
  <c r="L122" i="10"/>
  <c r="O122" i="10"/>
  <c r="F123" i="10"/>
  <c r="E123" i="10"/>
  <c r="I123" i="10"/>
  <c r="L123" i="10"/>
  <c r="O123" i="10"/>
  <c r="F124" i="10"/>
  <c r="E124" i="10"/>
  <c r="I124" i="10"/>
  <c r="L124" i="10"/>
  <c r="O124" i="10"/>
  <c r="F125" i="10"/>
  <c r="E125" i="10"/>
  <c r="I125" i="10"/>
  <c r="L125" i="10"/>
  <c r="O125" i="10"/>
  <c r="F126" i="10"/>
  <c r="E126" i="10"/>
  <c r="I126" i="10"/>
  <c r="L126" i="10"/>
  <c r="O126" i="10"/>
  <c r="F127" i="10"/>
  <c r="E127" i="10"/>
  <c r="I127" i="10"/>
  <c r="L127" i="10"/>
  <c r="O127" i="10"/>
  <c r="F128" i="10"/>
  <c r="E128" i="10"/>
  <c r="I128" i="10"/>
  <c r="L128" i="10"/>
  <c r="O128" i="10"/>
  <c r="F129" i="10"/>
  <c r="I129" i="10"/>
  <c r="L129" i="10"/>
  <c r="O129" i="10"/>
  <c r="F130" i="10"/>
  <c r="L130" i="10"/>
  <c r="O130" i="10"/>
  <c r="F131" i="10"/>
  <c r="L131" i="10"/>
  <c r="O131" i="10"/>
  <c r="J3" i="11"/>
  <c r="K3" i="11"/>
  <c r="Q53" i="10"/>
  <c r="D3" i="11"/>
  <c r="Q53" i="9"/>
  <c r="F3" i="11"/>
  <c r="P53" i="9"/>
  <c r="E3" i="11"/>
  <c r="P53" i="10"/>
  <c r="C3" i="11"/>
  <c r="G3" i="11"/>
  <c r="L3" i="11"/>
  <c r="J4" i="11"/>
  <c r="K4" i="11"/>
  <c r="Q57" i="10"/>
  <c r="D4" i="11"/>
  <c r="Q57" i="9"/>
  <c r="F4" i="11"/>
  <c r="P57" i="9"/>
  <c r="E4" i="11"/>
  <c r="P57" i="10"/>
  <c r="C4" i="11"/>
  <c r="G4" i="11"/>
  <c r="L4" i="11"/>
  <c r="J5" i="11"/>
  <c r="K5" i="11"/>
  <c r="Q65" i="10"/>
  <c r="D5" i="11"/>
  <c r="Q65" i="9"/>
  <c r="F5" i="11"/>
  <c r="P65" i="9"/>
  <c r="E5" i="11"/>
  <c r="P65" i="10"/>
  <c r="C5" i="11"/>
  <c r="G5" i="11"/>
  <c r="L5" i="11"/>
  <c r="J6" i="11"/>
  <c r="K6" i="11"/>
  <c r="Q69" i="10"/>
  <c r="D6" i="11"/>
  <c r="Q69" i="9"/>
  <c r="F6" i="11"/>
  <c r="P69" i="9"/>
  <c r="E6" i="11"/>
  <c r="P69" i="10"/>
  <c r="C6" i="11"/>
  <c r="G6" i="11"/>
  <c r="L6" i="11"/>
  <c r="J7" i="11"/>
  <c r="K7" i="11"/>
  <c r="Q73" i="10"/>
  <c r="D7" i="11"/>
  <c r="Q73" i="9"/>
  <c r="F7" i="11"/>
  <c r="L7" i="11"/>
  <c r="J8" i="11"/>
  <c r="K8" i="11"/>
  <c r="Q77" i="10"/>
  <c r="D8" i="11"/>
  <c r="Q77" i="9"/>
  <c r="F8" i="11"/>
  <c r="P77" i="9"/>
  <c r="E8" i="11"/>
  <c r="P77" i="10"/>
  <c r="C8" i="11"/>
  <c r="G8" i="11"/>
  <c r="L8" i="11"/>
  <c r="J9" i="11"/>
  <c r="K9" i="11"/>
  <c r="Q81" i="10"/>
  <c r="D9" i="11"/>
  <c r="Q81" i="9"/>
  <c r="F9" i="11"/>
  <c r="P81" i="9"/>
  <c r="E9" i="11"/>
  <c r="P81" i="10"/>
  <c r="C9" i="11"/>
  <c r="G9" i="11"/>
  <c r="L9" i="11"/>
  <c r="J10" i="11"/>
  <c r="K10" i="11"/>
  <c r="Q85" i="10"/>
  <c r="D10" i="11"/>
  <c r="Q85" i="9"/>
  <c r="F10" i="11"/>
  <c r="P85" i="9"/>
  <c r="E10" i="11"/>
  <c r="P85" i="10"/>
  <c r="C10" i="11"/>
  <c r="G10" i="11"/>
  <c r="L10" i="11"/>
  <c r="J11" i="11"/>
  <c r="K11" i="11"/>
  <c r="Q89" i="10"/>
  <c r="D11" i="11"/>
  <c r="Q89" i="9"/>
  <c r="F11" i="11"/>
  <c r="P89" i="9"/>
  <c r="E11" i="11"/>
  <c r="P89" i="10"/>
  <c r="C11" i="11"/>
  <c r="G11" i="11"/>
  <c r="L11" i="11"/>
  <c r="J12" i="11"/>
  <c r="K12" i="11"/>
  <c r="Q93" i="10"/>
  <c r="D12" i="11"/>
  <c r="Q93" i="9"/>
  <c r="F12" i="11"/>
  <c r="P93" i="9"/>
  <c r="E12" i="11"/>
  <c r="P93" i="10"/>
  <c r="C12" i="11"/>
  <c r="G12" i="11"/>
  <c r="L12" i="11"/>
  <c r="J13" i="11"/>
  <c r="K13" i="11"/>
  <c r="Q101" i="10"/>
  <c r="D13" i="11"/>
  <c r="Q101" i="9"/>
  <c r="F13" i="11"/>
  <c r="P101" i="9"/>
  <c r="E13" i="11"/>
  <c r="P101" i="10"/>
  <c r="C13" i="11"/>
  <c r="G13" i="11"/>
  <c r="L13" i="11"/>
  <c r="J14" i="11"/>
  <c r="K14" i="11"/>
  <c r="Q105" i="10"/>
  <c r="D14" i="11"/>
  <c r="Q105" i="9"/>
  <c r="F14" i="11"/>
  <c r="P105" i="9"/>
  <c r="E14" i="11"/>
  <c r="P105" i="10"/>
  <c r="C14" i="11"/>
  <c r="G14" i="11"/>
  <c r="L14" i="11"/>
  <c r="J15" i="11"/>
  <c r="K15" i="11"/>
  <c r="Q109" i="10"/>
  <c r="D15" i="11"/>
  <c r="Q109" i="9"/>
  <c r="F15" i="11"/>
  <c r="P109" i="9"/>
  <c r="E15" i="11"/>
  <c r="P109" i="10"/>
  <c r="C15" i="11"/>
  <c r="G15" i="11"/>
  <c r="L15" i="11"/>
  <c r="J16" i="11"/>
  <c r="K16" i="11"/>
  <c r="Q113" i="10"/>
  <c r="D16" i="11"/>
  <c r="Q113" i="9"/>
  <c r="F16" i="11"/>
  <c r="P113" i="9"/>
  <c r="E16" i="11"/>
  <c r="P113" i="10"/>
  <c r="C16" i="11"/>
  <c r="G16" i="11"/>
  <c r="L16" i="11"/>
  <c r="J17" i="11"/>
  <c r="K17" i="11"/>
  <c r="Q117" i="10"/>
  <c r="D17" i="11"/>
  <c r="Q117" i="9"/>
  <c r="F17" i="11"/>
  <c r="L17" i="11"/>
  <c r="J18" i="11"/>
  <c r="K18" i="11"/>
  <c r="Q121" i="10"/>
  <c r="D18" i="11"/>
  <c r="Q121" i="9"/>
  <c r="F18" i="11"/>
  <c r="P121" i="9"/>
  <c r="E18" i="11"/>
  <c r="P121" i="10"/>
  <c r="C18" i="11"/>
  <c r="G18" i="11"/>
  <c r="L18" i="11"/>
  <c r="J19" i="11"/>
  <c r="K19" i="11"/>
  <c r="Q125" i="10"/>
  <c r="D19" i="11"/>
  <c r="Q125" i="9"/>
  <c r="F19" i="11"/>
  <c r="P125" i="9"/>
  <c r="E19" i="11"/>
  <c r="P125" i="10"/>
  <c r="C19" i="11"/>
  <c r="G19" i="11"/>
  <c r="L19" i="11"/>
  <c r="J20" i="11"/>
  <c r="K20" i="11"/>
  <c r="Q129" i="10"/>
  <c r="D20" i="11"/>
  <c r="Q129" i="9"/>
  <c r="F20" i="11"/>
  <c r="P129" i="9"/>
  <c r="E20" i="11"/>
  <c r="P129" i="10"/>
  <c r="C20" i="11"/>
  <c r="G20" i="11"/>
  <c r="L20" i="11"/>
  <c r="J2" i="11"/>
  <c r="K2" i="11"/>
  <c r="Q49" i="10"/>
  <c r="D2" i="11"/>
  <c r="Q49" i="9"/>
  <c r="F2" i="11"/>
  <c r="P49" i="9"/>
  <c r="E2" i="11"/>
  <c r="P49" i="10"/>
  <c r="C2" i="11"/>
  <c r="G2" i="11"/>
  <c r="L2" i="11"/>
  <c r="P73" i="9"/>
  <c r="E7" i="11"/>
  <c r="P73" i="10"/>
  <c r="C7" i="11"/>
  <c r="G7" i="11"/>
  <c r="P117" i="9"/>
  <c r="E17" i="11"/>
  <c r="P117" i="10"/>
  <c r="C17" i="11"/>
  <c r="G17" i="11"/>
  <c r="G27" i="11"/>
  <c r="H27" i="11"/>
  <c r="I27" i="11"/>
  <c r="E133" i="5"/>
  <c r="F133" i="5"/>
  <c r="F133" i="10"/>
  <c r="L133" i="10"/>
  <c r="O133" i="10"/>
  <c r="E132" i="5"/>
  <c r="F132" i="5"/>
  <c r="F132" i="10"/>
  <c r="L132" i="10"/>
  <c r="O132" i="10"/>
  <c r="O32" i="9"/>
  <c r="O33" i="9"/>
  <c r="O34" i="9"/>
  <c r="O35" i="9"/>
  <c r="O36" i="9"/>
  <c r="O37" i="9"/>
  <c r="O38" i="9"/>
  <c r="O39" i="9"/>
  <c r="O40" i="9"/>
  <c r="O41" i="9"/>
  <c r="F132" i="9"/>
  <c r="L132" i="9"/>
  <c r="O132" i="9"/>
  <c r="F133" i="9"/>
  <c r="L133" i="9"/>
  <c r="O133" i="9"/>
  <c r="O22" i="9"/>
  <c r="O23" i="9"/>
  <c r="O24" i="9"/>
  <c r="O25" i="9"/>
  <c r="O26" i="9"/>
  <c r="O27" i="9"/>
  <c r="O28" i="9"/>
  <c r="O29" i="9"/>
  <c r="O30" i="9"/>
  <c r="O31" i="9"/>
  <c r="O16" i="9"/>
  <c r="O17" i="9"/>
  <c r="O18" i="9"/>
  <c r="O19" i="9"/>
  <c r="O20" i="9"/>
  <c r="O21" i="9"/>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Q31" i="10"/>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L9" i="9"/>
  <c r="N12" i="9"/>
  <c r="O9" i="9"/>
  <c r="L10" i="9"/>
  <c r="O10" i="9"/>
  <c r="L11" i="9"/>
  <c r="O11" i="9"/>
  <c r="O12" i="9"/>
  <c r="O13" i="9"/>
  <c r="O14" i="9"/>
  <c r="O15" i="9"/>
  <c r="L8" i="9"/>
  <c r="O8" i="9"/>
  <c r="L8" i="10"/>
  <c r="N12" i="10"/>
  <c r="O8" i="10"/>
  <c r="Q11" i="9"/>
  <c r="Q133" i="9"/>
  <c r="P133" i="9"/>
  <c r="Q97" i="9"/>
  <c r="P97" i="9"/>
  <c r="Q61" i="9"/>
  <c r="P61" i="9"/>
  <c r="Q45" i="9"/>
  <c r="P45" i="9"/>
  <c r="Q41" i="9"/>
  <c r="P41" i="9"/>
  <c r="Q31" i="9"/>
  <c r="P31" i="9"/>
  <c r="Q21" i="9"/>
  <c r="P21" i="9"/>
  <c r="P11" i="9"/>
  <c r="C46" i="9"/>
  <c r="A2" i="11"/>
  <c r="D46" i="9"/>
  <c r="B2" i="11"/>
  <c r="C50" i="9"/>
  <c r="A3" i="11"/>
  <c r="D50" i="9"/>
  <c r="B3" i="11"/>
  <c r="C54" i="9"/>
  <c r="A4" i="11"/>
  <c r="D54" i="9"/>
  <c r="B4" i="11"/>
  <c r="C62" i="9"/>
  <c r="A5" i="11"/>
  <c r="D62" i="9"/>
  <c r="B5" i="11"/>
  <c r="C66" i="9"/>
  <c r="A6" i="11"/>
  <c r="D66" i="9"/>
  <c r="B6" i="11"/>
  <c r="C70" i="9"/>
  <c r="A7" i="11"/>
  <c r="D70" i="9"/>
  <c r="B7" i="11"/>
  <c r="C74" i="9"/>
  <c r="A8" i="11"/>
  <c r="D74" i="9"/>
  <c r="B8" i="11"/>
  <c r="C78" i="9"/>
  <c r="A9" i="11"/>
  <c r="D78" i="9"/>
  <c r="B9" i="11"/>
  <c r="C82" i="9"/>
  <c r="A10" i="11"/>
  <c r="D82" i="9"/>
  <c r="B10" i="11"/>
  <c r="C86" i="9"/>
  <c r="A11" i="11"/>
  <c r="D86" i="9"/>
  <c r="B11" i="11"/>
  <c r="C90" i="9"/>
  <c r="A12" i="11"/>
  <c r="D90" i="9"/>
  <c r="B12" i="11"/>
  <c r="C98" i="9"/>
  <c r="A13" i="11"/>
  <c r="D98" i="9"/>
  <c r="B13" i="11"/>
  <c r="C102" i="9"/>
  <c r="A14" i="11"/>
  <c r="D102" i="9"/>
  <c r="B14" i="11"/>
  <c r="C106" i="9"/>
  <c r="A15" i="11"/>
  <c r="D106" i="9"/>
  <c r="B15" i="11"/>
  <c r="C110" i="9"/>
  <c r="A16" i="11"/>
  <c r="D110" i="9"/>
  <c r="B16" i="11"/>
  <c r="C114" i="9"/>
  <c r="A17" i="11"/>
  <c r="D114" i="9"/>
  <c r="B17" i="11"/>
  <c r="C118" i="9"/>
  <c r="A18" i="11"/>
  <c r="D118" i="9"/>
  <c r="B18" i="11"/>
  <c r="C122" i="9"/>
  <c r="A19" i="11"/>
  <c r="D122" i="9"/>
  <c r="B19" i="11"/>
  <c r="C126" i="9"/>
  <c r="A20" i="11"/>
  <c r="D126" i="9"/>
  <c r="B20" i="11"/>
  <c r="Q133" i="10"/>
  <c r="Q97" i="10"/>
  <c r="Q45" i="10"/>
  <c r="L9" i="10"/>
  <c r="O9" i="10"/>
  <c r="L10" i="10"/>
  <c r="O10" i="10"/>
  <c r="L11" i="10"/>
  <c r="O11" i="10"/>
  <c r="Q11" i="10"/>
  <c r="O12" i="10"/>
  <c r="Q21" i="10"/>
  <c r="Q41" i="10"/>
  <c r="Q61" i="10"/>
  <c r="E2" i="5"/>
  <c r="P31" i="10"/>
  <c r="P21" i="10"/>
  <c r="P11"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23" i="9"/>
  <c r="N24" i="9"/>
  <c r="N25" i="9"/>
  <c r="N26" i="9"/>
  <c r="N27" i="9"/>
  <c r="N28" i="9"/>
  <c r="N29" i="9"/>
  <c r="N30" i="9"/>
  <c r="N31" i="9"/>
  <c r="N22" i="9"/>
  <c r="N13" i="9"/>
  <c r="N14" i="9"/>
  <c r="N15" i="9"/>
  <c r="N16" i="9"/>
  <c r="N17" i="9"/>
  <c r="N18" i="9"/>
  <c r="N19" i="9"/>
  <c r="N20" i="9"/>
  <c r="N21" i="9"/>
  <c r="C21" i="10"/>
  <c r="C20" i="10"/>
  <c r="C19" i="10"/>
  <c r="C18" i="10"/>
  <c r="C17" i="10"/>
  <c r="C16" i="10"/>
  <c r="C15" i="10"/>
  <c r="C14" i="10"/>
  <c r="C13" i="10"/>
  <c r="C12" i="10"/>
  <c r="N33" i="9"/>
  <c r="N34" i="9"/>
  <c r="N35" i="9"/>
  <c r="N36" i="9"/>
  <c r="N37" i="9"/>
  <c r="N38" i="9"/>
  <c r="N39" i="9"/>
  <c r="N40" i="9"/>
  <c r="N41" i="9"/>
  <c r="N32" i="9"/>
  <c r="D133" i="9"/>
  <c r="C133" i="9"/>
  <c r="D132" i="9"/>
  <c r="C132" i="9"/>
  <c r="D131" i="9"/>
  <c r="C131" i="9"/>
  <c r="D130" i="9"/>
  <c r="C130" i="9"/>
  <c r="D129" i="9"/>
  <c r="C129" i="9"/>
  <c r="D128" i="9"/>
  <c r="C128" i="9"/>
  <c r="D127" i="9"/>
  <c r="C127" i="9"/>
  <c r="D125" i="9"/>
  <c r="C125" i="9"/>
  <c r="D124" i="9"/>
  <c r="C124" i="9"/>
  <c r="D123" i="9"/>
  <c r="C123" i="9"/>
  <c r="D121" i="9"/>
  <c r="C121" i="9"/>
  <c r="D120" i="9"/>
  <c r="C120" i="9"/>
  <c r="D119" i="9"/>
  <c r="C119" i="9"/>
  <c r="D117" i="9"/>
  <c r="C117" i="9"/>
  <c r="D116" i="9"/>
  <c r="C116" i="9"/>
  <c r="D115" i="9"/>
  <c r="C115" i="9"/>
  <c r="D113" i="9"/>
  <c r="C113" i="9"/>
  <c r="D112" i="9"/>
  <c r="C112" i="9"/>
  <c r="D111" i="9"/>
  <c r="C111" i="9"/>
  <c r="D109" i="9"/>
  <c r="C109" i="9"/>
  <c r="D108" i="9"/>
  <c r="C108" i="9"/>
  <c r="D107" i="9"/>
  <c r="C107" i="9"/>
  <c r="D105" i="9"/>
  <c r="C105" i="9"/>
  <c r="D104" i="9"/>
  <c r="C104" i="9"/>
  <c r="D103" i="9"/>
  <c r="C103" i="9"/>
  <c r="D101" i="9"/>
  <c r="C101" i="9"/>
  <c r="D100" i="9"/>
  <c r="C100" i="9"/>
  <c r="D99" i="9"/>
  <c r="C99" i="9"/>
  <c r="D97" i="9"/>
  <c r="C97" i="9"/>
  <c r="D96" i="9"/>
  <c r="C96" i="9"/>
  <c r="D95" i="9"/>
  <c r="C95" i="9"/>
  <c r="D94" i="9"/>
  <c r="C94" i="9"/>
  <c r="D93" i="9"/>
  <c r="C93" i="9"/>
  <c r="D92" i="9"/>
  <c r="C92" i="9"/>
  <c r="D91" i="9"/>
  <c r="C91" i="9"/>
  <c r="D89" i="9"/>
  <c r="C89" i="9"/>
  <c r="D88" i="9"/>
  <c r="C88" i="9"/>
  <c r="D87" i="9"/>
  <c r="C87" i="9"/>
  <c r="D85" i="9"/>
  <c r="C85" i="9"/>
  <c r="D84" i="9"/>
  <c r="C84" i="9"/>
  <c r="D83" i="9"/>
  <c r="C83" i="9"/>
  <c r="D81" i="9"/>
  <c r="C81" i="9"/>
  <c r="D80" i="9"/>
  <c r="C80" i="9"/>
  <c r="D79" i="9"/>
  <c r="C79" i="9"/>
  <c r="D77" i="9"/>
  <c r="C77" i="9"/>
  <c r="D76" i="9"/>
  <c r="C76" i="9"/>
  <c r="D75" i="9"/>
  <c r="C75" i="9"/>
  <c r="D73" i="9"/>
  <c r="C73" i="9"/>
  <c r="D72" i="9"/>
  <c r="C72" i="9"/>
  <c r="D71" i="9"/>
  <c r="C71" i="9"/>
  <c r="D69" i="9"/>
  <c r="C69" i="9"/>
  <c r="D68" i="9"/>
  <c r="C68" i="9"/>
  <c r="D67" i="9"/>
  <c r="C67" i="9"/>
  <c r="D65" i="9"/>
  <c r="C65" i="9"/>
  <c r="D64" i="9"/>
  <c r="C64" i="9"/>
  <c r="D63" i="9"/>
  <c r="C63" i="9"/>
  <c r="D57" i="9"/>
  <c r="C57" i="9"/>
  <c r="D56" i="9"/>
  <c r="C56" i="9"/>
  <c r="D55" i="9"/>
  <c r="C55" i="9"/>
  <c r="D53" i="9"/>
  <c r="C53" i="9"/>
  <c r="D52" i="9"/>
  <c r="C52" i="9"/>
  <c r="D51" i="9"/>
  <c r="C51" i="9"/>
  <c r="D49" i="9"/>
  <c r="C49" i="9"/>
  <c r="D48" i="9"/>
  <c r="C48" i="9"/>
  <c r="D47" i="9"/>
  <c r="C47" i="9"/>
  <c r="C61" i="10"/>
  <c r="C60" i="10"/>
  <c r="C59" i="10"/>
  <c r="C58" i="10"/>
  <c r="A29" i="11"/>
  <c r="C23" i="11"/>
  <c r="I23" i="11"/>
  <c r="I22" i="11"/>
  <c r="H22" i="11"/>
  <c r="G22" i="11"/>
  <c r="G23" i="11"/>
  <c r="C24" i="11"/>
  <c r="C25" i="11"/>
  <c r="C26" i="11"/>
  <c r="H26" i="11"/>
  <c r="H23" i="11"/>
  <c r="H24" i="11"/>
  <c r="I26" i="11"/>
  <c r="I24" i="11"/>
  <c r="G26" i="11"/>
  <c r="G25" i="11"/>
  <c r="I25" i="11"/>
  <c r="G24" i="11"/>
  <c r="H25" i="11"/>
  <c r="K2" i="4"/>
  <c r="T31" i="10"/>
  <c r="F2" i="5"/>
  <c r="I27" i="4"/>
  <c r="I8" i="4"/>
  <c r="D7" i="5"/>
  <c r="F3" i="4"/>
  <c r="G3" i="4"/>
  <c r="F4" i="4"/>
  <c r="G4" i="4"/>
  <c r="F5" i="4"/>
  <c r="G5" i="4"/>
  <c r="F6" i="4"/>
  <c r="G6" i="4"/>
  <c r="F7" i="4"/>
  <c r="G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G2" i="4"/>
  <c r="F2" i="4"/>
  <c r="K3" i="4"/>
  <c r="K4" i="4"/>
  <c r="K5" i="4"/>
  <c r="K6" i="4"/>
  <c r="K7" i="4"/>
  <c r="I36" i="4"/>
  <c r="I37" i="4"/>
  <c r="I38" i="4"/>
  <c r="I39" i="4"/>
  <c r="I40" i="4"/>
  <c r="G36" i="5"/>
  <c r="H36" i="5"/>
  <c r="G37" i="5"/>
  <c r="H37" i="5"/>
  <c r="G38" i="5"/>
  <c r="H38" i="5"/>
  <c r="G39" i="5"/>
  <c r="H39" i="5"/>
  <c r="G2" i="5"/>
  <c r="H2" i="5"/>
  <c r="B126" i="9"/>
  <c r="B127" i="9"/>
  <c r="B128" i="9"/>
  <c r="B129" i="9"/>
  <c r="B130" i="9"/>
  <c r="B131" i="9"/>
  <c r="B132" i="9"/>
  <c r="B133" i="9"/>
  <c r="B126" i="10"/>
  <c r="C126" i="10"/>
  <c r="D126" i="10"/>
  <c r="B127" i="10"/>
  <c r="C127" i="10"/>
  <c r="D127" i="10"/>
  <c r="B128" i="10"/>
  <c r="C128" i="10"/>
  <c r="D128" i="10"/>
  <c r="B129" i="10"/>
  <c r="C129" i="10"/>
  <c r="D129" i="10"/>
  <c r="B130" i="10"/>
  <c r="C130" i="10"/>
  <c r="D130" i="10"/>
  <c r="B131" i="10"/>
  <c r="C131" i="10"/>
  <c r="D131" i="10"/>
  <c r="B132" i="10"/>
  <c r="C132" i="10"/>
  <c r="D132" i="10"/>
  <c r="B133" i="10"/>
  <c r="C133" i="10"/>
  <c r="D133" i="10"/>
  <c r="A126" i="5"/>
  <c r="B126" i="5"/>
  <c r="C126" i="5"/>
  <c r="D126" i="5"/>
  <c r="G126" i="5"/>
  <c r="H126" i="5"/>
  <c r="A127" i="5"/>
  <c r="B127" i="5"/>
  <c r="C127" i="5"/>
  <c r="D127" i="5"/>
  <c r="G127" i="5"/>
  <c r="H127" i="5"/>
  <c r="A128" i="5"/>
  <c r="B128" i="5"/>
  <c r="C128" i="5"/>
  <c r="D128" i="5"/>
  <c r="G128" i="5"/>
  <c r="H128" i="5"/>
  <c r="A129" i="5"/>
  <c r="B129" i="5"/>
  <c r="C129" i="5"/>
  <c r="D129" i="5"/>
  <c r="G129" i="5"/>
  <c r="H129" i="5"/>
  <c r="A130" i="5"/>
  <c r="B130" i="5"/>
  <c r="C130" i="5"/>
  <c r="D130" i="5"/>
  <c r="G130" i="5"/>
  <c r="H130" i="5"/>
  <c r="A131" i="5"/>
  <c r="B131" i="5"/>
  <c r="C131" i="5"/>
  <c r="D131" i="5"/>
  <c r="G131" i="5"/>
  <c r="H131" i="5"/>
  <c r="A132" i="5"/>
  <c r="B132" i="5"/>
  <c r="C132" i="5"/>
  <c r="D132" i="5"/>
  <c r="G132" i="5"/>
  <c r="H132" i="5"/>
  <c r="A133" i="5"/>
  <c r="B133" i="5"/>
  <c r="C133" i="5"/>
  <c r="D133" i="5"/>
  <c r="G133" i="5"/>
  <c r="H133" i="5"/>
  <c r="I21" i="4"/>
  <c r="T4" i="9"/>
  <c r="T4" i="10"/>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 i="4"/>
  <c r="K1" i="4"/>
  <c r="I3" i="4"/>
  <c r="I4" i="4"/>
  <c r="I5" i="4"/>
  <c r="I2" i="4"/>
  <c r="A2" i="4"/>
  <c r="B2" i="4"/>
  <c r="C2" i="4"/>
  <c r="D2" i="4"/>
  <c r="E2" i="4"/>
  <c r="H2" i="4"/>
  <c r="J2" i="4"/>
  <c r="M2" i="4"/>
  <c r="N2" i="4"/>
  <c r="O2" i="4"/>
  <c r="P2" i="4"/>
  <c r="Q2" i="4"/>
  <c r="R2" i="4"/>
  <c r="S2" i="4"/>
  <c r="T2" i="4"/>
  <c r="U2" i="4"/>
  <c r="V2" i="4"/>
  <c r="W2" i="4"/>
  <c r="X2" i="4"/>
  <c r="Y2" i="4"/>
  <c r="A3" i="4"/>
  <c r="B3" i="4"/>
  <c r="C3" i="4"/>
  <c r="D3" i="4"/>
  <c r="E3" i="4"/>
  <c r="H3" i="4"/>
  <c r="J3" i="4"/>
  <c r="M3" i="4"/>
  <c r="N3" i="4"/>
  <c r="O3" i="4"/>
  <c r="P3" i="4"/>
  <c r="Q3" i="4"/>
  <c r="R3" i="4"/>
  <c r="S3" i="4"/>
  <c r="T3" i="4"/>
  <c r="U3" i="4"/>
  <c r="V3" i="4"/>
  <c r="W3" i="4"/>
  <c r="X3" i="4"/>
  <c r="Y3" i="4"/>
  <c r="A4" i="4"/>
  <c r="B4" i="4"/>
  <c r="C4" i="4"/>
  <c r="D4" i="4"/>
  <c r="E4" i="4"/>
  <c r="H4" i="4"/>
  <c r="J4" i="4"/>
  <c r="M4" i="4"/>
  <c r="N4" i="4"/>
  <c r="O4" i="4"/>
  <c r="P4" i="4"/>
  <c r="Q4" i="4"/>
  <c r="R4" i="4"/>
  <c r="S4" i="4"/>
  <c r="T4" i="4"/>
  <c r="U4" i="4"/>
  <c r="V4" i="4"/>
  <c r="W4" i="4"/>
  <c r="X4" i="4"/>
  <c r="Y4" i="4"/>
  <c r="A5" i="4"/>
  <c r="B5" i="4"/>
  <c r="C5" i="4"/>
  <c r="D5" i="4"/>
  <c r="E5" i="4"/>
  <c r="H5" i="4"/>
  <c r="J5" i="4"/>
  <c r="M5" i="4"/>
  <c r="N5" i="4"/>
  <c r="O5" i="4"/>
  <c r="P5" i="4"/>
  <c r="Q5" i="4"/>
  <c r="R5" i="4"/>
  <c r="S5" i="4"/>
  <c r="T5" i="4"/>
  <c r="U5" i="4"/>
  <c r="V5" i="4"/>
  <c r="W5" i="4"/>
  <c r="X5" i="4"/>
  <c r="Y5" i="4"/>
  <c r="A6" i="4"/>
  <c r="B6" i="4"/>
  <c r="C6" i="4"/>
  <c r="D6" i="4"/>
  <c r="E6" i="4"/>
  <c r="H6" i="4"/>
  <c r="J6" i="4"/>
  <c r="M6" i="4"/>
  <c r="N6" i="4"/>
  <c r="O6" i="4"/>
  <c r="P6" i="4"/>
  <c r="Q6" i="4"/>
  <c r="R6" i="4"/>
  <c r="S6" i="4"/>
  <c r="T6" i="4"/>
  <c r="U6" i="4"/>
  <c r="V6" i="4"/>
  <c r="W6" i="4"/>
  <c r="X6" i="4"/>
  <c r="Y6" i="4"/>
  <c r="A7" i="4"/>
  <c r="B7" i="4"/>
  <c r="C7" i="4"/>
  <c r="D7" i="4"/>
  <c r="E7" i="4"/>
  <c r="H7" i="4"/>
  <c r="J7" i="4"/>
  <c r="M7" i="4"/>
  <c r="N7" i="4"/>
  <c r="O7" i="4"/>
  <c r="P7" i="4"/>
  <c r="Q7" i="4"/>
  <c r="R7" i="4"/>
  <c r="S7" i="4"/>
  <c r="T7" i="4"/>
  <c r="U7" i="4"/>
  <c r="V7" i="4"/>
  <c r="W7" i="4"/>
  <c r="X7" i="4"/>
  <c r="Y7" i="4"/>
  <c r="A8" i="4"/>
  <c r="B8" i="4"/>
  <c r="C8" i="4"/>
  <c r="D8" i="4"/>
  <c r="E8" i="4"/>
  <c r="H8" i="4"/>
  <c r="J8" i="4"/>
  <c r="M8" i="4"/>
  <c r="N8" i="4"/>
  <c r="O8" i="4"/>
  <c r="P8" i="4"/>
  <c r="Q8" i="4"/>
  <c r="R8" i="4"/>
  <c r="S8" i="4"/>
  <c r="T8" i="4"/>
  <c r="U8" i="4"/>
  <c r="V8" i="4"/>
  <c r="W8" i="4"/>
  <c r="X8" i="4"/>
  <c r="Y8" i="4"/>
  <c r="A9" i="4"/>
  <c r="B9" i="4"/>
  <c r="C9" i="4"/>
  <c r="D9" i="4"/>
  <c r="E9" i="4"/>
  <c r="H9" i="4"/>
  <c r="J9" i="4"/>
  <c r="M9" i="4"/>
  <c r="N9" i="4"/>
  <c r="O9" i="4"/>
  <c r="P9" i="4"/>
  <c r="Q9" i="4"/>
  <c r="R9" i="4"/>
  <c r="S9" i="4"/>
  <c r="T9" i="4"/>
  <c r="U9" i="4"/>
  <c r="V9" i="4"/>
  <c r="W9" i="4"/>
  <c r="X9" i="4"/>
  <c r="Y9" i="4"/>
  <c r="A10" i="4"/>
  <c r="B10" i="4"/>
  <c r="C10" i="4"/>
  <c r="D10" i="4"/>
  <c r="E10" i="4"/>
  <c r="H10" i="4"/>
  <c r="J10" i="4"/>
  <c r="M10" i="4"/>
  <c r="N10" i="4"/>
  <c r="O10" i="4"/>
  <c r="P10" i="4"/>
  <c r="Q10" i="4"/>
  <c r="R10" i="4"/>
  <c r="S10" i="4"/>
  <c r="T10" i="4"/>
  <c r="U10" i="4"/>
  <c r="V10" i="4"/>
  <c r="W10" i="4"/>
  <c r="X10" i="4"/>
  <c r="Y10" i="4"/>
  <c r="A11" i="4"/>
  <c r="B11" i="4"/>
  <c r="C11" i="4"/>
  <c r="D11" i="4"/>
  <c r="E11" i="4"/>
  <c r="H11" i="4"/>
  <c r="J11" i="4"/>
  <c r="M11" i="4"/>
  <c r="N11" i="4"/>
  <c r="O11" i="4"/>
  <c r="P11" i="4"/>
  <c r="Q11" i="4"/>
  <c r="R11" i="4"/>
  <c r="S11" i="4"/>
  <c r="T11" i="4"/>
  <c r="U11" i="4"/>
  <c r="V11" i="4"/>
  <c r="W11" i="4"/>
  <c r="X11" i="4"/>
  <c r="Y11" i="4"/>
  <c r="A12" i="4"/>
  <c r="B12" i="4"/>
  <c r="C12" i="4"/>
  <c r="D12" i="4"/>
  <c r="E12" i="4"/>
  <c r="H12" i="4"/>
  <c r="J12" i="4"/>
  <c r="M12" i="4"/>
  <c r="N12" i="4"/>
  <c r="O12" i="4"/>
  <c r="P12" i="4"/>
  <c r="Q12" i="4"/>
  <c r="R12" i="4"/>
  <c r="S12" i="4"/>
  <c r="T12" i="4"/>
  <c r="U12" i="4"/>
  <c r="V12" i="4"/>
  <c r="W12" i="4"/>
  <c r="X12" i="4"/>
  <c r="Y12" i="4"/>
  <c r="A13" i="4"/>
  <c r="B13" i="4"/>
  <c r="C13" i="4"/>
  <c r="D13" i="4"/>
  <c r="E13" i="4"/>
  <c r="H13" i="4"/>
  <c r="J13" i="4"/>
  <c r="M13" i="4"/>
  <c r="N13" i="4"/>
  <c r="O13" i="4"/>
  <c r="P13" i="4"/>
  <c r="Q13" i="4"/>
  <c r="R13" i="4"/>
  <c r="S13" i="4"/>
  <c r="T13" i="4"/>
  <c r="U13" i="4"/>
  <c r="V13" i="4"/>
  <c r="W13" i="4"/>
  <c r="X13" i="4"/>
  <c r="Y13" i="4"/>
  <c r="A14" i="4"/>
  <c r="B14" i="4"/>
  <c r="C14" i="4"/>
  <c r="D14" i="4"/>
  <c r="E14" i="4"/>
  <c r="H14" i="4"/>
  <c r="J14" i="4"/>
  <c r="M14" i="4"/>
  <c r="N14" i="4"/>
  <c r="O14" i="4"/>
  <c r="P14" i="4"/>
  <c r="Q14" i="4"/>
  <c r="R14" i="4"/>
  <c r="S14" i="4"/>
  <c r="T14" i="4"/>
  <c r="U14" i="4"/>
  <c r="V14" i="4"/>
  <c r="W14" i="4"/>
  <c r="X14" i="4"/>
  <c r="Y14" i="4"/>
  <c r="A15" i="4"/>
  <c r="B15" i="4"/>
  <c r="C15" i="4"/>
  <c r="D15" i="4"/>
  <c r="E15" i="4"/>
  <c r="H15" i="4"/>
  <c r="J15" i="4"/>
  <c r="M15" i="4"/>
  <c r="N15" i="4"/>
  <c r="O15" i="4"/>
  <c r="P15" i="4"/>
  <c r="Q15" i="4"/>
  <c r="R15" i="4"/>
  <c r="S15" i="4"/>
  <c r="T15" i="4"/>
  <c r="U15" i="4"/>
  <c r="V15" i="4"/>
  <c r="W15" i="4"/>
  <c r="X15" i="4"/>
  <c r="Y15" i="4"/>
  <c r="A16" i="4"/>
  <c r="B16" i="4"/>
  <c r="C16" i="4"/>
  <c r="D16" i="4"/>
  <c r="E16" i="4"/>
  <c r="H16" i="4"/>
  <c r="J16" i="4"/>
  <c r="M16" i="4"/>
  <c r="N16" i="4"/>
  <c r="O16" i="4"/>
  <c r="P16" i="4"/>
  <c r="Q16" i="4"/>
  <c r="R16" i="4"/>
  <c r="S16" i="4"/>
  <c r="T16" i="4"/>
  <c r="U16" i="4"/>
  <c r="V16" i="4"/>
  <c r="W16" i="4"/>
  <c r="X16" i="4"/>
  <c r="Y16" i="4"/>
  <c r="A17" i="4"/>
  <c r="B17" i="4"/>
  <c r="C17" i="4"/>
  <c r="D17" i="4"/>
  <c r="E17" i="4"/>
  <c r="H17" i="4"/>
  <c r="J17" i="4"/>
  <c r="M17" i="4"/>
  <c r="N17" i="4"/>
  <c r="O17" i="4"/>
  <c r="P17" i="4"/>
  <c r="Q17" i="4"/>
  <c r="R17" i="4"/>
  <c r="S17" i="4"/>
  <c r="T17" i="4"/>
  <c r="U17" i="4"/>
  <c r="V17" i="4"/>
  <c r="W17" i="4"/>
  <c r="X17" i="4"/>
  <c r="Y17" i="4"/>
  <c r="A18" i="4"/>
  <c r="B18" i="4"/>
  <c r="C18" i="4"/>
  <c r="D18" i="4"/>
  <c r="E18" i="4"/>
  <c r="H18" i="4"/>
  <c r="J18" i="4"/>
  <c r="M18" i="4"/>
  <c r="N18" i="4"/>
  <c r="O18" i="4"/>
  <c r="P18" i="4"/>
  <c r="Q18" i="4"/>
  <c r="R18" i="4"/>
  <c r="S18" i="4"/>
  <c r="T18" i="4"/>
  <c r="U18" i="4"/>
  <c r="V18" i="4"/>
  <c r="W18" i="4"/>
  <c r="X18" i="4"/>
  <c r="Y18" i="4"/>
  <c r="A19" i="4"/>
  <c r="B19" i="4"/>
  <c r="C19" i="4"/>
  <c r="D19" i="4"/>
  <c r="E19" i="4"/>
  <c r="H19" i="4"/>
  <c r="J19" i="4"/>
  <c r="M19" i="4"/>
  <c r="N19" i="4"/>
  <c r="O19" i="4"/>
  <c r="P19" i="4"/>
  <c r="Q19" i="4"/>
  <c r="R19" i="4"/>
  <c r="S19" i="4"/>
  <c r="T19" i="4"/>
  <c r="U19" i="4"/>
  <c r="V19" i="4"/>
  <c r="W19" i="4"/>
  <c r="X19" i="4"/>
  <c r="Y19" i="4"/>
  <c r="A20" i="4"/>
  <c r="B20" i="4"/>
  <c r="C20" i="4"/>
  <c r="D20" i="4"/>
  <c r="E20" i="4"/>
  <c r="H20" i="4"/>
  <c r="J20" i="4"/>
  <c r="M20" i="4"/>
  <c r="N20" i="4"/>
  <c r="O20" i="4"/>
  <c r="P20" i="4"/>
  <c r="Q20" i="4"/>
  <c r="R20" i="4"/>
  <c r="S20" i="4"/>
  <c r="T20" i="4"/>
  <c r="U20" i="4"/>
  <c r="V20" i="4"/>
  <c r="W20" i="4"/>
  <c r="X20" i="4"/>
  <c r="Y20" i="4"/>
  <c r="A21" i="4"/>
  <c r="B21" i="4"/>
  <c r="C21" i="4"/>
  <c r="D21" i="4"/>
  <c r="E21" i="4"/>
  <c r="H21" i="4"/>
  <c r="J21" i="4"/>
  <c r="M21" i="4"/>
  <c r="N21" i="4"/>
  <c r="O21" i="4"/>
  <c r="P21" i="4"/>
  <c r="Q21" i="4"/>
  <c r="R21" i="4"/>
  <c r="S21" i="4"/>
  <c r="T21" i="4"/>
  <c r="U21" i="4"/>
  <c r="V21" i="4"/>
  <c r="W21" i="4"/>
  <c r="X21" i="4"/>
  <c r="Y21" i="4"/>
  <c r="A22" i="4"/>
  <c r="B22" i="4"/>
  <c r="C22" i="4"/>
  <c r="D22" i="4"/>
  <c r="E22" i="4"/>
  <c r="H22" i="4"/>
  <c r="J22" i="4"/>
  <c r="M22" i="4"/>
  <c r="N22" i="4"/>
  <c r="O22" i="4"/>
  <c r="P22" i="4"/>
  <c r="Q22" i="4"/>
  <c r="R22" i="4"/>
  <c r="S22" i="4"/>
  <c r="T22" i="4"/>
  <c r="U22" i="4"/>
  <c r="V22" i="4"/>
  <c r="W22" i="4"/>
  <c r="X22" i="4"/>
  <c r="Y22" i="4"/>
  <c r="A23" i="4"/>
  <c r="B23" i="4"/>
  <c r="C23" i="4"/>
  <c r="D23" i="4"/>
  <c r="E23" i="4"/>
  <c r="H23" i="4"/>
  <c r="J23" i="4"/>
  <c r="M23" i="4"/>
  <c r="N23" i="4"/>
  <c r="O23" i="4"/>
  <c r="P23" i="4"/>
  <c r="Q23" i="4"/>
  <c r="R23" i="4"/>
  <c r="S23" i="4"/>
  <c r="T23" i="4"/>
  <c r="U23" i="4"/>
  <c r="V23" i="4"/>
  <c r="W23" i="4"/>
  <c r="X23" i="4"/>
  <c r="Y23" i="4"/>
  <c r="A24" i="4"/>
  <c r="B24" i="4"/>
  <c r="C24" i="4"/>
  <c r="D24" i="4"/>
  <c r="E24" i="4"/>
  <c r="H24" i="4"/>
  <c r="J24" i="4"/>
  <c r="M24" i="4"/>
  <c r="N24" i="4"/>
  <c r="O24" i="4"/>
  <c r="P24" i="4"/>
  <c r="Q24" i="4"/>
  <c r="R24" i="4"/>
  <c r="S24" i="4"/>
  <c r="T24" i="4"/>
  <c r="U24" i="4"/>
  <c r="V24" i="4"/>
  <c r="W24" i="4"/>
  <c r="X24" i="4"/>
  <c r="Y24" i="4"/>
  <c r="A25" i="4"/>
  <c r="B25" i="4"/>
  <c r="C25" i="4"/>
  <c r="D25" i="4"/>
  <c r="E25" i="4"/>
  <c r="H25" i="4"/>
  <c r="J25" i="4"/>
  <c r="M25" i="4"/>
  <c r="N25" i="4"/>
  <c r="O25" i="4"/>
  <c r="P25" i="4"/>
  <c r="Q25" i="4"/>
  <c r="R25" i="4"/>
  <c r="S25" i="4"/>
  <c r="T25" i="4"/>
  <c r="U25" i="4"/>
  <c r="V25" i="4"/>
  <c r="W25" i="4"/>
  <c r="X25" i="4"/>
  <c r="Y25" i="4"/>
  <c r="A26" i="4"/>
  <c r="B26" i="4"/>
  <c r="C26" i="4"/>
  <c r="D26" i="4"/>
  <c r="E26" i="4"/>
  <c r="H26" i="4"/>
  <c r="J26" i="4"/>
  <c r="M26" i="4"/>
  <c r="N26" i="4"/>
  <c r="O26" i="4"/>
  <c r="P26" i="4"/>
  <c r="Q26" i="4"/>
  <c r="R26" i="4"/>
  <c r="S26" i="4"/>
  <c r="T26" i="4"/>
  <c r="U26" i="4"/>
  <c r="V26" i="4"/>
  <c r="W26" i="4"/>
  <c r="X26" i="4"/>
  <c r="Y26" i="4"/>
  <c r="A27" i="4"/>
  <c r="B27" i="4"/>
  <c r="C27" i="4"/>
  <c r="D27" i="4"/>
  <c r="E27" i="4"/>
  <c r="H27" i="4"/>
  <c r="J27" i="4"/>
  <c r="M27" i="4"/>
  <c r="N27" i="4"/>
  <c r="O27" i="4"/>
  <c r="P27" i="4"/>
  <c r="Q27" i="4"/>
  <c r="R27" i="4"/>
  <c r="S27" i="4"/>
  <c r="T27" i="4"/>
  <c r="U27" i="4"/>
  <c r="V27" i="4"/>
  <c r="W27" i="4"/>
  <c r="X27" i="4"/>
  <c r="Y27" i="4"/>
  <c r="A28" i="4"/>
  <c r="B28" i="4"/>
  <c r="C28" i="4"/>
  <c r="D28" i="4"/>
  <c r="E28" i="4"/>
  <c r="H28" i="4"/>
  <c r="J28" i="4"/>
  <c r="M28" i="4"/>
  <c r="N28" i="4"/>
  <c r="O28" i="4"/>
  <c r="P28" i="4"/>
  <c r="Q28" i="4"/>
  <c r="R28" i="4"/>
  <c r="S28" i="4"/>
  <c r="T28" i="4"/>
  <c r="U28" i="4"/>
  <c r="V28" i="4"/>
  <c r="W28" i="4"/>
  <c r="X28" i="4"/>
  <c r="Y28" i="4"/>
  <c r="A29" i="4"/>
  <c r="B29" i="4"/>
  <c r="C29" i="4"/>
  <c r="D29" i="4"/>
  <c r="E29" i="4"/>
  <c r="H29" i="4"/>
  <c r="J29" i="4"/>
  <c r="M29" i="4"/>
  <c r="N29" i="4"/>
  <c r="O29" i="4"/>
  <c r="P29" i="4"/>
  <c r="Q29" i="4"/>
  <c r="R29" i="4"/>
  <c r="S29" i="4"/>
  <c r="T29" i="4"/>
  <c r="U29" i="4"/>
  <c r="V29" i="4"/>
  <c r="W29" i="4"/>
  <c r="X29" i="4"/>
  <c r="Y29" i="4"/>
  <c r="A30" i="4"/>
  <c r="B30" i="4"/>
  <c r="C30" i="4"/>
  <c r="D30" i="4"/>
  <c r="E30" i="4"/>
  <c r="H30" i="4"/>
  <c r="J30" i="4"/>
  <c r="M30" i="4"/>
  <c r="N30" i="4"/>
  <c r="O30" i="4"/>
  <c r="P30" i="4"/>
  <c r="Q30" i="4"/>
  <c r="R30" i="4"/>
  <c r="S30" i="4"/>
  <c r="T30" i="4"/>
  <c r="U30" i="4"/>
  <c r="V30" i="4"/>
  <c r="W30" i="4"/>
  <c r="X30" i="4"/>
  <c r="Y30" i="4"/>
  <c r="A31" i="4"/>
  <c r="B31" i="4"/>
  <c r="C31" i="4"/>
  <c r="D31" i="4"/>
  <c r="E31" i="4"/>
  <c r="H31" i="4"/>
  <c r="J31" i="4"/>
  <c r="M31" i="4"/>
  <c r="N31" i="4"/>
  <c r="O31" i="4"/>
  <c r="P31" i="4"/>
  <c r="Q31" i="4"/>
  <c r="R31" i="4"/>
  <c r="S31" i="4"/>
  <c r="T31" i="4"/>
  <c r="U31" i="4"/>
  <c r="V31" i="4"/>
  <c r="W31" i="4"/>
  <c r="X31" i="4"/>
  <c r="Y31" i="4"/>
  <c r="A32" i="4"/>
  <c r="B32" i="4"/>
  <c r="C32" i="4"/>
  <c r="D32" i="4"/>
  <c r="E32" i="4"/>
  <c r="H32" i="4"/>
  <c r="J32" i="4"/>
  <c r="M32" i="4"/>
  <c r="N32" i="4"/>
  <c r="O32" i="4"/>
  <c r="Q32" i="4"/>
  <c r="R32" i="4"/>
  <c r="S32" i="4"/>
  <c r="T32" i="4"/>
  <c r="U32" i="4"/>
  <c r="V32" i="4"/>
  <c r="W32" i="4"/>
  <c r="X32" i="4"/>
  <c r="Y32" i="4"/>
  <c r="A33" i="4"/>
  <c r="B33" i="4"/>
  <c r="C33" i="4"/>
  <c r="D33" i="4"/>
  <c r="E33" i="4"/>
  <c r="H33" i="4"/>
  <c r="J33" i="4"/>
  <c r="M33" i="4"/>
  <c r="N33" i="4"/>
  <c r="O33" i="4"/>
  <c r="P33" i="4"/>
  <c r="Q33" i="4"/>
  <c r="R33" i="4"/>
  <c r="S33" i="4"/>
  <c r="T33" i="4"/>
  <c r="U33" i="4"/>
  <c r="V33" i="4"/>
  <c r="W33" i="4"/>
  <c r="X33" i="4"/>
  <c r="Y33" i="4"/>
  <c r="A34" i="4"/>
  <c r="B34" i="4"/>
  <c r="C34" i="4"/>
  <c r="D34" i="4"/>
  <c r="E34" i="4"/>
  <c r="H34" i="4"/>
  <c r="J34" i="4"/>
  <c r="M34" i="4"/>
  <c r="N34" i="4"/>
  <c r="O34" i="4"/>
  <c r="P34" i="4"/>
  <c r="Q34" i="4"/>
  <c r="R34" i="4"/>
  <c r="S34" i="4"/>
  <c r="T34" i="4"/>
  <c r="U34" i="4"/>
  <c r="V34" i="4"/>
  <c r="W34" i="4"/>
  <c r="X34" i="4"/>
  <c r="Y34" i="4"/>
  <c r="A35" i="4"/>
  <c r="B35" i="4"/>
  <c r="C35" i="4"/>
  <c r="D35" i="4"/>
  <c r="E35" i="4"/>
  <c r="H35" i="4"/>
  <c r="J35" i="4"/>
  <c r="M35" i="4"/>
  <c r="N35" i="4"/>
  <c r="O35" i="4"/>
  <c r="P35" i="4"/>
  <c r="Q35" i="4"/>
  <c r="R35" i="4"/>
  <c r="S35" i="4"/>
  <c r="T35" i="4"/>
  <c r="U35" i="4"/>
  <c r="V35" i="4"/>
  <c r="W35" i="4"/>
  <c r="X35" i="4"/>
  <c r="Y35" i="4"/>
  <c r="A36" i="4"/>
  <c r="B36" i="4"/>
  <c r="C36" i="4"/>
  <c r="D36" i="4"/>
  <c r="E36" i="4"/>
  <c r="H36" i="4"/>
  <c r="J36" i="4"/>
  <c r="M36" i="4"/>
  <c r="N36" i="4"/>
  <c r="O36" i="4"/>
  <c r="P36" i="4"/>
  <c r="Q36" i="4"/>
  <c r="R36" i="4"/>
  <c r="S36" i="4"/>
  <c r="T36" i="4"/>
  <c r="U36" i="4"/>
  <c r="V36" i="4"/>
  <c r="W36" i="4"/>
  <c r="X36" i="4"/>
  <c r="Y36" i="4"/>
  <c r="A37" i="4"/>
  <c r="B37" i="4"/>
  <c r="C37" i="4"/>
  <c r="D37" i="4"/>
  <c r="E37" i="4"/>
  <c r="H37" i="4"/>
  <c r="J37" i="4"/>
  <c r="M37" i="4"/>
  <c r="N37" i="4"/>
  <c r="O37" i="4"/>
  <c r="P37" i="4"/>
  <c r="Q37" i="4"/>
  <c r="R37" i="4"/>
  <c r="S37" i="4"/>
  <c r="T37" i="4"/>
  <c r="U37" i="4"/>
  <c r="V37" i="4"/>
  <c r="W37" i="4"/>
  <c r="X37" i="4"/>
  <c r="Y37" i="4"/>
  <c r="A38" i="4"/>
  <c r="B38" i="4"/>
  <c r="C38" i="4"/>
  <c r="D38" i="4"/>
  <c r="E38" i="4"/>
  <c r="H38" i="4"/>
  <c r="J38" i="4"/>
  <c r="M38" i="4"/>
  <c r="N38" i="4"/>
  <c r="O38" i="4"/>
  <c r="P38" i="4"/>
  <c r="Q38" i="4"/>
  <c r="R38" i="4"/>
  <c r="S38" i="4"/>
  <c r="T38" i="4"/>
  <c r="U38" i="4"/>
  <c r="V38" i="4"/>
  <c r="W38" i="4"/>
  <c r="X38" i="4"/>
  <c r="Y38" i="4"/>
  <c r="A39" i="4"/>
  <c r="B39" i="4"/>
  <c r="C39" i="4"/>
  <c r="D39" i="4"/>
  <c r="E39" i="4"/>
  <c r="H39" i="4"/>
  <c r="J39" i="4"/>
  <c r="M39" i="4"/>
  <c r="N39" i="4"/>
  <c r="O39" i="4"/>
  <c r="P39" i="4"/>
  <c r="Q39" i="4"/>
  <c r="R39" i="4"/>
  <c r="S39" i="4"/>
  <c r="T39" i="4"/>
  <c r="U39" i="4"/>
  <c r="V39" i="4"/>
  <c r="W39" i="4"/>
  <c r="X39" i="4"/>
  <c r="Y39" i="4"/>
  <c r="A40" i="4"/>
  <c r="B40" i="4"/>
  <c r="C40" i="4"/>
  <c r="D40" i="4"/>
  <c r="E40" i="4"/>
  <c r="H40" i="4"/>
  <c r="J40" i="4"/>
  <c r="M40" i="4"/>
  <c r="N40" i="4"/>
  <c r="O40" i="4"/>
  <c r="P40" i="4"/>
  <c r="Q40" i="4"/>
  <c r="R40" i="4"/>
  <c r="S40" i="4"/>
  <c r="T40" i="4"/>
  <c r="U40" i="4"/>
  <c r="V40" i="4"/>
  <c r="W40" i="4"/>
  <c r="X40" i="4"/>
  <c r="Y40" i="4"/>
  <c r="A41" i="4"/>
  <c r="B41" i="4"/>
  <c r="C41" i="4"/>
  <c r="D41" i="4"/>
  <c r="E41" i="4"/>
  <c r="H41" i="4"/>
  <c r="J41" i="4"/>
  <c r="M41" i="4"/>
  <c r="N41" i="4"/>
  <c r="O41" i="4"/>
  <c r="P41" i="4"/>
  <c r="Q41" i="4"/>
  <c r="R41" i="4"/>
  <c r="S41" i="4"/>
  <c r="T41" i="4"/>
  <c r="U41" i="4"/>
  <c r="V41" i="4"/>
  <c r="W41" i="4"/>
  <c r="X41" i="4"/>
  <c r="Y41" i="4"/>
  <c r="A42" i="4"/>
  <c r="B42" i="4"/>
  <c r="C42" i="4"/>
  <c r="D42" i="4"/>
  <c r="E42" i="4"/>
  <c r="H42" i="4"/>
  <c r="J42" i="4"/>
  <c r="M42" i="4"/>
  <c r="N42" i="4"/>
  <c r="O42" i="4"/>
  <c r="P42" i="4"/>
  <c r="Q42" i="4"/>
  <c r="R42" i="4"/>
  <c r="S42" i="4"/>
  <c r="T42" i="4"/>
  <c r="U42" i="4"/>
  <c r="V42" i="4"/>
  <c r="W42" i="4"/>
  <c r="X42" i="4"/>
  <c r="Y42" i="4"/>
  <c r="A43" i="4"/>
  <c r="B43" i="4"/>
  <c r="C43" i="4"/>
  <c r="D43" i="4"/>
  <c r="E43" i="4"/>
  <c r="H43" i="4"/>
  <c r="J43" i="4"/>
  <c r="M43" i="4"/>
  <c r="N43" i="4"/>
  <c r="O43" i="4"/>
  <c r="P43" i="4"/>
  <c r="Q43" i="4"/>
  <c r="R43" i="4"/>
  <c r="S43" i="4"/>
  <c r="T43" i="4"/>
  <c r="U43" i="4"/>
  <c r="V43" i="4"/>
  <c r="W43" i="4"/>
  <c r="X43" i="4"/>
  <c r="Y43" i="4"/>
  <c r="A44" i="4"/>
  <c r="B44" i="4"/>
  <c r="C44" i="4"/>
  <c r="D44" i="4"/>
  <c r="E44" i="4"/>
  <c r="H44" i="4"/>
  <c r="J44" i="4"/>
  <c r="M44" i="4"/>
  <c r="N44" i="4"/>
  <c r="O44" i="4"/>
  <c r="P44" i="4"/>
  <c r="Q44" i="4"/>
  <c r="R44" i="4"/>
  <c r="S44" i="4"/>
  <c r="T44" i="4"/>
  <c r="U44" i="4"/>
  <c r="V44" i="4"/>
  <c r="W44" i="4"/>
  <c r="X44" i="4"/>
  <c r="Y44" i="4"/>
  <c r="A45" i="4"/>
  <c r="B45" i="4"/>
  <c r="C45" i="4"/>
  <c r="D45" i="4"/>
  <c r="E45" i="4"/>
  <c r="H45" i="4"/>
  <c r="J45" i="4"/>
  <c r="M45" i="4"/>
  <c r="N45" i="4"/>
  <c r="O45" i="4"/>
  <c r="P45" i="4"/>
  <c r="Q45" i="4"/>
  <c r="R45" i="4"/>
  <c r="S45" i="4"/>
  <c r="T45" i="4"/>
  <c r="U45" i="4"/>
  <c r="V45" i="4"/>
  <c r="W45" i="4"/>
  <c r="X45" i="4"/>
  <c r="Y45" i="4"/>
  <c r="A46" i="4"/>
  <c r="B46" i="4"/>
  <c r="C46" i="4"/>
  <c r="D46" i="4"/>
  <c r="E46" i="4"/>
  <c r="H46" i="4"/>
  <c r="J46" i="4"/>
  <c r="M46" i="4"/>
  <c r="N46" i="4"/>
  <c r="O46" i="4"/>
  <c r="P46" i="4"/>
  <c r="Q46" i="4"/>
  <c r="R46" i="4"/>
  <c r="S46" i="4"/>
  <c r="T46" i="4"/>
  <c r="U46" i="4"/>
  <c r="V46" i="4"/>
  <c r="W46" i="4"/>
  <c r="X46" i="4"/>
  <c r="Y46" i="4"/>
  <c r="A47" i="4"/>
  <c r="B47" i="4"/>
  <c r="C47" i="4"/>
  <c r="D47" i="4"/>
  <c r="E47" i="4"/>
  <c r="H47" i="4"/>
  <c r="J47" i="4"/>
  <c r="M47" i="4"/>
  <c r="N47" i="4"/>
  <c r="O47" i="4"/>
  <c r="P47" i="4"/>
  <c r="Q47" i="4"/>
  <c r="R47" i="4"/>
  <c r="S47" i="4"/>
  <c r="T47" i="4"/>
  <c r="U47" i="4"/>
  <c r="V47" i="4"/>
  <c r="W47" i="4"/>
  <c r="X47" i="4"/>
  <c r="Y47" i="4"/>
  <c r="A48" i="4"/>
  <c r="B48" i="4"/>
  <c r="C48" i="4"/>
  <c r="D48" i="4"/>
  <c r="E48" i="4"/>
  <c r="H48" i="4"/>
  <c r="J48" i="4"/>
  <c r="M48" i="4"/>
  <c r="N48" i="4"/>
  <c r="O48" i="4"/>
  <c r="P48" i="4"/>
  <c r="Q48" i="4"/>
  <c r="R48" i="4"/>
  <c r="S48" i="4"/>
  <c r="T48" i="4"/>
  <c r="U48" i="4"/>
  <c r="V48" i="4"/>
  <c r="W48" i="4"/>
  <c r="X48" i="4"/>
  <c r="Y48" i="4"/>
  <c r="A49" i="4"/>
  <c r="B49" i="4"/>
  <c r="C49" i="4"/>
  <c r="D49" i="4"/>
  <c r="E49" i="4"/>
  <c r="H49" i="4"/>
  <c r="J49" i="4"/>
  <c r="M49" i="4"/>
  <c r="N49" i="4"/>
  <c r="O49" i="4"/>
  <c r="P49" i="4"/>
  <c r="Q49" i="4"/>
  <c r="R49" i="4"/>
  <c r="S49" i="4"/>
  <c r="T49" i="4"/>
  <c r="U49" i="4"/>
  <c r="V49" i="4"/>
  <c r="W49" i="4"/>
  <c r="X49" i="4"/>
  <c r="Y49" i="4"/>
  <c r="A50" i="4"/>
  <c r="B50" i="4"/>
  <c r="C50" i="4"/>
  <c r="D50" i="4"/>
  <c r="E50" i="4"/>
  <c r="H50" i="4"/>
  <c r="J50" i="4"/>
  <c r="M50" i="4"/>
  <c r="N50" i="4"/>
  <c r="O50" i="4"/>
  <c r="P50" i="4"/>
  <c r="Q50" i="4"/>
  <c r="R50" i="4"/>
  <c r="S50" i="4"/>
  <c r="T50" i="4"/>
  <c r="U50" i="4"/>
  <c r="V50" i="4"/>
  <c r="W50" i="4"/>
  <c r="X50" i="4"/>
  <c r="Y50" i="4"/>
  <c r="A51" i="4"/>
  <c r="B51" i="4"/>
  <c r="C51" i="4"/>
  <c r="D51" i="4"/>
  <c r="E51" i="4"/>
  <c r="H51" i="4"/>
  <c r="J51" i="4"/>
  <c r="M51" i="4"/>
  <c r="N51" i="4"/>
  <c r="O51" i="4"/>
  <c r="P51" i="4"/>
  <c r="Q51" i="4"/>
  <c r="R51" i="4"/>
  <c r="S51" i="4"/>
  <c r="T51" i="4"/>
  <c r="U51" i="4"/>
  <c r="V51" i="4"/>
  <c r="W51" i="4"/>
  <c r="X51" i="4"/>
  <c r="Y51" i="4"/>
  <c r="A52" i="4"/>
  <c r="B52" i="4"/>
  <c r="C52" i="4"/>
  <c r="D52" i="4"/>
  <c r="E52" i="4"/>
  <c r="H52" i="4"/>
  <c r="J52" i="4"/>
  <c r="M52" i="4"/>
  <c r="N52" i="4"/>
  <c r="O52" i="4"/>
  <c r="P52" i="4"/>
  <c r="Q52" i="4"/>
  <c r="R52" i="4"/>
  <c r="S52" i="4"/>
  <c r="T52" i="4"/>
  <c r="U52" i="4"/>
  <c r="V52" i="4"/>
  <c r="W52" i="4"/>
  <c r="X52" i="4"/>
  <c r="Y52" i="4"/>
  <c r="A53" i="4"/>
  <c r="B53" i="4"/>
  <c r="C53" i="4"/>
  <c r="D53" i="4"/>
  <c r="E53" i="4"/>
  <c r="H53" i="4"/>
  <c r="J53" i="4"/>
  <c r="M53" i="4"/>
  <c r="N53" i="4"/>
  <c r="O53" i="4"/>
  <c r="P53" i="4"/>
  <c r="Q53" i="4"/>
  <c r="R53" i="4"/>
  <c r="S53" i="4"/>
  <c r="T53" i="4"/>
  <c r="U53" i="4"/>
  <c r="V53" i="4"/>
  <c r="W53" i="4"/>
  <c r="X53" i="4"/>
  <c r="Y53" i="4"/>
  <c r="A54" i="4"/>
  <c r="B54" i="4"/>
  <c r="C54" i="4"/>
  <c r="D54" i="4"/>
  <c r="E54" i="4"/>
  <c r="H54" i="4"/>
  <c r="J54" i="4"/>
  <c r="M54" i="4"/>
  <c r="N54" i="4"/>
  <c r="O54" i="4"/>
  <c r="P54" i="4"/>
  <c r="Q54" i="4"/>
  <c r="R54" i="4"/>
  <c r="S54" i="4"/>
  <c r="T54" i="4"/>
  <c r="U54" i="4"/>
  <c r="V54" i="4"/>
  <c r="W54" i="4"/>
  <c r="X54" i="4"/>
  <c r="Y54" i="4"/>
  <c r="A55" i="4"/>
  <c r="B55" i="4"/>
  <c r="C55" i="4"/>
  <c r="D55" i="4"/>
  <c r="E55" i="4"/>
  <c r="H55" i="4"/>
  <c r="J55" i="4"/>
  <c r="M55" i="4"/>
  <c r="N55" i="4"/>
  <c r="O55" i="4"/>
  <c r="P55" i="4"/>
  <c r="Q55" i="4"/>
  <c r="R55" i="4"/>
  <c r="S55" i="4"/>
  <c r="T55" i="4"/>
  <c r="U55" i="4"/>
  <c r="V55" i="4"/>
  <c r="W55" i="4"/>
  <c r="X55" i="4"/>
  <c r="Y55" i="4"/>
  <c r="A56" i="4"/>
  <c r="B56" i="4"/>
  <c r="C56" i="4"/>
  <c r="D56" i="4"/>
  <c r="E56" i="4"/>
  <c r="H56" i="4"/>
  <c r="J56" i="4"/>
  <c r="M56" i="4"/>
  <c r="N56" i="4"/>
  <c r="O56" i="4"/>
  <c r="P56" i="4"/>
  <c r="Q56" i="4"/>
  <c r="R56" i="4"/>
  <c r="S56" i="4"/>
  <c r="T56" i="4"/>
  <c r="U56" i="4"/>
  <c r="V56" i="4"/>
  <c r="W56" i="4"/>
  <c r="X56" i="4"/>
  <c r="Y56" i="4"/>
  <c r="A57" i="4"/>
  <c r="B57" i="4"/>
  <c r="C57" i="4"/>
  <c r="D57" i="4"/>
  <c r="E57" i="4"/>
  <c r="H57" i="4"/>
  <c r="J57" i="4"/>
  <c r="M57" i="4"/>
  <c r="N57" i="4"/>
  <c r="O57" i="4"/>
  <c r="P57" i="4"/>
  <c r="Q57" i="4"/>
  <c r="R57" i="4"/>
  <c r="S57" i="4"/>
  <c r="T57" i="4"/>
  <c r="U57" i="4"/>
  <c r="V57" i="4"/>
  <c r="W57" i="4"/>
  <c r="X57" i="4"/>
  <c r="Y57" i="4"/>
  <c r="A58" i="4"/>
  <c r="B58" i="4"/>
  <c r="C58" i="4"/>
  <c r="D58" i="4"/>
  <c r="E58" i="4"/>
  <c r="H58" i="4"/>
  <c r="J58" i="4"/>
  <c r="M58" i="4"/>
  <c r="N58" i="4"/>
  <c r="O58" i="4"/>
  <c r="P58" i="4"/>
  <c r="Q58" i="4"/>
  <c r="R58" i="4"/>
  <c r="S58" i="4"/>
  <c r="T58" i="4"/>
  <c r="U58" i="4"/>
  <c r="V58" i="4"/>
  <c r="W58" i="4"/>
  <c r="X58" i="4"/>
  <c r="Y58" i="4"/>
  <c r="A59" i="4"/>
  <c r="B59" i="4"/>
  <c r="C59" i="4"/>
  <c r="D59" i="4"/>
  <c r="E59" i="4"/>
  <c r="H59" i="4"/>
  <c r="J59" i="4"/>
  <c r="M59" i="4"/>
  <c r="N59" i="4"/>
  <c r="O59" i="4"/>
  <c r="P59" i="4"/>
  <c r="Q59" i="4"/>
  <c r="R59" i="4"/>
  <c r="S59" i="4"/>
  <c r="T59" i="4"/>
  <c r="U59" i="4"/>
  <c r="V59" i="4"/>
  <c r="W59" i="4"/>
  <c r="X59" i="4"/>
  <c r="Y59" i="4"/>
  <c r="A60" i="4"/>
  <c r="B60" i="4"/>
  <c r="C60" i="4"/>
  <c r="D60" i="4"/>
  <c r="E60" i="4"/>
  <c r="H60" i="4"/>
  <c r="J60" i="4"/>
  <c r="M60" i="4"/>
  <c r="N60" i="4"/>
  <c r="O60" i="4"/>
  <c r="P60" i="4"/>
  <c r="Q60" i="4"/>
  <c r="R60" i="4"/>
  <c r="S60" i="4"/>
  <c r="T60" i="4"/>
  <c r="U60" i="4"/>
  <c r="V60" i="4"/>
  <c r="W60" i="4"/>
  <c r="X60" i="4"/>
  <c r="Y60" i="4"/>
  <c r="A61" i="4"/>
  <c r="B61" i="4"/>
  <c r="C61" i="4"/>
  <c r="D61" i="4"/>
  <c r="E61" i="4"/>
  <c r="H61" i="4"/>
  <c r="J61" i="4"/>
  <c r="M61" i="4"/>
  <c r="N61" i="4"/>
  <c r="O61" i="4"/>
  <c r="P61" i="4"/>
  <c r="Q61" i="4"/>
  <c r="R61" i="4"/>
  <c r="S61" i="4"/>
  <c r="T61" i="4"/>
  <c r="U61" i="4"/>
  <c r="V61" i="4"/>
  <c r="W61" i="4"/>
  <c r="X61" i="4"/>
  <c r="Y61" i="4"/>
  <c r="A62" i="4"/>
  <c r="B62" i="4"/>
  <c r="C62" i="4"/>
  <c r="D62" i="4"/>
  <c r="E62" i="4"/>
  <c r="H62" i="4"/>
  <c r="J62" i="4"/>
  <c r="M62" i="4"/>
  <c r="N62" i="4"/>
  <c r="O62" i="4"/>
  <c r="P62" i="4"/>
  <c r="Q62" i="4"/>
  <c r="R62" i="4"/>
  <c r="S62" i="4"/>
  <c r="T62" i="4"/>
  <c r="U62" i="4"/>
  <c r="V62" i="4"/>
  <c r="W62" i="4"/>
  <c r="X62" i="4"/>
  <c r="Y62" i="4"/>
  <c r="A63" i="4"/>
  <c r="B63" i="4"/>
  <c r="C63" i="4"/>
  <c r="D63" i="4"/>
  <c r="E63" i="4"/>
  <c r="H63" i="4"/>
  <c r="J63" i="4"/>
  <c r="M63" i="4"/>
  <c r="N63" i="4"/>
  <c r="O63" i="4"/>
  <c r="P63" i="4"/>
  <c r="Q63" i="4"/>
  <c r="R63" i="4"/>
  <c r="S63" i="4"/>
  <c r="T63" i="4"/>
  <c r="U63" i="4"/>
  <c r="V63" i="4"/>
  <c r="W63" i="4"/>
  <c r="X63" i="4"/>
  <c r="Y63" i="4"/>
  <c r="A64" i="4"/>
  <c r="B64" i="4"/>
  <c r="C64" i="4"/>
  <c r="D64" i="4"/>
  <c r="E64" i="4"/>
  <c r="H64" i="4"/>
  <c r="J64" i="4"/>
  <c r="M64" i="4"/>
  <c r="N64" i="4"/>
  <c r="O64" i="4"/>
  <c r="P64" i="4"/>
  <c r="Q64" i="4"/>
  <c r="R64" i="4"/>
  <c r="S64" i="4"/>
  <c r="T64" i="4"/>
  <c r="U64" i="4"/>
  <c r="V64" i="4"/>
  <c r="W64" i="4"/>
  <c r="X64" i="4"/>
  <c r="Y64" i="4"/>
  <c r="A65" i="4"/>
  <c r="B65" i="4"/>
  <c r="C65" i="4"/>
  <c r="D65" i="4"/>
  <c r="E65" i="4"/>
  <c r="H65" i="4"/>
  <c r="J65" i="4"/>
  <c r="M65" i="4"/>
  <c r="N65" i="4"/>
  <c r="O65" i="4"/>
  <c r="P65" i="4"/>
  <c r="Q65" i="4"/>
  <c r="R65" i="4"/>
  <c r="S65" i="4"/>
  <c r="T65" i="4"/>
  <c r="U65" i="4"/>
  <c r="V65" i="4"/>
  <c r="W65" i="4"/>
  <c r="X65" i="4"/>
  <c r="Y65" i="4"/>
  <c r="A66" i="4"/>
  <c r="B66" i="4"/>
  <c r="C66" i="4"/>
  <c r="D66" i="4"/>
  <c r="E66" i="4"/>
  <c r="H66" i="4"/>
  <c r="J66" i="4"/>
  <c r="M66" i="4"/>
  <c r="N66" i="4"/>
  <c r="O66" i="4"/>
  <c r="P66" i="4"/>
  <c r="Q66" i="4"/>
  <c r="R66" i="4"/>
  <c r="S66" i="4"/>
  <c r="T66" i="4"/>
  <c r="U66" i="4"/>
  <c r="V66" i="4"/>
  <c r="W66" i="4"/>
  <c r="X66" i="4"/>
  <c r="Y66" i="4"/>
  <c r="A67" i="4"/>
  <c r="B67" i="4"/>
  <c r="C67" i="4"/>
  <c r="D67" i="4"/>
  <c r="E67" i="4"/>
  <c r="H67" i="4"/>
  <c r="J67" i="4"/>
  <c r="M67" i="4"/>
  <c r="N67" i="4"/>
  <c r="O67" i="4"/>
  <c r="P67" i="4"/>
  <c r="Q67" i="4"/>
  <c r="R67" i="4"/>
  <c r="S67" i="4"/>
  <c r="T67" i="4"/>
  <c r="U67" i="4"/>
  <c r="V67" i="4"/>
  <c r="W67" i="4"/>
  <c r="X67" i="4"/>
  <c r="Y67" i="4"/>
  <c r="A68" i="4"/>
  <c r="B68" i="4"/>
  <c r="C68" i="4"/>
  <c r="D68" i="4"/>
  <c r="E68" i="4"/>
  <c r="H68" i="4"/>
  <c r="J68" i="4"/>
  <c r="M68" i="4"/>
  <c r="N68" i="4"/>
  <c r="O68" i="4"/>
  <c r="P68" i="4"/>
  <c r="Q68" i="4"/>
  <c r="R68" i="4"/>
  <c r="S68" i="4"/>
  <c r="T68" i="4"/>
  <c r="U68" i="4"/>
  <c r="V68" i="4"/>
  <c r="W68" i="4"/>
  <c r="X68" i="4"/>
  <c r="Y68" i="4"/>
  <c r="A69" i="4"/>
  <c r="B69" i="4"/>
  <c r="C69" i="4"/>
  <c r="D69" i="4"/>
  <c r="E69" i="4"/>
  <c r="H69" i="4"/>
  <c r="J69" i="4"/>
  <c r="M69" i="4"/>
  <c r="N69" i="4"/>
  <c r="O69" i="4"/>
  <c r="P69" i="4"/>
  <c r="Q69" i="4"/>
  <c r="R69" i="4"/>
  <c r="S69" i="4"/>
  <c r="T69" i="4"/>
  <c r="U69" i="4"/>
  <c r="V69" i="4"/>
  <c r="W69" i="4"/>
  <c r="X69" i="4"/>
  <c r="Y69" i="4"/>
  <c r="A70" i="4"/>
  <c r="B70" i="4"/>
  <c r="C70" i="4"/>
  <c r="D70" i="4"/>
  <c r="E70" i="4"/>
  <c r="H70" i="4"/>
  <c r="J70" i="4"/>
  <c r="M70" i="4"/>
  <c r="N70" i="4"/>
  <c r="O70" i="4"/>
  <c r="P70" i="4"/>
  <c r="Q70" i="4"/>
  <c r="R70" i="4"/>
  <c r="S70" i="4"/>
  <c r="T70" i="4"/>
  <c r="U70" i="4"/>
  <c r="V70" i="4"/>
  <c r="W70" i="4"/>
  <c r="X70" i="4"/>
  <c r="Y70" i="4"/>
  <c r="A71" i="4"/>
  <c r="B71" i="4"/>
  <c r="C71" i="4"/>
  <c r="D71" i="4"/>
  <c r="E71" i="4"/>
  <c r="H71" i="4"/>
  <c r="J71" i="4"/>
  <c r="M71" i="4"/>
  <c r="N71" i="4"/>
  <c r="O71" i="4"/>
  <c r="P71" i="4"/>
  <c r="Q71" i="4"/>
  <c r="R71" i="4"/>
  <c r="S71" i="4"/>
  <c r="T71" i="4"/>
  <c r="U71" i="4"/>
  <c r="V71" i="4"/>
  <c r="W71" i="4"/>
  <c r="X71" i="4"/>
  <c r="Y71" i="4"/>
  <c r="A72" i="4"/>
  <c r="B72" i="4"/>
  <c r="C72" i="4"/>
  <c r="D72" i="4"/>
  <c r="E72" i="4"/>
  <c r="H72" i="4"/>
  <c r="J72" i="4"/>
  <c r="M72" i="4"/>
  <c r="N72" i="4"/>
  <c r="O72" i="4"/>
  <c r="P72" i="4"/>
  <c r="Q72" i="4"/>
  <c r="R72" i="4"/>
  <c r="S72" i="4"/>
  <c r="T72" i="4"/>
  <c r="U72" i="4"/>
  <c r="V72" i="4"/>
  <c r="W72" i="4"/>
  <c r="X72" i="4"/>
  <c r="Y72" i="4"/>
  <c r="A73" i="4"/>
  <c r="B73" i="4"/>
  <c r="C73" i="4"/>
  <c r="D73" i="4"/>
  <c r="E73" i="4"/>
  <c r="H73" i="4"/>
  <c r="J73" i="4"/>
  <c r="M73" i="4"/>
  <c r="N73" i="4"/>
  <c r="O73" i="4"/>
  <c r="P73" i="4"/>
  <c r="Q73" i="4"/>
  <c r="R73" i="4"/>
  <c r="S73" i="4"/>
  <c r="T73" i="4"/>
  <c r="U73" i="4"/>
  <c r="V73" i="4"/>
  <c r="W73" i="4"/>
  <c r="X73" i="4"/>
  <c r="Y73" i="4"/>
  <c r="A74" i="4"/>
  <c r="B74" i="4"/>
  <c r="C74" i="4"/>
  <c r="D74" i="4"/>
  <c r="E74" i="4"/>
  <c r="H74" i="4"/>
  <c r="J74" i="4"/>
  <c r="M74" i="4"/>
  <c r="N74" i="4"/>
  <c r="O74" i="4"/>
  <c r="P74" i="4"/>
  <c r="Q74" i="4"/>
  <c r="R74" i="4"/>
  <c r="S74" i="4"/>
  <c r="T74" i="4"/>
  <c r="U74" i="4"/>
  <c r="V74" i="4"/>
  <c r="W74" i="4"/>
  <c r="X74" i="4"/>
  <c r="Y74" i="4"/>
  <c r="A75" i="4"/>
  <c r="B75" i="4"/>
  <c r="C75" i="4"/>
  <c r="D75" i="4"/>
  <c r="E75" i="4"/>
  <c r="H75" i="4"/>
  <c r="J75" i="4"/>
  <c r="M75" i="4"/>
  <c r="N75" i="4"/>
  <c r="O75" i="4"/>
  <c r="P75" i="4"/>
  <c r="Q75" i="4"/>
  <c r="R75" i="4"/>
  <c r="S75" i="4"/>
  <c r="T75" i="4"/>
  <c r="U75" i="4"/>
  <c r="V75" i="4"/>
  <c r="W75" i="4"/>
  <c r="X75" i="4"/>
  <c r="Y75" i="4"/>
  <c r="A76" i="4"/>
  <c r="B76" i="4"/>
  <c r="C76" i="4"/>
  <c r="D76" i="4"/>
  <c r="E76" i="4"/>
  <c r="H76" i="4"/>
  <c r="J76" i="4"/>
  <c r="M76" i="4"/>
  <c r="N76" i="4"/>
  <c r="O76" i="4"/>
  <c r="P76" i="4"/>
  <c r="Q76" i="4"/>
  <c r="R76" i="4"/>
  <c r="S76" i="4"/>
  <c r="T76" i="4"/>
  <c r="U76" i="4"/>
  <c r="V76" i="4"/>
  <c r="W76" i="4"/>
  <c r="X76" i="4"/>
  <c r="Y76" i="4"/>
  <c r="A77" i="4"/>
  <c r="B77" i="4"/>
  <c r="C77" i="4"/>
  <c r="D77" i="4"/>
  <c r="E77" i="4"/>
  <c r="H77" i="4"/>
  <c r="J77" i="4"/>
  <c r="M77" i="4"/>
  <c r="N77" i="4"/>
  <c r="O77" i="4"/>
  <c r="P77" i="4"/>
  <c r="Q77" i="4"/>
  <c r="R77" i="4"/>
  <c r="S77" i="4"/>
  <c r="T77" i="4"/>
  <c r="U77" i="4"/>
  <c r="V77" i="4"/>
  <c r="W77" i="4"/>
  <c r="X77" i="4"/>
  <c r="Y77" i="4"/>
  <c r="A78" i="4"/>
  <c r="B78" i="4"/>
  <c r="C78" i="4"/>
  <c r="D78" i="4"/>
  <c r="E78" i="4"/>
  <c r="H78" i="4"/>
  <c r="J78" i="4"/>
  <c r="M78" i="4"/>
  <c r="N78" i="4"/>
  <c r="O78" i="4"/>
  <c r="P78" i="4"/>
  <c r="Q78" i="4"/>
  <c r="R78" i="4"/>
  <c r="S78" i="4"/>
  <c r="T78" i="4"/>
  <c r="U78" i="4"/>
  <c r="V78" i="4"/>
  <c r="W78" i="4"/>
  <c r="X78" i="4"/>
  <c r="Y78" i="4"/>
  <c r="A79" i="4"/>
  <c r="B79" i="4"/>
  <c r="C79" i="4"/>
  <c r="D79" i="4"/>
  <c r="E79" i="4"/>
  <c r="H79" i="4"/>
  <c r="J79" i="4"/>
  <c r="M79" i="4"/>
  <c r="N79" i="4"/>
  <c r="O79" i="4"/>
  <c r="P79" i="4"/>
  <c r="Q79" i="4"/>
  <c r="R79" i="4"/>
  <c r="S79" i="4"/>
  <c r="T79" i="4"/>
  <c r="U79" i="4"/>
  <c r="V79" i="4"/>
  <c r="W79" i="4"/>
  <c r="X79" i="4"/>
  <c r="Y79" i="4"/>
  <c r="A80" i="4"/>
  <c r="B80" i="4"/>
  <c r="C80" i="4"/>
  <c r="D80" i="4"/>
  <c r="E80" i="4"/>
  <c r="H80" i="4"/>
  <c r="J80" i="4"/>
  <c r="M80" i="4"/>
  <c r="N80" i="4"/>
  <c r="O80" i="4"/>
  <c r="P80" i="4"/>
  <c r="Q80" i="4"/>
  <c r="R80" i="4"/>
  <c r="S80" i="4"/>
  <c r="T80" i="4"/>
  <c r="U80" i="4"/>
  <c r="V80" i="4"/>
  <c r="W80" i="4"/>
  <c r="X80" i="4"/>
  <c r="Y80" i="4"/>
  <c r="A81" i="4"/>
  <c r="B81" i="4"/>
  <c r="C81" i="4"/>
  <c r="D81" i="4"/>
  <c r="E81" i="4"/>
  <c r="H81" i="4"/>
  <c r="J81" i="4"/>
  <c r="M81" i="4"/>
  <c r="N81" i="4"/>
  <c r="O81" i="4"/>
  <c r="P81" i="4"/>
  <c r="Q81" i="4"/>
  <c r="R81" i="4"/>
  <c r="S81" i="4"/>
  <c r="T81" i="4"/>
  <c r="U81" i="4"/>
  <c r="V81" i="4"/>
  <c r="W81" i="4"/>
  <c r="X81" i="4"/>
  <c r="Y81" i="4"/>
  <c r="A82" i="4"/>
  <c r="B82" i="4"/>
  <c r="C82" i="4"/>
  <c r="D82" i="4"/>
  <c r="E82" i="4"/>
  <c r="H82" i="4"/>
  <c r="J82" i="4"/>
  <c r="M82" i="4"/>
  <c r="N82" i="4"/>
  <c r="O82" i="4"/>
  <c r="P82" i="4"/>
  <c r="Q82" i="4"/>
  <c r="R82" i="4"/>
  <c r="S82" i="4"/>
  <c r="T82" i="4"/>
  <c r="U82" i="4"/>
  <c r="V82" i="4"/>
  <c r="W82" i="4"/>
  <c r="X82" i="4"/>
  <c r="Y82" i="4"/>
  <c r="A83" i="4"/>
  <c r="B83" i="4"/>
  <c r="C83" i="4"/>
  <c r="D83" i="4"/>
  <c r="E83" i="4"/>
  <c r="H83" i="4"/>
  <c r="J83" i="4"/>
  <c r="M83" i="4"/>
  <c r="N83" i="4"/>
  <c r="O83" i="4"/>
  <c r="P83" i="4"/>
  <c r="Q83" i="4"/>
  <c r="R83" i="4"/>
  <c r="S83" i="4"/>
  <c r="T83" i="4"/>
  <c r="U83" i="4"/>
  <c r="V83" i="4"/>
  <c r="W83" i="4"/>
  <c r="X83" i="4"/>
  <c r="Y83" i="4"/>
  <c r="A84" i="4"/>
  <c r="B84" i="4"/>
  <c r="C84" i="4"/>
  <c r="D84" i="4"/>
  <c r="E84" i="4"/>
  <c r="H84" i="4"/>
  <c r="J84" i="4"/>
  <c r="M84" i="4"/>
  <c r="N84" i="4"/>
  <c r="O84" i="4"/>
  <c r="P84" i="4"/>
  <c r="Q84" i="4"/>
  <c r="R84" i="4"/>
  <c r="S84" i="4"/>
  <c r="T84" i="4"/>
  <c r="U84" i="4"/>
  <c r="V84" i="4"/>
  <c r="W84" i="4"/>
  <c r="X84" i="4"/>
  <c r="Y84" i="4"/>
  <c r="A85" i="4"/>
  <c r="B85" i="4"/>
  <c r="C85" i="4"/>
  <c r="D85" i="4"/>
  <c r="E85" i="4"/>
  <c r="H85" i="4"/>
  <c r="J85" i="4"/>
  <c r="M85" i="4"/>
  <c r="N85" i="4"/>
  <c r="O85" i="4"/>
  <c r="P85" i="4"/>
  <c r="Q85" i="4"/>
  <c r="R85" i="4"/>
  <c r="S85" i="4"/>
  <c r="T85" i="4"/>
  <c r="U85" i="4"/>
  <c r="V85" i="4"/>
  <c r="W85" i="4"/>
  <c r="X85" i="4"/>
  <c r="Y85" i="4"/>
  <c r="A86" i="4"/>
  <c r="B86" i="4"/>
  <c r="C86" i="4"/>
  <c r="D86" i="4"/>
  <c r="E86" i="4"/>
  <c r="H86" i="4"/>
  <c r="J86" i="4"/>
  <c r="M86" i="4"/>
  <c r="N86" i="4"/>
  <c r="O86" i="4"/>
  <c r="P86" i="4"/>
  <c r="Q86" i="4"/>
  <c r="R86" i="4"/>
  <c r="S86" i="4"/>
  <c r="T86" i="4"/>
  <c r="U86" i="4"/>
  <c r="V86" i="4"/>
  <c r="W86" i="4"/>
  <c r="X86" i="4"/>
  <c r="Y86" i="4"/>
  <c r="A87" i="4"/>
  <c r="B87" i="4"/>
  <c r="C87" i="4"/>
  <c r="D87" i="4"/>
  <c r="E87" i="4"/>
  <c r="H87" i="4"/>
  <c r="J87" i="4"/>
  <c r="M87" i="4"/>
  <c r="N87" i="4"/>
  <c r="O87" i="4"/>
  <c r="P87" i="4"/>
  <c r="Q87" i="4"/>
  <c r="R87" i="4"/>
  <c r="S87" i="4"/>
  <c r="T87" i="4"/>
  <c r="U87" i="4"/>
  <c r="V87" i="4"/>
  <c r="W87" i="4"/>
  <c r="X87" i="4"/>
  <c r="Y87" i="4"/>
  <c r="A88" i="4"/>
  <c r="B88" i="4"/>
  <c r="C88" i="4"/>
  <c r="D88" i="4"/>
  <c r="E88" i="4"/>
  <c r="H88" i="4"/>
  <c r="J88" i="4"/>
  <c r="M88" i="4"/>
  <c r="N88" i="4"/>
  <c r="O88" i="4"/>
  <c r="P88" i="4"/>
  <c r="Q88" i="4"/>
  <c r="R88" i="4"/>
  <c r="S88" i="4"/>
  <c r="T88" i="4"/>
  <c r="U88" i="4"/>
  <c r="V88" i="4"/>
  <c r="W88" i="4"/>
  <c r="X88" i="4"/>
  <c r="Y88" i="4"/>
  <c r="A89" i="4"/>
  <c r="B89" i="4"/>
  <c r="C89" i="4"/>
  <c r="D89" i="4"/>
  <c r="E89" i="4"/>
  <c r="H89" i="4"/>
  <c r="J89" i="4"/>
  <c r="M89" i="4"/>
  <c r="N89" i="4"/>
  <c r="O89" i="4"/>
  <c r="P89" i="4"/>
  <c r="Q89" i="4"/>
  <c r="R89" i="4"/>
  <c r="S89" i="4"/>
  <c r="T89" i="4"/>
  <c r="U89" i="4"/>
  <c r="V89" i="4"/>
  <c r="W89" i="4"/>
  <c r="X89" i="4"/>
  <c r="Y89" i="4"/>
  <c r="A90" i="4"/>
  <c r="B90" i="4"/>
  <c r="C90" i="4"/>
  <c r="D90" i="4"/>
  <c r="E90" i="4"/>
  <c r="H90" i="4"/>
  <c r="J90" i="4"/>
  <c r="M90" i="4"/>
  <c r="N90" i="4"/>
  <c r="O90" i="4"/>
  <c r="P90" i="4"/>
  <c r="Q90" i="4"/>
  <c r="R90" i="4"/>
  <c r="S90" i="4"/>
  <c r="T90" i="4"/>
  <c r="U90" i="4"/>
  <c r="V90" i="4"/>
  <c r="W90" i="4"/>
  <c r="X90" i="4"/>
  <c r="Y90" i="4"/>
  <c r="A91" i="4"/>
  <c r="B91" i="4"/>
  <c r="C91" i="4"/>
  <c r="D91" i="4"/>
  <c r="E91" i="4"/>
  <c r="H91" i="4"/>
  <c r="J91" i="4"/>
  <c r="M91" i="4"/>
  <c r="N91" i="4"/>
  <c r="O91" i="4"/>
  <c r="P91" i="4"/>
  <c r="Q91" i="4"/>
  <c r="R91" i="4"/>
  <c r="S91" i="4"/>
  <c r="T91" i="4"/>
  <c r="U91" i="4"/>
  <c r="V91" i="4"/>
  <c r="W91" i="4"/>
  <c r="X91" i="4"/>
  <c r="Y91" i="4"/>
  <c r="A92" i="4"/>
  <c r="B92" i="4"/>
  <c r="C92" i="4"/>
  <c r="D92" i="4"/>
  <c r="E92" i="4"/>
  <c r="H92" i="4"/>
  <c r="J92" i="4"/>
  <c r="M92" i="4"/>
  <c r="N92" i="4"/>
  <c r="O92" i="4"/>
  <c r="P92" i="4"/>
  <c r="Q92" i="4"/>
  <c r="R92" i="4"/>
  <c r="S92" i="4"/>
  <c r="T92" i="4"/>
  <c r="U92" i="4"/>
  <c r="V92" i="4"/>
  <c r="W92" i="4"/>
  <c r="X92" i="4"/>
  <c r="Y92" i="4"/>
  <c r="A93" i="4"/>
  <c r="B93" i="4"/>
  <c r="C93" i="4"/>
  <c r="D93" i="4"/>
  <c r="E93" i="4"/>
  <c r="H93" i="4"/>
  <c r="J93" i="4"/>
  <c r="M93" i="4"/>
  <c r="N93" i="4"/>
  <c r="O93" i="4"/>
  <c r="P93" i="4"/>
  <c r="Q93" i="4"/>
  <c r="R93" i="4"/>
  <c r="S93" i="4"/>
  <c r="T93" i="4"/>
  <c r="U93" i="4"/>
  <c r="V93" i="4"/>
  <c r="W93" i="4"/>
  <c r="X93" i="4"/>
  <c r="Y93" i="4"/>
  <c r="A94" i="4"/>
  <c r="B94" i="4"/>
  <c r="C94" i="4"/>
  <c r="D94" i="4"/>
  <c r="E94" i="4"/>
  <c r="H94" i="4"/>
  <c r="J94" i="4"/>
  <c r="M94" i="4"/>
  <c r="N94" i="4"/>
  <c r="O94" i="4"/>
  <c r="P94" i="4"/>
  <c r="Q94" i="4"/>
  <c r="R94" i="4"/>
  <c r="S94" i="4"/>
  <c r="T94" i="4"/>
  <c r="U94" i="4"/>
  <c r="V94" i="4"/>
  <c r="W94" i="4"/>
  <c r="X94" i="4"/>
  <c r="Y94" i="4"/>
  <c r="A95" i="4"/>
  <c r="B95" i="4"/>
  <c r="C95" i="4"/>
  <c r="D95" i="4"/>
  <c r="E95" i="4"/>
  <c r="H95" i="4"/>
  <c r="J95" i="4"/>
  <c r="M95" i="4"/>
  <c r="N95" i="4"/>
  <c r="O95" i="4"/>
  <c r="P95" i="4"/>
  <c r="Q95" i="4"/>
  <c r="R95" i="4"/>
  <c r="S95" i="4"/>
  <c r="T95" i="4"/>
  <c r="U95" i="4"/>
  <c r="V95" i="4"/>
  <c r="W95" i="4"/>
  <c r="X95" i="4"/>
  <c r="Y95" i="4"/>
  <c r="A96" i="4"/>
  <c r="B96" i="4"/>
  <c r="C96" i="4"/>
  <c r="D96" i="4"/>
  <c r="E96" i="4"/>
  <c r="H96" i="4"/>
  <c r="J96" i="4"/>
  <c r="M96" i="4"/>
  <c r="N96" i="4"/>
  <c r="O96" i="4"/>
  <c r="P96" i="4"/>
  <c r="Q96" i="4"/>
  <c r="R96" i="4"/>
  <c r="S96" i="4"/>
  <c r="T96" i="4"/>
  <c r="U96" i="4"/>
  <c r="V96" i="4"/>
  <c r="W96" i="4"/>
  <c r="X96" i="4"/>
  <c r="Y96" i="4"/>
  <c r="A97" i="4"/>
  <c r="B97" i="4"/>
  <c r="C97" i="4"/>
  <c r="D97" i="4"/>
  <c r="E97" i="4"/>
  <c r="H97" i="4"/>
  <c r="J97" i="4"/>
  <c r="M97" i="4"/>
  <c r="N97" i="4"/>
  <c r="O97" i="4"/>
  <c r="P97" i="4"/>
  <c r="Q97" i="4"/>
  <c r="R97" i="4"/>
  <c r="S97" i="4"/>
  <c r="T97" i="4"/>
  <c r="U97" i="4"/>
  <c r="V97" i="4"/>
  <c r="W97" i="4"/>
  <c r="X97" i="4"/>
  <c r="Y97" i="4"/>
  <c r="A98" i="4"/>
  <c r="B98" i="4"/>
  <c r="C98" i="4"/>
  <c r="D98" i="4"/>
  <c r="E98" i="4"/>
  <c r="H98" i="4"/>
  <c r="J98" i="4"/>
  <c r="M98" i="4"/>
  <c r="N98" i="4"/>
  <c r="O98" i="4"/>
  <c r="P98" i="4"/>
  <c r="Q98" i="4"/>
  <c r="R98" i="4"/>
  <c r="S98" i="4"/>
  <c r="T98" i="4"/>
  <c r="U98" i="4"/>
  <c r="V98" i="4"/>
  <c r="W98" i="4"/>
  <c r="X98" i="4"/>
  <c r="Y98" i="4"/>
  <c r="A99" i="4"/>
  <c r="B99" i="4"/>
  <c r="C99" i="4"/>
  <c r="D99" i="4"/>
  <c r="E99" i="4"/>
  <c r="H99" i="4"/>
  <c r="J99" i="4"/>
  <c r="M99" i="4"/>
  <c r="N99" i="4"/>
  <c r="O99" i="4"/>
  <c r="P99" i="4"/>
  <c r="Q99" i="4"/>
  <c r="R99" i="4"/>
  <c r="S99" i="4"/>
  <c r="T99" i="4"/>
  <c r="U99" i="4"/>
  <c r="V99" i="4"/>
  <c r="W99" i="4"/>
  <c r="X99" i="4"/>
  <c r="Y99" i="4"/>
  <c r="A100" i="4"/>
  <c r="B100" i="4"/>
  <c r="C100" i="4"/>
  <c r="D100" i="4"/>
  <c r="E100" i="4"/>
  <c r="H100" i="4"/>
  <c r="J100" i="4"/>
  <c r="M100" i="4"/>
  <c r="N100" i="4"/>
  <c r="O100" i="4"/>
  <c r="P100" i="4"/>
  <c r="Q100" i="4"/>
  <c r="R100" i="4"/>
  <c r="S100" i="4"/>
  <c r="T100" i="4"/>
  <c r="U100" i="4"/>
  <c r="V100" i="4"/>
  <c r="W100" i="4"/>
  <c r="X100" i="4"/>
  <c r="Y100" i="4"/>
  <c r="A101" i="4"/>
  <c r="B101" i="4"/>
  <c r="C101" i="4"/>
  <c r="D101" i="4"/>
  <c r="E101" i="4"/>
  <c r="H101" i="4"/>
  <c r="J101" i="4"/>
  <c r="M101" i="4"/>
  <c r="N101" i="4"/>
  <c r="O101" i="4"/>
  <c r="P101" i="4"/>
  <c r="Q101" i="4"/>
  <c r="R101" i="4"/>
  <c r="S101" i="4"/>
  <c r="T101" i="4"/>
  <c r="U101" i="4"/>
  <c r="V101" i="4"/>
  <c r="W101" i="4"/>
  <c r="X101" i="4"/>
  <c r="Y101" i="4"/>
  <c r="A102" i="4"/>
  <c r="B102" i="4"/>
  <c r="C102" i="4"/>
  <c r="D102" i="4"/>
  <c r="E102" i="4"/>
  <c r="H102" i="4"/>
  <c r="J102" i="4"/>
  <c r="M102" i="4"/>
  <c r="N102" i="4"/>
  <c r="O102" i="4"/>
  <c r="P102" i="4"/>
  <c r="Q102" i="4"/>
  <c r="R102" i="4"/>
  <c r="S102" i="4"/>
  <c r="T102" i="4"/>
  <c r="U102" i="4"/>
  <c r="V102" i="4"/>
  <c r="W102" i="4"/>
  <c r="X102" i="4"/>
  <c r="Y102" i="4"/>
  <c r="A103" i="4"/>
  <c r="B103" i="4"/>
  <c r="C103" i="4"/>
  <c r="D103" i="4"/>
  <c r="E103" i="4"/>
  <c r="H103" i="4"/>
  <c r="J103" i="4"/>
  <c r="M103" i="4"/>
  <c r="N103" i="4"/>
  <c r="O103" i="4"/>
  <c r="P103" i="4"/>
  <c r="Q103" i="4"/>
  <c r="R103" i="4"/>
  <c r="S103" i="4"/>
  <c r="T103" i="4"/>
  <c r="U103" i="4"/>
  <c r="V103" i="4"/>
  <c r="W103" i="4"/>
  <c r="X103" i="4"/>
  <c r="Y103" i="4"/>
  <c r="A104" i="4"/>
  <c r="B104" i="4"/>
  <c r="C104" i="4"/>
  <c r="D104" i="4"/>
  <c r="E104" i="4"/>
  <c r="H104" i="4"/>
  <c r="J104" i="4"/>
  <c r="M104" i="4"/>
  <c r="N104" i="4"/>
  <c r="O104" i="4"/>
  <c r="P104" i="4"/>
  <c r="Q104" i="4"/>
  <c r="R104" i="4"/>
  <c r="S104" i="4"/>
  <c r="T104" i="4"/>
  <c r="U104" i="4"/>
  <c r="V104" i="4"/>
  <c r="W104" i="4"/>
  <c r="X104" i="4"/>
  <c r="Y104" i="4"/>
  <c r="A105" i="4"/>
  <c r="B105" i="4"/>
  <c r="C105" i="4"/>
  <c r="D105" i="4"/>
  <c r="E105" i="4"/>
  <c r="H105" i="4"/>
  <c r="J105" i="4"/>
  <c r="M105" i="4"/>
  <c r="N105" i="4"/>
  <c r="O105" i="4"/>
  <c r="P105" i="4"/>
  <c r="Q105" i="4"/>
  <c r="R105" i="4"/>
  <c r="S105" i="4"/>
  <c r="T105" i="4"/>
  <c r="U105" i="4"/>
  <c r="V105" i="4"/>
  <c r="W105" i="4"/>
  <c r="X105" i="4"/>
  <c r="Y105" i="4"/>
  <c r="A106" i="4"/>
  <c r="B106" i="4"/>
  <c r="C106" i="4"/>
  <c r="D106" i="4"/>
  <c r="E106" i="4"/>
  <c r="H106" i="4"/>
  <c r="J106" i="4"/>
  <c r="M106" i="4"/>
  <c r="N106" i="4"/>
  <c r="O106" i="4"/>
  <c r="P106" i="4"/>
  <c r="Q106" i="4"/>
  <c r="R106" i="4"/>
  <c r="S106" i="4"/>
  <c r="T106" i="4"/>
  <c r="U106" i="4"/>
  <c r="V106" i="4"/>
  <c r="W106" i="4"/>
  <c r="X106" i="4"/>
  <c r="Y106" i="4"/>
  <c r="A107" i="4"/>
  <c r="B107" i="4"/>
  <c r="C107" i="4"/>
  <c r="D107" i="4"/>
  <c r="E107" i="4"/>
  <c r="H107" i="4"/>
  <c r="J107" i="4"/>
  <c r="M107" i="4"/>
  <c r="N107" i="4"/>
  <c r="O107" i="4"/>
  <c r="P107" i="4"/>
  <c r="Q107" i="4"/>
  <c r="R107" i="4"/>
  <c r="S107" i="4"/>
  <c r="T107" i="4"/>
  <c r="U107" i="4"/>
  <c r="V107" i="4"/>
  <c r="W107" i="4"/>
  <c r="X107" i="4"/>
  <c r="Y107" i="4"/>
  <c r="A108" i="4"/>
  <c r="B108" i="4"/>
  <c r="C108" i="4"/>
  <c r="D108" i="4"/>
  <c r="E108" i="4"/>
  <c r="H108" i="4"/>
  <c r="J108" i="4"/>
  <c r="M108" i="4"/>
  <c r="N108" i="4"/>
  <c r="O108" i="4"/>
  <c r="P108" i="4"/>
  <c r="Q108" i="4"/>
  <c r="R108" i="4"/>
  <c r="S108" i="4"/>
  <c r="T108" i="4"/>
  <c r="U108" i="4"/>
  <c r="V108" i="4"/>
  <c r="W108" i="4"/>
  <c r="X108" i="4"/>
  <c r="Y108" i="4"/>
  <c r="A109" i="4"/>
  <c r="B109" i="4"/>
  <c r="C109" i="4"/>
  <c r="D109" i="4"/>
  <c r="E109" i="4"/>
  <c r="H109" i="4"/>
  <c r="J109" i="4"/>
  <c r="M109" i="4"/>
  <c r="N109" i="4"/>
  <c r="O109" i="4"/>
  <c r="P109" i="4"/>
  <c r="Q109" i="4"/>
  <c r="R109" i="4"/>
  <c r="S109" i="4"/>
  <c r="T109" i="4"/>
  <c r="U109" i="4"/>
  <c r="V109" i="4"/>
  <c r="W109" i="4"/>
  <c r="X109" i="4"/>
  <c r="Y109" i="4"/>
  <c r="A110" i="4"/>
  <c r="B110" i="4"/>
  <c r="C110" i="4"/>
  <c r="D110" i="4"/>
  <c r="E110" i="4"/>
  <c r="H110" i="4"/>
  <c r="J110" i="4"/>
  <c r="M110" i="4"/>
  <c r="N110" i="4"/>
  <c r="O110" i="4"/>
  <c r="P110" i="4"/>
  <c r="Q110" i="4"/>
  <c r="R110" i="4"/>
  <c r="S110" i="4"/>
  <c r="T110" i="4"/>
  <c r="U110" i="4"/>
  <c r="V110" i="4"/>
  <c r="W110" i="4"/>
  <c r="X110" i="4"/>
  <c r="Y110" i="4"/>
  <c r="A111" i="4"/>
  <c r="B111" i="4"/>
  <c r="C111" i="4"/>
  <c r="D111" i="4"/>
  <c r="E111" i="4"/>
  <c r="H111" i="4"/>
  <c r="J111" i="4"/>
  <c r="M111" i="4"/>
  <c r="N111" i="4"/>
  <c r="O111" i="4"/>
  <c r="P111" i="4"/>
  <c r="Q111" i="4"/>
  <c r="R111" i="4"/>
  <c r="S111" i="4"/>
  <c r="T111" i="4"/>
  <c r="U111" i="4"/>
  <c r="V111" i="4"/>
  <c r="W111" i="4"/>
  <c r="X111" i="4"/>
  <c r="Y111" i="4"/>
  <c r="A112" i="4"/>
  <c r="B112" i="4"/>
  <c r="C112" i="4"/>
  <c r="D112" i="4"/>
  <c r="E112" i="4"/>
  <c r="H112" i="4"/>
  <c r="J112" i="4"/>
  <c r="M112" i="4"/>
  <c r="N112" i="4"/>
  <c r="O112" i="4"/>
  <c r="P112" i="4"/>
  <c r="Q112" i="4"/>
  <c r="R112" i="4"/>
  <c r="S112" i="4"/>
  <c r="T112" i="4"/>
  <c r="U112" i="4"/>
  <c r="V112" i="4"/>
  <c r="W112" i="4"/>
  <c r="X112" i="4"/>
  <c r="Y112" i="4"/>
  <c r="A113" i="4"/>
  <c r="B113" i="4"/>
  <c r="C113" i="4"/>
  <c r="D113" i="4"/>
  <c r="E113" i="4"/>
  <c r="H113" i="4"/>
  <c r="J113" i="4"/>
  <c r="M113" i="4"/>
  <c r="N113" i="4"/>
  <c r="O113" i="4"/>
  <c r="P113" i="4"/>
  <c r="Q113" i="4"/>
  <c r="R113" i="4"/>
  <c r="S113" i="4"/>
  <c r="T113" i="4"/>
  <c r="U113" i="4"/>
  <c r="V113" i="4"/>
  <c r="W113" i="4"/>
  <c r="X113" i="4"/>
  <c r="Y113" i="4"/>
  <c r="A114" i="4"/>
  <c r="B114" i="4"/>
  <c r="C114" i="4"/>
  <c r="D114" i="4"/>
  <c r="E114" i="4"/>
  <c r="H114" i="4"/>
  <c r="J114" i="4"/>
  <c r="M114" i="4"/>
  <c r="N114" i="4"/>
  <c r="O114" i="4"/>
  <c r="P114" i="4"/>
  <c r="Q114" i="4"/>
  <c r="R114" i="4"/>
  <c r="S114" i="4"/>
  <c r="T114" i="4"/>
  <c r="U114" i="4"/>
  <c r="V114" i="4"/>
  <c r="W114" i="4"/>
  <c r="X114" i="4"/>
  <c r="Y114" i="4"/>
  <c r="A115" i="4"/>
  <c r="B115" i="4"/>
  <c r="C115" i="4"/>
  <c r="D115" i="4"/>
  <c r="E115" i="4"/>
  <c r="H115" i="4"/>
  <c r="J115" i="4"/>
  <c r="M115" i="4"/>
  <c r="N115" i="4"/>
  <c r="O115" i="4"/>
  <c r="P115" i="4"/>
  <c r="Q115" i="4"/>
  <c r="R115" i="4"/>
  <c r="S115" i="4"/>
  <c r="T115" i="4"/>
  <c r="U115" i="4"/>
  <c r="V115" i="4"/>
  <c r="W115" i="4"/>
  <c r="X115" i="4"/>
  <c r="Y115" i="4"/>
  <c r="A116" i="4"/>
  <c r="B116" i="4"/>
  <c r="C116" i="4"/>
  <c r="D116" i="4"/>
  <c r="E116" i="4"/>
  <c r="H116" i="4"/>
  <c r="J116" i="4"/>
  <c r="M116" i="4"/>
  <c r="N116" i="4"/>
  <c r="O116" i="4"/>
  <c r="P116" i="4"/>
  <c r="Q116" i="4"/>
  <c r="R116" i="4"/>
  <c r="S116" i="4"/>
  <c r="T116" i="4"/>
  <c r="U116" i="4"/>
  <c r="V116" i="4"/>
  <c r="W116" i="4"/>
  <c r="X116" i="4"/>
  <c r="Y116" i="4"/>
  <c r="A117" i="4"/>
  <c r="B117" i="4"/>
  <c r="C117" i="4"/>
  <c r="D117" i="4"/>
  <c r="E117" i="4"/>
  <c r="H117" i="4"/>
  <c r="J117" i="4"/>
  <c r="M117" i="4"/>
  <c r="N117" i="4"/>
  <c r="O117" i="4"/>
  <c r="P117" i="4"/>
  <c r="Q117" i="4"/>
  <c r="R117" i="4"/>
  <c r="S117" i="4"/>
  <c r="T117" i="4"/>
  <c r="U117" i="4"/>
  <c r="V117" i="4"/>
  <c r="W117" i="4"/>
  <c r="X117" i="4"/>
  <c r="Y117" i="4"/>
  <c r="A118" i="4"/>
  <c r="B118" i="4"/>
  <c r="C118" i="4"/>
  <c r="D118" i="4"/>
  <c r="E118" i="4"/>
  <c r="H118" i="4"/>
  <c r="J118" i="4"/>
  <c r="M118" i="4"/>
  <c r="N118" i="4"/>
  <c r="O118" i="4"/>
  <c r="P118" i="4"/>
  <c r="Q118" i="4"/>
  <c r="R118" i="4"/>
  <c r="S118" i="4"/>
  <c r="T118" i="4"/>
  <c r="U118" i="4"/>
  <c r="V118" i="4"/>
  <c r="W118" i="4"/>
  <c r="X118" i="4"/>
  <c r="Y118" i="4"/>
  <c r="A119" i="4"/>
  <c r="B119" i="4"/>
  <c r="C119" i="4"/>
  <c r="D119" i="4"/>
  <c r="E119" i="4"/>
  <c r="H119" i="4"/>
  <c r="J119" i="4"/>
  <c r="M119" i="4"/>
  <c r="N119" i="4"/>
  <c r="O119" i="4"/>
  <c r="P119" i="4"/>
  <c r="Q119" i="4"/>
  <c r="R119" i="4"/>
  <c r="S119" i="4"/>
  <c r="T119" i="4"/>
  <c r="U119" i="4"/>
  <c r="V119" i="4"/>
  <c r="W119" i="4"/>
  <c r="X119" i="4"/>
  <c r="Y119" i="4"/>
  <c r="A120" i="4"/>
  <c r="B120" i="4"/>
  <c r="C120" i="4"/>
  <c r="D120" i="4"/>
  <c r="E120" i="4"/>
  <c r="H120" i="4"/>
  <c r="J120" i="4"/>
  <c r="M120" i="4"/>
  <c r="N120" i="4"/>
  <c r="O120" i="4"/>
  <c r="P120" i="4"/>
  <c r="Q120" i="4"/>
  <c r="R120" i="4"/>
  <c r="S120" i="4"/>
  <c r="T120" i="4"/>
  <c r="U120" i="4"/>
  <c r="V120" i="4"/>
  <c r="W120" i="4"/>
  <c r="X120" i="4"/>
  <c r="Y120" i="4"/>
  <c r="A121" i="4"/>
  <c r="B121" i="4"/>
  <c r="C121" i="4"/>
  <c r="D121" i="4"/>
  <c r="E121" i="4"/>
  <c r="H121" i="4"/>
  <c r="J121" i="4"/>
  <c r="M121" i="4"/>
  <c r="N121" i="4"/>
  <c r="O121" i="4"/>
  <c r="P121" i="4"/>
  <c r="Q121" i="4"/>
  <c r="R121" i="4"/>
  <c r="S121" i="4"/>
  <c r="T121" i="4"/>
  <c r="U121" i="4"/>
  <c r="V121" i="4"/>
  <c r="W121" i="4"/>
  <c r="X121" i="4"/>
  <c r="Y121" i="4"/>
  <c r="A122" i="4"/>
  <c r="B122" i="4"/>
  <c r="C122" i="4"/>
  <c r="D122" i="4"/>
  <c r="E122" i="4"/>
  <c r="H122" i="4"/>
  <c r="J122" i="4"/>
  <c r="M122" i="4"/>
  <c r="N122" i="4"/>
  <c r="O122" i="4"/>
  <c r="P122" i="4"/>
  <c r="Q122" i="4"/>
  <c r="R122" i="4"/>
  <c r="S122" i="4"/>
  <c r="T122" i="4"/>
  <c r="U122" i="4"/>
  <c r="V122" i="4"/>
  <c r="W122" i="4"/>
  <c r="X122" i="4"/>
  <c r="Y122" i="4"/>
  <c r="A123" i="4"/>
  <c r="B123" i="4"/>
  <c r="C123" i="4"/>
  <c r="D123" i="4"/>
  <c r="E123" i="4"/>
  <c r="H123" i="4"/>
  <c r="J123" i="4"/>
  <c r="M123" i="4"/>
  <c r="N123" i="4"/>
  <c r="O123" i="4"/>
  <c r="P123" i="4"/>
  <c r="Q123" i="4"/>
  <c r="R123" i="4"/>
  <c r="S123" i="4"/>
  <c r="T123" i="4"/>
  <c r="U123" i="4"/>
  <c r="V123" i="4"/>
  <c r="W123" i="4"/>
  <c r="X123" i="4"/>
  <c r="Y123" i="4"/>
  <c r="A124" i="4"/>
  <c r="B124" i="4"/>
  <c r="C124" i="4"/>
  <c r="D124" i="4"/>
  <c r="E124" i="4"/>
  <c r="H124" i="4"/>
  <c r="J124" i="4"/>
  <c r="M124" i="4"/>
  <c r="N124" i="4"/>
  <c r="O124" i="4"/>
  <c r="P124" i="4"/>
  <c r="Q124" i="4"/>
  <c r="R124" i="4"/>
  <c r="S124" i="4"/>
  <c r="T124" i="4"/>
  <c r="U124" i="4"/>
  <c r="V124" i="4"/>
  <c r="W124" i="4"/>
  <c r="X124" i="4"/>
  <c r="Y124" i="4"/>
  <c r="A125" i="4"/>
  <c r="B125" i="4"/>
  <c r="C125" i="4"/>
  <c r="D125" i="4"/>
  <c r="E125" i="4"/>
  <c r="H125" i="4"/>
  <c r="J125" i="4"/>
  <c r="M125" i="4"/>
  <c r="N125" i="4"/>
  <c r="O125" i="4"/>
  <c r="P125" i="4"/>
  <c r="Q125" i="4"/>
  <c r="R125" i="4"/>
  <c r="S125" i="4"/>
  <c r="T125" i="4"/>
  <c r="U125" i="4"/>
  <c r="V125" i="4"/>
  <c r="W125" i="4"/>
  <c r="X125" i="4"/>
  <c r="Y125" i="4"/>
  <c r="A126" i="4"/>
  <c r="B126" i="4"/>
  <c r="C126" i="4"/>
  <c r="D126" i="4"/>
  <c r="E126" i="4"/>
  <c r="H126" i="4"/>
  <c r="J126" i="4"/>
  <c r="M126" i="4"/>
  <c r="N126" i="4"/>
  <c r="O126" i="4"/>
  <c r="P126" i="4"/>
  <c r="Q126" i="4"/>
  <c r="R126" i="4"/>
  <c r="S126" i="4"/>
  <c r="T126" i="4"/>
  <c r="U126" i="4"/>
  <c r="V126" i="4"/>
  <c r="W126" i="4"/>
  <c r="X126" i="4"/>
  <c r="Y126" i="4"/>
  <c r="A127" i="4"/>
  <c r="B127" i="4"/>
  <c r="C127" i="4"/>
  <c r="D127" i="4"/>
  <c r="E127" i="4"/>
  <c r="H127" i="4"/>
  <c r="J127" i="4"/>
  <c r="M127" i="4"/>
  <c r="N127" i="4"/>
  <c r="O127" i="4"/>
  <c r="P127" i="4"/>
  <c r="Q127" i="4"/>
  <c r="R127" i="4"/>
  <c r="S127" i="4"/>
  <c r="T127" i="4"/>
  <c r="U127" i="4"/>
  <c r="V127" i="4"/>
  <c r="W127" i="4"/>
  <c r="X127" i="4"/>
  <c r="Y127" i="4"/>
  <c r="A128" i="4"/>
  <c r="B128" i="4"/>
  <c r="C128" i="4"/>
  <c r="D128" i="4"/>
  <c r="E128" i="4"/>
  <c r="H128" i="4"/>
  <c r="J128" i="4"/>
  <c r="M128" i="4"/>
  <c r="N128" i="4"/>
  <c r="O128" i="4"/>
  <c r="P128" i="4"/>
  <c r="Q128" i="4"/>
  <c r="R128" i="4"/>
  <c r="S128" i="4"/>
  <c r="T128" i="4"/>
  <c r="U128" i="4"/>
  <c r="V128" i="4"/>
  <c r="W128" i="4"/>
  <c r="X128" i="4"/>
  <c r="Y128" i="4"/>
  <c r="A129" i="4"/>
  <c r="B129" i="4"/>
  <c r="C129" i="4"/>
  <c r="D129" i="4"/>
  <c r="E129" i="4"/>
  <c r="H129" i="4"/>
  <c r="J129" i="4"/>
  <c r="M129" i="4"/>
  <c r="N129" i="4"/>
  <c r="O129" i="4"/>
  <c r="P129" i="4"/>
  <c r="Q129" i="4"/>
  <c r="R129" i="4"/>
  <c r="S129" i="4"/>
  <c r="T129" i="4"/>
  <c r="U129" i="4"/>
  <c r="V129" i="4"/>
  <c r="W129" i="4"/>
  <c r="X129" i="4"/>
  <c r="Y129" i="4"/>
  <c r="A130" i="4"/>
  <c r="B130" i="4"/>
  <c r="C130" i="4"/>
  <c r="D130" i="4"/>
  <c r="E130" i="4"/>
  <c r="H130" i="4"/>
  <c r="J130" i="4"/>
  <c r="M130" i="4"/>
  <c r="N130" i="4"/>
  <c r="O130" i="4"/>
  <c r="P130" i="4"/>
  <c r="Q130" i="4"/>
  <c r="R130" i="4"/>
  <c r="S130" i="4"/>
  <c r="T130" i="4"/>
  <c r="U130" i="4"/>
  <c r="V130" i="4"/>
  <c r="W130" i="4"/>
  <c r="X130" i="4"/>
  <c r="Y130" i="4"/>
  <c r="A131" i="4"/>
  <c r="B131" i="4"/>
  <c r="C131" i="4"/>
  <c r="D131" i="4"/>
  <c r="E131" i="4"/>
  <c r="H131" i="4"/>
  <c r="J131" i="4"/>
  <c r="M131" i="4"/>
  <c r="N131" i="4"/>
  <c r="O131" i="4"/>
  <c r="P131" i="4"/>
  <c r="Q131" i="4"/>
  <c r="R131" i="4"/>
  <c r="S131" i="4"/>
  <c r="T131" i="4"/>
  <c r="U131" i="4"/>
  <c r="V131" i="4"/>
  <c r="W131" i="4"/>
  <c r="X131" i="4"/>
  <c r="Y131" i="4"/>
  <c r="A132" i="4"/>
  <c r="B132" i="4"/>
  <c r="C132" i="4"/>
  <c r="D132" i="4"/>
  <c r="E132" i="4"/>
  <c r="H132" i="4"/>
  <c r="J132" i="4"/>
  <c r="M132" i="4"/>
  <c r="N132" i="4"/>
  <c r="O132" i="4"/>
  <c r="P132" i="4"/>
  <c r="Q132" i="4"/>
  <c r="R132" i="4"/>
  <c r="S132" i="4"/>
  <c r="T132" i="4"/>
  <c r="U132" i="4"/>
  <c r="V132" i="4"/>
  <c r="W132" i="4"/>
  <c r="X132" i="4"/>
  <c r="Y132" i="4"/>
  <c r="A133" i="4"/>
  <c r="B133" i="4"/>
  <c r="C133" i="4"/>
  <c r="D133" i="4"/>
  <c r="E133" i="4"/>
  <c r="H133" i="4"/>
  <c r="J133" i="4"/>
  <c r="M133" i="4"/>
  <c r="N133" i="4"/>
  <c r="O133" i="4"/>
  <c r="P133" i="4"/>
  <c r="Q133" i="4"/>
  <c r="R133" i="4"/>
  <c r="S133" i="4"/>
  <c r="T133" i="4"/>
  <c r="U133" i="4"/>
  <c r="V133" i="4"/>
  <c r="W133" i="4"/>
  <c r="X133" i="4"/>
  <c r="Y133" i="4"/>
  <c r="B1" i="4"/>
  <c r="C1" i="4"/>
  <c r="D1" i="4"/>
  <c r="E1" i="4"/>
  <c r="F1" i="4"/>
  <c r="G1" i="4"/>
  <c r="H1" i="4"/>
  <c r="I1" i="4"/>
  <c r="J1" i="4"/>
  <c r="M1" i="4"/>
  <c r="N1" i="4"/>
  <c r="O1" i="4"/>
  <c r="P1" i="4"/>
  <c r="Q1" i="4"/>
  <c r="R1" i="4"/>
  <c r="S1" i="4"/>
  <c r="T1" i="4"/>
  <c r="U1" i="4"/>
  <c r="V1" i="4"/>
  <c r="W1" i="4"/>
  <c r="X1" i="4"/>
  <c r="Y1" i="4"/>
  <c r="A1" i="4"/>
  <c r="E2" i="10"/>
  <c r="E3" i="10"/>
  <c r="E4" i="10"/>
  <c r="E5" i="10"/>
  <c r="E6" i="10"/>
  <c r="E7" i="10"/>
  <c r="E1" i="10"/>
  <c r="D125" i="10"/>
  <c r="C125" i="10"/>
  <c r="B125" i="10"/>
  <c r="D124" i="10"/>
  <c r="C124" i="10"/>
  <c r="B124" i="10"/>
  <c r="D123" i="10"/>
  <c r="C123" i="10"/>
  <c r="B123" i="10"/>
  <c r="D122" i="10"/>
  <c r="C122" i="10"/>
  <c r="B122" i="10"/>
  <c r="D121" i="10"/>
  <c r="C121" i="10"/>
  <c r="B121" i="10"/>
  <c r="D120" i="10"/>
  <c r="C120" i="10"/>
  <c r="B120" i="10"/>
  <c r="D119" i="10"/>
  <c r="C119" i="10"/>
  <c r="B119" i="10"/>
  <c r="D118" i="10"/>
  <c r="C118" i="10"/>
  <c r="B118" i="10"/>
  <c r="D117" i="10"/>
  <c r="C117" i="10"/>
  <c r="B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D64" i="10"/>
  <c r="C64" i="10"/>
  <c r="B64" i="10"/>
  <c r="D63" i="10"/>
  <c r="C63" i="10"/>
  <c r="B63" i="10"/>
  <c r="D62" i="10"/>
  <c r="C62" i="10"/>
  <c r="B62" i="10"/>
  <c r="D61" i="10"/>
  <c r="B61" i="10"/>
  <c r="D60" i="10"/>
  <c r="B60" i="10"/>
  <c r="D59" i="10"/>
  <c r="B59" i="10"/>
  <c r="D58" i="10"/>
  <c r="B58" i="10"/>
  <c r="D57" i="10"/>
  <c r="C57" i="10"/>
  <c r="B57" i="10"/>
  <c r="D56" i="10"/>
  <c r="C56" i="10"/>
  <c r="B56" i="10"/>
  <c r="D55" i="10"/>
  <c r="C55" i="10"/>
  <c r="B55" i="10"/>
  <c r="D54" i="10"/>
  <c r="C54" i="10"/>
  <c r="B54" i="10"/>
  <c r="D53" i="10"/>
  <c r="C53" i="10"/>
  <c r="B53" i="10"/>
  <c r="D52" i="10"/>
  <c r="C52" i="10"/>
  <c r="B52" i="10"/>
  <c r="D51" i="10"/>
  <c r="C51" i="10"/>
  <c r="B51" i="10"/>
  <c r="D50" i="10"/>
  <c r="C50" i="10"/>
  <c r="B50" i="10"/>
  <c r="D49" i="10"/>
  <c r="C49" i="10"/>
  <c r="B49" i="10"/>
  <c r="D48" i="10"/>
  <c r="C48" i="10"/>
  <c r="B48" i="10"/>
  <c r="D47" i="10"/>
  <c r="C47" i="10"/>
  <c r="B47" i="10"/>
  <c r="D46" i="10"/>
  <c r="C46" i="10"/>
  <c r="B46" i="10"/>
  <c r="D45" i="10"/>
  <c r="C45" i="10"/>
  <c r="B45" i="10"/>
  <c r="D44" i="10"/>
  <c r="C44" i="10"/>
  <c r="B44" i="10"/>
  <c r="D43" i="10"/>
  <c r="C43" i="10"/>
  <c r="B43" i="10"/>
  <c r="D42" i="10"/>
  <c r="C42" i="10"/>
  <c r="B42" i="10"/>
  <c r="D41" i="10"/>
  <c r="C41" i="10"/>
  <c r="B41" i="10"/>
  <c r="D40" i="10"/>
  <c r="C40" i="10"/>
  <c r="B40" i="10"/>
  <c r="D39" i="10"/>
  <c r="C39" i="10"/>
  <c r="B39" i="10"/>
  <c r="D38" i="10"/>
  <c r="C38" i="10"/>
  <c r="B38" i="10"/>
  <c r="D37" i="10"/>
  <c r="C37" i="10"/>
  <c r="B37" i="10"/>
  <c r="D36" i="10"/>
  <c r="C36" i="10"/>
  <c r="B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B21" i="10"/>
  <c r="D20" i="10"/>
  <c r="B20" i="10"/>
  <c r="D19" i="10"/>
  <c r="B19" i="10"/>
  <c r="D18" i="10"/>
  <c r="B18" i="10"/>
  <c r="D17" i="10"/>
  <c r="B17" i="10"/>
  <c r="D16" i="10"/>
  <c r="B16" i="10"/>
  <c r="D15" i="10"/>
  <c r="B15" i="10"/>
  <c r="D14" i="10"/>
  <c r="B14" i="10"/>
  <c r="D13" i="10"/>
  <c r="B13" i="10"/>
  <c r="D12" i="10"/>
  <c r="B12" i="10"/>
  <c r="D11" i="10"/>
  <c r="C11" i="10"/>
  <c r="B11" i="10"/>
  <c r="D10" i="10"/>
  <c r="C10" i="10"/>
  <c r="B10" i="10"/>
  <c r="D9" i="10"/>
  <c r="C9" i="10"/>
  <c r="B9" i="10"/>
  <c r="D8" i="10"/>
  <c r="C8" i="10"/>
  <c r="B8" i="10"/>
  <c r="D7" i="10"/>
  <c r="C7" i="10"/>
  <c r="B7" i="10"/>
  <c r="D6" i="10"/>
  <c r="C6" i="10"/>
  <c r="B6" i="10"/>
  <c r="D5" i="10"/>
  <c r="C5" i="10"/>
  <c r="B5" i="10"/>
  <c r="D4" i="10"/>
  <c r="C4" i="10"/>
  <c r="B4" i="10"/>
  <c r="D3" i="10"/>
  <c r="C3" i="10"/>
  <c r="B3" i="10"/>
  <c r="D2" i="10"/>
  <c r="C2" i="10"/>
  <c r="B2" i="10"/>
  <c r="D1" i="10"/>
  <c r="C1" i="10"/>
  <c r="B1" i="10"/>
  <c r="T31" i="9"/>
  <c r="I6" i="4"/>
  <c r="I7" i="4"/>
  <c r="I9" i="4"/>
  <c r="I10" i="4"/>
  <c r="I11" i="4"/>
  <c r="I12" i="4"/>
  <c r="I13" i="4"/>
  <c r="I14" i="4"/>
  <c r="I15" i="4"/>
  <c r="I16" i="4"/>
  <c r="I17" i="4"/>
  <c r="I18" i="4"/>
  <c r="I19" i="4"/>
  <c r="I20" i="4"/>
  <c r="I22" i="4"/>
  <c r="I23" i="4"/>
  <c r="I24" i="4"/>
  <c r="I25" i="4"/>
  <c r="I26" i="4"/>
  <c r="I28" i="4"/>
  <c r="I29" i="4"/>
  <c r="I30" i="4"/>
  <c r="I31" i="4"/>
  <c r="I32" i="4"/>
  <c r="I33" i="4"/>
  <c r="I34" i="4"/>
  <c r="I35" i="4"/>
  <c r="I41" i="4"/>
  <c r="E1" i="5"/>
  <c r="E1" i="9"/>
  <c r="G73" i="9"/>
  <c r="E3" i="9"/>
  <c r="E4" i="9"/>
  <c r="E5" i="9"/>
  <c r="E6" i="9"/>
  <c r="E7" i="9"/>
  <c r="E2"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D61" i="9"/>
  <c r="C61" i="9"/>
  <c r="B61" i="9"/>
  <c r="D60" i="9"/>
  <c r="C60" i="9"/>
  <c r="B60" i="9"/>
  <c r="D59" i="9"/>
  <c r="C59" i="9"/>
  <c r="B59" i="9"/>
  <c r="D58" i="9"/>
  <c r="C58" i="9"/>
  <c r="B58" i="9"/>
  <c r="B57" i="9"/>
  <c r="B56" i="9"/>
  <c r="B55" i="9"/>
  <c r="B54" i="9"/>
  <c r="B53" i="9"/>
  <c r="B52" i="9"/>
  <c r="B51" i="9"/>
  <c r="B50" i="9"/>
  <c r="B49" i="9"/>
  <c r="B48" i="9"/>
  <c r="B47" i="9"/>
  <c r="B46" i="9"/>
  <c r="D45" i="9"/>
  <c r="C45" i="9"/>
  <c r="B45" i="9"/>
  <c r="D44" i="9"/>
  <c r="C44" i="9"/>
  <c r="B44" i="9"/>
  <c r="D43" i="9"/>
  <c r="C43" i="9"/>
  <c r="B43" i="9"/>
  <c r="D42" i="9"/>
  <c r="C42" i="9"/>
  <c r="B42" i="9"/>
  <c r="D41" i="9"/>
  <c r="C41" i="9"/>
  <c r="B41" i="9"/>
  <c r="D40" i="9"/>
  <c r="C40" i="9"/>
  <c r="B40" i="9"/>
  <c r="D39" i="9"/>
  <c r="C39" i="9"/>
  <c r="B39" i="9"/>
  <c r="D38" i="9"/>
  <c r="C38" i="9"/>
  <c r="B38" i="9"/>
  <c r="D37" i="9"/>
  <c r="C37" i="9"/>
  <c r="B37" i="9"/>
  <c r="D36" i="9"/>
  <c r="C36" i="9"/>
  <c r="B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D17" i="9"/>
  <c r="C17" i="9"/>
  <c r="B17" i="9"/>
  <c r="D16" i="9"/>
  <c r="C16" i="9"/>
  <c r="B16" i="9"/>
  <c r="D15" i="9"/>
  <c r="C15" i="9"/>
  <c r="B15" i="9"/>
  <c r="D14" i="9"/>
  <c r="C14" i="9"/>
  <c r="B14" i="9"/>
  <c r="D13" i="9"/>
  <c r="C13" i="9"/>
  <c r="B13" i="9"/>
  <c r="D12" i="9"/>
  <c r="C12" i="9"/>
  <c r="B12" i="9"/>
  <c r="D11" i="9"/>
  <c r="C11" i="9"/>
  <c r="B11" i="9"/>
  <c r="D10" i="9"/>
  <c r="C10" i="9"/>
  <c r="B10" i="9"/>
  <c r="D9" i="9"/>
  <c r="C9" i="9"/>
  <c r="B9" i="9"/>
  <c r="D8" i="9"/>
  <c r="C8" i="9"/>
  <c r="B8" i="9"/>
  <c r="D7" i="9"/>
  <c r="C7" i="9"/>
  <c r="B7" i="9"/>
  <c r="D6" i="9"/>
  <c r="C6" i="9"/>
  <c r="B6" i="9"/>
  <c r="D5" i="9"/>
  <c r="C5" i="9"/>
  <c r="B5" i="9"/>
  <c r="D4" i="9"/>
  <c r="C4" i="9"/>
  <c r="B4" i="9"/>
  <c r="D3" i="9"/>
  <c r="C3" i="9"/>
  <c r="B3" i="9"/>
  <c r="D2" i="9"/>
  <c r="C2" i="9"/>
  <c r="B2" i="9"/>
  <c r="D1" i="9"/>
  <c r="C1" i="9"/>
  <c r="B1" i="9"/>
  <c r="B2" i="5"/>
  <c r="G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40" i="5"/>
  <c r="H40" i="5"/>
  <c r="G41" i="5"/>
  <c r="H41" i="5"/>
  <c r="G42" i="5"/>
  <c r="H42" i="5"/>
  <c r="G43" i="5"/>
  <c r="H43" i="5"/>
  <c r="G44" i="5"/>
  <c r="H44" i="5"/>
  <c r="G45" i="5"/>
  <c r="H45" i="5"/>
  <c r="G46" i="5"/>
  <c r="H46" i="5"/>
  <c r="G47" i="5"/>
  <c r="H47" i="5"/>
  <c r="G48" i="5"/>
  <c r="H48" i="5"/>
  <c r="G49" i="5"/>
  <c r="H49" i="5"/>
  <c r="G50" i="5"/>
  <c r="H50" i="5"/>
  <c r="G51" i="5"/>
  <c r="H51" i="5"/>
  <c r="G52" i="5"/>
  <c r="H52" i="5"/>
  <c r="G53" i="5"/>
  <c r="H53" i="5"/>
  <c r="G54" i="5"/>
  <c r="H54" i="5"/>
  <c r="G55" i="5"/>
  <c r="H55" i="5"/>
  <c r="G56" i="5"/>
  <c r="H56" i="5"/>
  <c r="G57" i="5"/>
  <c r="H57" i="5"/>
  <c r="G58" i="5"/>
  <c r="H58" i="5"/>
  <c r="G59" i="5"/>
  <c r="H59" i="5"/>
  <c r="G60" i="5"/>
  <c r="H60" i="5"/>
  <c r="G61" i="5"/>
  <c r="H61" i="5"/>
  <c r="G62" i="5"/>
  <c r="H62" i="5"/>
  <c r="G63" i="5"/>
  <c r="H63" i="5"/>
  <c r="G64" i="5"/>
  <c r="H64" i="5"/>
  <c r="G65" i="5"/>
  <c r="H65" i="5"/>
  <c r="G66" i="5"/>
  <c r="H66" i="5"/>
  <c r="G67" i="5"/>
  <c r="H67" i="5"/>
  <c r="G68" i="5"/>
  <c r="H68" i="5"/>
  <c r="G69" i="5"/>
  <c r="H69" i="5"/>
  <c r="G70" i="5"/>
  <c r="H70" i="5"/>
  <c r="G71" i="5"/>
  <c r="H71" i="5"/>
  <c r="G72" i="5"/>
  <c r="H72" i="5"/>
  <c r="G73" i="5"/>
  <c r="H73" i="5"/>
  <c r="G74" i="5"/>
  <c r="H74" i="5"/>
  <c r="G75" i="5"/>
  <c r="H75" i="5"/>
  <c r="G76" i="5"/>
  <c r="H76" i="5"/>
  <c r="G77" i="5"/>
  <c r="H77" i="5"/>
  <c r="G78" i="5"/>
  <c r="H78"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4" i="5"/>
  <c r="H94"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1" i="5"/>
  <c r="H111" i="5"/>
  <c r="G112" i="5"/>
  <c r="H112" i="5"/>
  <c r="G113" i="5"/>
  <c r="H113" i="5"/>
  <c r="G114" i="5"/>
  <c r="H114" i="5"/>
  <c r="G115" i="5"/>
  <c r="H115" i="5"/>
  <c r="G116" i="5"/>
  <c r="H116" i="5"/>
  <c r="G117" i="5"/>
  <c r="H117" i="5"/>
  <c r="G118" i="5"/>
  <c r="H118" i="5"/>
  <c r="G119" i="5"/>
  <c r="H119" i="5"/>
  <c r="G120" i="5"/>
  <c r="H120" i="5"/>
  <c r="G121" i="5"/>
  <c r="H121" i="5"/>
  <c r="G122" i="5"/>
  <c r="H122" i="5"/>
  <c r="G123" i="5"/>
  <c r="H123" i="5"/>
  <c r="G124" i="5"/>
  <c r="H124" i="5"/>
  <c r="G125" i="5"/>
  <c r="H125" i="5"/>
  <c r="H1" i="5"/>
  <c r="G1" i="5"/>
  <c r="D2" i="5"/>
  <c r="D3" i="5"/>
  <c r="D4" i="5"/>
  <c r="D5" i="5"/>
  <c r="D6"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 i="5"/>
  <c r="G129" i="9"/>
  <c r="G133" i="10"/>
  <c r="G11" i="10"/>
  <c r="G97" i="10"/>
  <c r="G11" i="9"/>
  <c r="G21" i="9"/>
  <c r="G61" i="10"/>
  <c r="G45" i="9"/>
  <c r="G113" i="10"/>
  <c r="G109" i="10"/>
  <c r="G105" i="10"/>
  <c r="G89" i="10"/>
  <c r="G49" i="10"/>
  <c r="G117" i="10"/>
  <c r="G121" i="9"/>
  <c r="G125" i="10"/>
  <c r="G21" i="10"/>
  <c r="G93" i="10"/>
  <c r="G45" i="10"/>
  <c r="G31" i="10"/>
  <c r="G133" i="9"/>
  <c r="G65" i="9"/>
  <c r="G101" i="9"/>
  <c r="G85" i="9"/>
  <c r="G129" i="10"/>
  <c r="G105" i="9"/>
  <c r="G101" i="10"/>
  <c r="G117" i="9"/>
  <c r="G89" i="9"/>
  <c r="I111" i="4"/>
  <c r="I105" i="4"/>
  <c r="I94" i="4"/>
  <c r="I79" i="4"/>
  <c r="I73" i="4"/>
  <c r="I62" i="4"/>
  <c r="I130" i="4"/>
  <c r="I121" i="4"/>
  <c r="I110" i="4"/>
  <c r="I95" i="4"/>
  <c r="I78" i="4"/>
  <c r="I63" i="4"/>
  <c r="I57" i="4"/>
  <c r="G49" i="9"/>
  <c r="I125" i="4"/>
  <c r="I123" i="4"/>
  <c r="I120" i="4"/>
  <c r="I116" i="4"/>
  <c r="I109" i="4"/>
  <c r="I107" i="4"/>
  <c r="I104" i="4"/>
  <c r="I98" i="4"/>
  <c r="I93" i="4"/>
  <c r="I91" i="4"/>
  <c r="I84" i="4"/>
  <c r="I82" i="4"/>
  <c r="I77" i="4"/>
  <c r="I72" i="4"/>
  <c r="I68" i="4"/>
  <c r="I66" i="4"/>
  <c r="I59" i="4"/>
  <c r="I56" i="4"/>
  <c r="I52" i="4"/>
  <c r="I47" i="4"/>
  <c r="I44" i="4"/>
  <c r="I42" i="4"/>
  <c r="I133" i="4"/>
  <c r="I131" i="4"/>
  <c r="I128" i="4"/>
  <c r="I126" i="4"/>
  <c r="G109" i="9"/>
  <c r="I124" i="4"/>
  <c r="I122" i="4"/>
  <c r="I119" i="4"/>
  <c r="I118" i="4"/>
  <c r="I117" i="4"/>
  <c r="I115" i="4"/>
  <c r="I113" i="4"/>
  <c r="I108" i="4"/>
  <c r="I106" i="4"/>
  <c r="I103" i="4"/>
  <c r="I101" i="4"/>
  <c r="I99" i="4"/>
  <c r="I97" i="4"/>
  <c r="I92" i="4"/>
  <c r="I90" i="4"/>
  <c r="I87" i="4"/>
  <c r="I85" i="4"/>
  <c r="I83" i="4"/>
  <c r="I81" i="4"/>
  <c r="I76" i="4"/>
  <c r="I74" i="4"/>
  <c r="I71" i="4"/>
  <c r="I69" i="4"/>
  <c r="I67" i="4"/>
  <c r="I65" i="4"/>
  <c r="I60" i="4"/>
  <c r="I58" i="4"/>
  <c r="I55" i="4"/>
  <c r="I53" i="4"/>
  <c r="I51" i="4"/>
  <c r="I48" i="4"/>
  <c r="I45" i="4"/>
  <c r="I43" i="4"/>
  <c r="G53" i="10"/>
  <c r="I129" i="4"/>
  <c r="I127" i="4"/>
  <c r="I132" i="4"/>
  <c r="H11" i="9"/>
  <c r="H49" i="9"/>
  <c r="H125" i="9"/>
  <c r="H117" i="9"/>
  <c r="G77" i="9"/>
  <c r="G69" i="9"/>
  <c r="G57" i="9"/>
  <c r="H53" i="9"/>
  <c r="G41" i="9"/>
  <c r="H77" i="9"/>
  <c r="H73" i="9"/>
  <c r="G93" i="9"/>
  <c r="G121" i="10"/>
  <c r="G85" i="10"/>
  <c r="G81" i="10"/>
  <c r="G41" i="10"/>
  <c r="H49" i="10"/>
  <c r="H109" i="10"/>
  <c r="H53" i="10"/>
  <c r="H113" i="10"/>
  <c r="H89" i="10"/>
  <c r="H117" i="10"/>
  <c r="H65" i="10"/>
  <c r="H121" i="10"/>
  <c r="H125" i="10"/>
  <c r="H93" i="10"/>
  <c r="H81" i="9"/>
  <c r="H89" i="9"/>
  <c r="H129" i="9"/>
  <c r="H45" i="9"/>
  <c r="H41" i="9"/>
  <c r="H21" i="9"/>
  <c r="H73" i="10"/>
  <c r="H69" i="10"/>
  <c r="H45" i="10"/>
  <c r="H129" i="10"/>
  <c r="H77" i="10"/>
  <c r="H93" i="9"/>
  <c r="G97" i="9"/>
  <c r="G77" i="10"/>
  <c r="H69" i="9"/>
  <c r="G69" i="10"/>
  <c r="G65" i="10"/>
  <c r="H57" i="9"/>
  <c r="G53" i="9"/>
  <c r="G73" i="10"/>
  <c r="G57" i="10"/>
  <c r="H105" i="10"/>
  <c r="G125" i="9"/>
  <c r="G31" i="9"/>
  <c r="G61" i="9"/>
  <c r="G113" i="9"/>
  <c r="H101" i="10"/>
  <c r="G81" i="9"/>
  <c r="H113" i="9"/>
  <c r="H11" i="10"/>
  <c r="H97" i="10"/>
  <c r="I46" i="4"/>
  <c r="I54" i="4"/>
  <c r="I64" i="4"/>
  <c r="I70" i="4"/>
  <c r="I80" i="4"/>
  <c r="I86" i="4"/>
  <c r="I96" i="4"/>
  <c r="I102" i="4"/>
  <c r="I112" i="4"/>
  <c r="I49" i="4"/>
  <c r="I61" i="4"/>
  <c r="I75" i="4"/>
  <c r="I88" i="4"/>
  <c r="I100" i="4"/>
  <c r="I114" i="4"/>
  <c r="I89" i="4"/>
  <c r="I50" i="4"/>
  <c r="H85" i="9"/>
  <c r="H61" i="9"/>
  <c r="H121" i="9"/>
  <c r="H31" i="9"/>
  <c r="T3" i="9"/>
  <c r="H133" i="9"/>
  <c r="H41" i="10"/>
  <c r="H61" i="10"/>
  <c r="H133" i="10"/>
  <c r="H105" i="9"/>
  <c r="H31" i="10"/>
  <c r="H57" i="10"/>
  <c r="H65" i="9"/>
  <c r="H21" i="10"/>
  <c r="H101" i="9"/>
  <c r="H109" i="9"/>
  <c r="H85" i="10"/>
  <c r="H97" i="9"/>
  <c r="H81" i="10"/>
  <c r="T3" i="10"/>
  <c r="T19" i="9"/>
  <c r="K94" i="9"/>
  <c r="K40" i="10"/>
  <c r="T19" i="10"/>
  <c r="K11" i="10"/>
  <c r="K133" i="10"/>
  <c r="K97" i="10"/>
  <c r="K61" i="10"/>
  <c r="K132" i="10"/>
  <c r="K59" i="10"/>
  <c r="K8" i="10"/>
  <c r="K41" i="10"/>
  <c r="K131" i="10"/>
  <c r="K60" i="10"/>
  <c r="K94" i="10"/>
  <c r="K9" i="10"/>
  <c r="K39" i="10"/>
  <c r="K95" i="10"/>
  <c r="K96" i="10"/>
  <c r="K10" i="10"/>
  <c r="K130" i="10"/>
  <c r="K58" i="10"/>
  <c r="K38" i="10"/>
  <c r="K60" i="9"/>
  <c r="K40" i="9"/>
  <c r="K59" i="9"/>
  <c r="K131" i="9"/>
  <c r="K11" i="9"/>
  <c r="K41" i="9"/>
  <c r="K95" i="9"/>
  <c r="K8" i="9"/>
  <c r="K58" i="9"/>
  <c r="K97" i="9"/>
  <c r="K61" i="9"/>
  <c r="K132" i="9"/>
  <c r="K38" i="9"/>
  <c r="K130" i="9"/>
  <c r="K39" i="9"/>
  <c r="K9" i="9"/>
  <c r="K133" i="9"/>
  <c r="K10" i="9"/>
  <c r="K96" i="9"/>
  <c r="T20" i="9"/>
  <c r="T20" i="10"/>
  <c r="G112" i="4"/>
  <c r="G71" i="4"/>
  <c r="G52" i="4"/>
  <c r="G27" i="4"/>
  <c r="G113" i="4"/>
  <c r="G95" i="4"/>
  <c r="G15" i="4"/>
  <c r="G31" i="4"/>
  <c r="G93" i="4"/>
  <c r="G108" i="4"/>
  <c r="G24" i="4"/>
  <c r="G10" i="4"/>
  <c r="G107" i="4"/>
  <c r="G65" i="4"/>
  <c r="G19" i="4"/>
  <c r="G57" i="4"/>
  <c r="G34" i="4"/>
  <c r="G84" i="4"/>
  <c r="G109" i="4"/>
  <c r="G44" i="4"/>
  <c r="G20" i="4"/>
  <c r="G9" i="4"/>
  <c r="G25" i="4"/>
  <c r="G115" i="4"/>
  <c r="G56" i="4"/>
  <c r="G101" i="4"/>
  <c r="G120" i="4"/>
  <c r="G119" i="4"/>
  <c r="G91" i="4"/>
  <c r="G92" i="4"/>
  <c r="G11" i="4"/>
  <c r="T29" i="9"/>
  <c r="U29" i="9"/>
  <c r="G23" i="4"/>
  <c r="G53" i="4"/>
  <c r="G64" i="4"/>
  <c r="G111" i="4"/>
  <c r="G79" i="4"/>
  <c r="G123" i="4"/>
  <c r="G83" i="4"/>
  <c r="G36" i="4"/>
  <c r="G127" i="4"/>
  <c r="G117" i="4"/>
  <c r="G28" i="4"/>
  <c r="G22" i="4"/>
  <c r="G33" i="4"/>
  <c r="G97" i="4"/>
  <c r="G100" i="4"/>
  <c r="G72" i="4"/>
  <c r="G67" i="4"/>
  <c r="G104" i="4"/>
  <c r="G8" i="4"/>
  <c r="G121" i="4"/>
  <c r="G96" i="4"/>
  <c r="G87" i="4"/>
  <c r="G124" i="4"/>
  <c r="G49" i="4"/>
  <c r="G73" i="4"/>
  <c r="G99" i="4"/>
  <c r="G88" i="4"/>
  <c r="G12" i="4"/>
  <c r="G105" i="4"/>
  <c r="G89" i="4"/>
  <c r="G13" i="4"/>
  <c r="G129" i="4"/>
  <c r="G128" i="4"/>
  <c r="G51" i="4"/>
  <c r="G30" i="4"/>
  <c r="G75" i="4"/>
  <c r="G39" i="4"/>
  <c r="G55" i="4"/>
  <c r="G59" i="4"/>
  <c r="G29" i="4"/>
  <c r="G26" i="4"/>
  <c r="G18" i="4"/>
  <c r="G45" i="4"/>
  <c r="G61" i="4"/>
  <c r="G85" i="4"/>
  <c r="G132" i="4"/>
  <c r="G69" i="4"/>
  <c r="G37" i="4"/>
  <c r="G35" i="4"/>
  <c r="G14" i="4"/>
  <c r="G21" i="4"/>
  <c r="G77" i="4"/>
  <c r="G48" i="4"/>
  <c r="G80" i="4"/>
  <c r="G43" i="4"/>
  <c r="G81" i="4"/>
  <c r="G133" i="4"/>
  <c r="G131" i="4"/>
  <c r="G103" i="4"/>
  <c r="G17" i="4"/>
  <c r="G40" i="4"/>
  <c r="G16" i="4"/>
  <c r="G125" i="4"/>
  <c r="G63" i="4"/>
  <c r="G41" i="4"/>
  <c r="G116" i="4"/>
  <c r="G76" i="4"/>
  <c r="G47" i="4"/>
  <c r="G68" i="4"/>
  <c r="G60" i="4"/>
  <c r="F119" i="4"/>
  <c r="F48" i="4"/>
  <c r="F107" i="4"/>
  <c r="F79" i="4"/>
  <c r="F71" i="4"/>
  <c r="F67" i="4"/>
  <c r="F63" i="4"/>
  <c r="G58" i="4"/>
  <c r="G118" i="4"/>
  <c r="G42" i="4"/>
  <c r="T27" i="9"/>
  <c r="U27" i="9"/>
  <c r="G98" i="4"/>
  <c r="G86" i="4"/>
  <c r="G122" i="4"/>
  <c r="G54" i="4"/>
  <c r="T30" i="9"/>
  <c r="U30" i="9"/>
  <c r="G32" i="4"/>
  <c r="G110" i="4"/>
  <c r="G70" i="4"/>
  <c r="G102" i="4"/>
  <c r="G66" i="4"/>
  <c r="G126" i="4"/>
  <c r="G90" i="4"/>
  <c r="T29" i="10"/>
  <c r="U29" i="10"/>
  <c r="F49" i="4"/>
  <c r="F34" i="4"/>
  <c r="F133" i="4"/>
  <c r="F93" i="4"/>
  <c r="F9" i="4"/>
  <c r="F12" i="4"/>
  <c r="F15" i="4"/>
  <c r="F99" i="4"/>
  <c r="F17" i="4"/>
  <c r="F129" i="4"/>
  <c r="F83" i="4"/>
  <c r="F30" i="4"/>
  <c r="F131" i="4"/>
  <c r="F45" i="4"/>
  <c r="F31" i="4"/>
  <c r="F85" i="4"/>
  <c r="F123" i="4"/>
  <c r="F87" i="4"/>
  <c r="F33" i="4"/>
  <c r="F92" i="4"/>
  <c r="F75" i="4"/>
  <c r="F19" i="4"/>
  <c r="F18" i="4"/>
  <c r="F36" i="4"/>
  <c r="F43" i="4"/>
  <c r="F80" i="4"/>
  <c r="F35" i="4"/>
  <c r="F111" i="4"/>
  <c r="F96" i="4"/>
  <c r="F23" i="4"/>
  <c r="F81" i="4"/>
  <c r="F132" i="4"/>
  <c r="F127" i="4"/>
  <c r="F97" i="4"/>
  <c r="F56" i="4"/>
  <c r="F37" i="4"/>
  <c r="F65" i="4"/>
  <c r="F69" i="4"/>
  <c r="F41" i="4"/>
  <c r="F24" i="4"/>
  <c r="F11" i="4"/>
  <c r="F14" i="4"/>
  <c r="F57" i="4"/>
  <c r="F101" i="4"/>
  <c r="F29" i="4"/>
  <c r="F77" i="4"/>
  <c r="F103" i="4"/>
  <c r="F52" i="4"/>
  <c r="F89" i="4"/>
  <c r="F55" i="4"/>
  <c r="F108" i="4"/>
  <c r="F8" i="4"/>
  <c r="F68" i="4"/>
  <c r="F40" i="4"/>
  <c r="F84" i="4"/>
  <c r="F21" i="4"/>
  <c r="F76" i="4"/>
  <c r="F104" i="4"/>
  <c r="F117" i="4"/>
  <c r="F91" i="4"/>
  <c r="F72" i="4"/>
  <c r="F100" i="4"/>
  <c r="F88" i="4"/>
  <c r="F44" i="4"/>
  <c r="F22" i="4"/>
  <c r="F27" i="4"/>
  <c r="F25" i="4"/>
  <c r="F13" i="4"/>
  <c r="F113" i="4"/>
  <c r="F59" i="4"/>
  <c r="F73" i="4"/>
  <c r="F47" i="4"/>
  <c r="F64" i="4"/>
  <c r="F53" i="4"/>
  <c r="F121" i="4"/>
  <c r="F120" i="4"/>
  <c r="F115" i="4"/>
  <c r="F112" i="4"/>
  <c r="F16" i="4"/>
  <c r="F109" i="4"/>
  <c r="F128" i="4"/>
  <c r="F116" i="4"/>
  <c r="F95" i="4"/>
  <c r="F39" i="4"/>
  <c r="F105" i="4"/>
  <c r="F20" i="4"/>
  <c r="F10" i="4"/>
  <c r="F125" i="4"/>
  <c r="F124" i="4"/>
  <c r="F26" i="4"/>
  <c r="F60" i="4"/>
  <c r="F51" i="4"/>
  <c r="F61" i="4"/>
  <c r="F28" i="4"/>
  <c r="G94" i="4"/>
  <c r="G78" i="4"/>
  <c r="G114" i="4"/>
  <c r="G46" i="4"/>
  <c r="G38" i="4"/>
  <c r="G130" i="4"/>
  <c r="G106" i="4"/>
  <c r="G74" i="4"/>
  <c r="G82" i="4"/>
  <c r="G62" i="4"/>
  <c r="G50" i="4"/>
  <c r="T30" i="10"/>
  <c r="U30" i="10"/>
  <c r="F32" i="4"/>
  <c r="F42" i="4"/>
  <c r="T27" i="10"/>
  <c r="U27" i="10"/>
  <c r="P45" i="10"/>
  <c r="F38" i="4"/>
  <c r="P41" i="10"/>
  <c r="F90" i="4"/>
  <c r="F98" i="4"/>
  <c r="F46" i="4"/>
  <c r="F114" i="4"/>
  <c r="F54" i="4"/>
  <c r="F102" i="4"/>
  <c r="P97" i="10"/>
  <c r="F94" i="4"/>
  <c r="F50" i="4"/>
  <c r="F122" i="4"/>
  <c r="F78" i="4"/>
  <c r="F82" i="4"/>
  <c r="F62" i="4"/>
  <c r="F110" i="4"/>
  <c r="F118" i="4"/>
  <c r="F130" i="4"/>
  <c r="P133" i="10"/>
  <c r="F74" i="4"/>
  <c r="F86" i="4"/>
  <c r="F58" i="4"/>
  <c r="P61" i="10"/>
  <c r="F106" i="4"/>
  <c r="F126" i="4"/>
  <c r="F66" i="4"/>
  <c r="F70" i="4"/>
  <c r="P32" i="4"/>
</calcChain>
</file>

<file path=xl/connections.xml><?xml version="1.0" encoding="utf-8"?>
<connections xmlns="http://schemas.openxmlformats.org/spreadsheetml/2006/main">
  <connection id="1" name="HKDS2009_IsoWater_20171213_093629" type="6" refreshedVersion="4" background="1" saveData="1">
    <textPr codePage="850" sourceFile="C:\Users\csap4112\Downloads\HKDS2009_IsoWater_20171213_093629.csv" tab="0" comma="1">
      <textFields count="3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HKDS2009_IsoWater_20190707_093324" type="6" refreshedVersion="4" background="1" saveData="1">
    <textPr codePage="850" sourceFile="J:\c715\Picarro\Results\Results 2019\Raw data\HKDS2009_IsoWater_20190707_093324.csv" tab="0" comma="1">
      <textFields count="3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<sst xmlns="http://schemas.openxmlformats.org/spreadsheetml/2006/main" count="1114" uniqueCount="443">
  <si>
    <t>DEST</t>
  </si>
  <si>
    <t>ANTA</t>
  </si>
  <si>
    <t>HERA</t>
  </si>
  <si>
    <t>Picarro</t>
  </si>
  <si>
    <t>injection</t>
  </si>
  <si>
    <t>mean value drift</t>
  </si>
  <si>
    <t>slope m:</t>
  </si>
  <si>
    <t>interception t</t>
  </si>
  <si>
    <t>slope m</t>
  </si>
  <si>
    <t>Line</t>
  </si>
  <si>
    <t>d2H final value</t>
  </si>
  <si>
    <t>HIS</t>
  </si>
  <si>
    <t>d2H</t>
  </si>
  <si>
    <t>d18O</t>
  </si>
  <si>
    <t>Ignore</t>
  </si>
  <si>
    <t>drift corrected</t>
  </si>
  <si>
    <t>s.d. memory corrected</t>
  </si>
  <si>
    <t>Date:</t>
  </si>
  <si>
    <t>(2) Drift correction</t>
  </si>
  <si>
    <t>(1) Memory correction</t>
  </si>
  <si>
    <t>Post run corrections:</t>
  </si>
  <si>
    <t>(3) Normalization to VSMOW scale</t>
  </si>
  <si>
    <t>s.d. drift corr.</t>
  </si>
  <si>
    <t>combined s.d.</t>
  </si>
  <si>
    <t>(4) Quality control</t>
  </si>
  <si>
    <t>defined values</t>
  </si>
  <si>
    <t>method:</t>
  </si>
  <si>
    <t>calibration date:</t>
  </si>
  <si>
    <t>standard</t>
  </si>
  <si>
    <t>(1) Graphs for memory correction</t>
  </si>
  <si>
    <t>offset</t>
  </si>
  <si>
    <t>s.d. raw</t>
  </si>
  <si>
    <t xml:space="preserve">  d(D_H)mem corrected</t>
  </si>
  <si>
    <t xml:space="preserve">  d(D_H)drift corrected</t>
  </si>
  <si>
    <t>mean std raw</t>
  </si>
  <si>
    <t>mean std defined</t>
  </si>
  <si>
    <t>accepted ± 0.1</t>
  </si>
  <si>
    <t>18O memory coef</t>
  </si>
  <si>
    <t>2H memory coef</t>
  </si>
  <si>
    <t>d18O final value</t>
  </si>
  <si>
    <t>18O</t>
  </si>
  <si>
    <t>run summary</t>
  </si>
  <si>
    <t>raw data</t>
  </si>
  <si>
    <t>2H</t>
  </si>
  <si>
    <t>Picarro &amp; Gasbench</t>
  </si>
  <si>
    <t>final values</t>
  </si>
  <si>
    <t>The software may be used or modified in any manner for personal use, teaching, research or in scientific publications.</t>
  </si>
  <si>
    <t>Picarro post-run corrections</t>
  </si>
  <si>
    <t>robert.v.geldern@gzn.uni-erlangen.de</t>
  </si>
  <si>
    <t xml:space="preserve"> </t>
  </si>
  <si>
    <t>This application is provided on an "as is" basis. We disclaim all warranties relating to this Excel-Sheet ("software").</t>
  </si>
  <si>
    <t>The software may not be resold, placed on the Internet or modified for any kind of commercial use.</t>
  </si>
  <si>
    <t>Quick start Guide</t>
  </si>
  <si>
    <t>http://isotopes.usgs.gov/research/topics/lims.html</t>
  </si>
  <si>
    <t>The following lines give a very brief step-by-step overview how to use this Excel file.</t>
  </si>
  <si>
    <t>[1]</t>
  </si>
  <si>
    <t>We used a Picarro L1102-i WS-CRDS analyzer with vaporization module V1102-i coupled to a CTC PAL autosampler.</t>
  </si>
  <si>
    <t>For data evaluation start with the last sheet ('raw data') and work from sheet to sheet to the top sheet ('final values')</t>
  </si>
  <si>
    <t>HIS:</t>
  </si>
  <si>
    <t>ANTA:</t>
  </si>
  <si>
    <t>low in-house reference water</t>
  </si>
  <si>
    <t>DEST:</t>
  </si>
  <si>
    <t>HERA:</t>
  </si>
  <si>
    <t>high in-house reference water</t>
  </si>
  <si>
    <t>intermediate in-house reference water (close to a typical sample)</t>
  </si>
  <si>
    <t>quality control sample (treated as unknown)</t>
  </si>
  <si>
    <t>setup:</t>
  </si>
  <si>
    <t>10 uL syringe, 1.8uL injection volume in high precision mode</t>
  </si>
  <si>
    <t>cleaning cylces: 3x with sample before injection, 1x post-injection wash with NMP</t>
  </si>
  <si>
    <t>by Robert van Geldern and Johannes A.C. Barth, GeoZentrum Nordbayern, University of Erlangen-Nuremberg.</t>
  </si>
  <si>
    <t>Please refer to this publication by the following reference:</t>
  </si>
  <si>
    <t>Excel file was created in MS Office 2007 under Windows XP.</t>
  </si>
  <si>
    <t>You will need the 'Solver' Add In. This may not be visible in the standard Office installation. However, it is part of all MS Office versions (except the "2010 Starter" edtion).</t>
  </si>
  <si>
    <t>http://office.microsoft.com/en-us/excel-help/load-the-solver-add-in-HP010021570.aspx</t>
  </si>
  <si>
    <t>http://office.microsoft.com/en-us/excel-help/load-the-solver-add-in-HP010342660.aspx</t>
  </si>
  <si>
    <t>Office 2007:</t>
  </si>
  <si>
    <t>Office 2010:</t>
  </si>
  <si>
    <t>http://www.solver.com/welcome-mac-users-solver-now-included-excel-2011</t>
  </si>
  <si>
    <t xml:space="preserve">Mac users: </t>
  </si>
  <si>
    <t>The solver (in Apple script) comes with Office:mac 2011 SP1. You have to program it by yourself since this is an external appliaction (not an Excel feature). Feel free to contact me.</t>
  </si>
  <si>
    <t>How to cite this?</t>
  </si>
  <si>
    <t>To bring this Add In to your screen you may refer to follwing links:</t>
  </si>
  <si>
    <t>Sheet</t>
  </si>
  <si>
    <t>Other sheets will refer to 'raw data' to get the needed information (e.g. autosampler position or delta values).</t>
  </si>
  <si>
    <t>Note: in columns K and L the identifier 1 and 2 may not be visible. You may have to adjust the column width to see those entries.</t>
  </si>
  <si>
    <t xml:space="preserve">This sheet provides a rough overview over the sequence. </t>
  </si>
  <si>
    <t>Add/delete missing lines on the bottom of the sheet run summary. Check with raw data that number of lines are identical.</t>
  </si>
  <si>
    <t xml:space="preserve">In both cases column F ('Ignore') is set from zero (means: do not ignore) to minus one (means: ignore). </t>
  </si>
  <si>
    <t>If you want to ignore an injection for some other reason just set the entry to '-1' by typing in this into the cell directly.</t>
  </si>
  <si>
    <t>The concentration of the water vapor should be about 20.000 ppmV (roughly +/- 1000; but not outside 17.000 and 23.000 ppmV).</t>
  </si>
  <si>
    <t>Cells in column D and K with values different from zero will appear with a color background for easy identification.</t>
  </si>
  <si>
    <t>Large scatter may indicate a problem with the syringe or the septa.</t>
  </si>
  <si>
    <r>
      <t xml:space="preserve">version: </t>
    </r>
    <r>
      <rPr>
        <sz val="11"/>
        <color indexed="8"/>
        <rFont val="Calibri"/>
        <family val="2"/>
      </rPr>
      <t>21 October 2012</t>
    </r>
  </si>
  <si>
    <r>
      <rPr>
        <b/>
        <sz val="11"/>
        <color indexed="8"/>
        <rFont val="Calibri"/>
        <family val="2"/>
      </rPr>
      <t>Sequence layout</t>
    </r>
    <r>
      <rPr>
        <sz val="11"/>
        <color theme="1"/>
        <rFont val="Calibri"/>
        <family val="2"/>
        <scheme val="minor"/>
      </rPr>
      <t xml:space="preserve">  (reference waters in white, samples in red):</t>
    </r>
  </si>
  <si>
    <t>accepted ±1.5</t>
  </si>
  <si>
    <t>Columns A to F:</t>
  </si>
  <si>
    <t>Contain information from the raw data sheet (Line, Inj. No., Identifier 1 and 2, d18O(raw), ignore parameter)</t>
  </si>
  <si>
    <t>Column G:</t>
  </si>
  <si>
    <t>Column H:</t>
  </si>
  <si>
    <t>Standard deviation (s.d.) of memory corrected values (from column I)</t>
  </si>
  <si>
    <t>Standard deviation (s.d.) of raw values (from column E; for first vial only: first 6 injections are ignored here)</t>
  </si>
  <si>
    <t>Column I:</t>
  </si>
  <si>
    <t>Memory corrected values</t>
  </si>
  <si>
    <t>Columns J and K:</t>
  </si>
  <si>
    <t>for Drift-graph =&gt; memory corrected values (from column I) and memory+drift corrected values (from column L)</t>
  </si>
  <si>
    <t>Column L:</t>
  </si>
  <si>
    <t>Values corrected for drift</t>
  </si>
  <si>
    <t>Column M and N:</t>
  </si>
  <si>
    <t>for Normalization-graph =&gt; analyzed vs. defined values</t>
  </si>
  <si>
    <t>Column O:</t>
  </si>
  <si>
    <t>Final values vs. VSMOW/SLAP</t>
  </si>
  <si>
    <t>(3) Scale normalization</t>
  </si>
  <si>
    <t>Tables and Graphs for these steps can be found on the right side of the sheet (right of Column Q)</t>
  </si>
  <si>
    <t>The Solver tries to minimize the value in cell R3, that contains the combined standard deviation of the three 'isotope jumps' at the beginning of the sequence.</t>
  </si>
  <si>
    <t>(1) Memory</t>
  </si>
  <si>
    <t>Start the Solver by clicking the Solver button on the Data Tab (if Solver button is not there see above instructions to bring this Excel-Plug In on your screen)</t>
  </si>
  <si>
    <t>(2) Drift</t>
  </si>
  <si>
    <t>You can check the results in the drift graph to the right. You may have to adjust the y-axis.</t>
  </si>
  <si>
    <t>If drift reference waters are at other positions you have to copy&amp;paste the formulas in column J and K to the correct positions.</t>
  </si>
  <si>
    <r>
      <t xml:space="preserve">Note: </t>
    </r>
    <r>
      <rPr>
        <sz val="11"/>
        <color indexed="10"/>
        <rFont val="Calibri"/>
        <family val="2"/>
      </rPr>
      <t>Never</t>
    </r>
    <r>
      <rPr>
        <sz val="11"/>
        <color theme="1"/>
        <rFont val="Calibri"/>
        <family val="2"/>
        <scheme val="minor"/>
      </rPr>
      <t xml:space="preserve"> use </t>
    </r>
    <r>
      <rPr>
        <sz val="11"/>
        <color indexed="10"/>
        <rFont val="Calibri"/>
        <family val="2"/>
      </rPr>
      <t>cut</t>
    </r>
    <r>
      <rPr>
        <sz val="11"/>
        <color theme="1"/>
        <rFont val="Calibri"/>
        <family val="2"/>
        <scheme val="minor"/>
      </rPr>
      <t>&amp;paste - only copy&amp;paste will work(!)</t>
    </r>
  </si>
  <si>
    <t xml:space="preserve">Example: </t>
  </si>
  <si>
    <t>To add more lines at the bottom select lines 126 to 129 (every other set of 4 injections will also work) and copy them to the end (lines 134 to 137).</t>
  </si>
  <si>
    <t>This will add one more vial (with 4 injections) to the evaluation sheet.</t>
  </si>
  <si>
    <t xml:space="preserve">If 'H2O_mean' (column D) is outside the requested range, column E contains a '0'. Also it may happen that an entry for a line in column D is empty.  </t>
  </si>
  <si>
    <t>For d2H the accepted s.d. for 4 injections is set to 0.8 permil (cells in column H will be highlighted in red).</t>
  </si>
  <si>
    <t>You may adjust these setting to your requirements.</t>
  </si>
  <si>
    <t xml:space="preserve">Analogous to 18O. </t>
  </si>
  <si>
    <t>Note that precision of d2H is lower than of d18O.</t>
  </si>
  <si>
    <t>"LIMS for light stable isotopes" by Tyler Coplen (USGS)</t>
  </si>
  <si>
    <t>Adjust number of lines at the bottom (delete them or copy new ones by drag and drop of the last line).</t>
  </si>
  <si>
    <t>You can also modify this page to calculate mean values form the 4 injections. Fell free to adjust things to your needs.</t>
  </si>
  <si>
    <t>Column F:</t>
  </si>
  <si>
    <t>(3) Normalization</t>
  </si>
  <si>
    <t>The raw delta values are given in permil but do not necessarily refer to the VSMOW/SLAP scale.</t>
  </si>
  <si>
    <t xml:space="preserve">Three values are checked here: </t>
  </si>
  <si>
    <t>(a)</t>
  </si>
  <si>
    <t>(b)</t>
  </si>
  <si>
    <t>The mean value of the final values of the drift reference water (DEST) is calculated in cell R29.</t>
  </si>
  <si>
    <t>(c)</t>
  </si>
  <si>
    <t>List of columns:</t>
  </si>
  <si>
    <t>If s.d. is above 0.1 cells are highlighted in red. You may check for an outlier here and set it to ignore by typing '-1' in column F.</t>
  </si>
  <si>
    <t>Cells will highlight in red if offset is above +/- 0.1 permil. You may adjust thresholds to your needs.</t>
  </si>
  <si>
    <t>Accepted offset for control samples is set to +/-1.5 permil.</t>
  </si>
  <si>
    <t>Raw d2H values are replaced by the final values from sheet 18O (column O)</t>
  </si>
  <si>
    <t>Raw d18O values are replaced by the final values from sheet 2H (column O)</t>
  </si>
  <si>
    <t>Note: This means a value is ignored for the calculation of the mean value if it just ignored once.</t>
  </si>
  <si>
    <t>This sheet contains the data for import to 'LIMS for light stable isotopes' [1]</t>
  </si>
  <si>
    <t>(we just set them to "no correction").</t>
  </si>
  <si>
    <t>Copy&amp;Paste the raw data from the Picarro *.csv result file (usually found at C:\Isotope data) to sheet "raw data"</t>
  </si>
  <si>
    <t>Note: the ignore parameter will be used by a LIMS system [1] during data import for final storage. It is not further evaluated in this Excel file.</t>
  </si>
  <si>
    <t>The solver will adjust the  memory coefficients for injection 1 to 10 (cells R6 to R15).</t>
  </si>
  <si>
    <t>The results can be checked in graphs to the right, that display the raw and memory corrected values of HIS, ANTA and DEST.</t>
  </si>
  <si>
    <t>(for a test set all memory coefficients to 1 and start the solver)</t>
  </si>
  <si>
    <r>
      <t xml:space="preserve">Note: If your sequence is longer than 132 injections make sure to copy&amp;paste the lines in a </t>
    </r>
    <r>
      <rPr>
        <sz val="11"/>
        <color indexed="10"/>
        <rFont val="Calibri"/>
        <family val="2"/>
      </rPr>
      <t>set of 4 lines</t>
    </r>
    <r>
      <rPr>
        <sz val="11"/>
        <color theme="1"/>
        <rFont val="Calibri"/>
        <family val="2"/>
        <scheme val="minor"/>
      </rPr>
      <t xml:space="preserve"> to ensure correct links to the memory coefficient table.</t>
    </r>
  </si>
  <si>
    <t>Precision (i.e. reproducibility) of the run before and after drift correction based on the repeated injection of a sample is given in cells R19 and R20.</t>
  </si>
  <si>
    <t>To normalize the values a two-point calibration is carried out in columns M and N.</t>
  </si>
  <si>
    <t>The analyzed values (corrected for memory and drift) of a low and high reference water are plotted against their defined values (i.e. by direct calibration against VSMOW2 and SLAP2).</t>
  </si>
  <si>
    <t>The defined values are in the table below at ells R35 to R38.</t>
  </si>
  <si>
    <t>Note: The ignore parameter is only helpful is you use a LIMS system or evaluate this parameter somehow else.</t>
  </si>
  <si>
    <t>The difference is that three columns are exchanged:</t>
  </si>
  <si>
    <t>In column K a procedure code is added to the internal LIMS ID (this tells us which system made the analysis).</t>
  </si>
  <si>
    <t>Note: This LIMS system also contains internal correction routines for memory, drift and normalization that can be directly applied to the raw data.</t>
  </si>
  <si>
    <t xml:space="preserve">van Geldern, R. and Barth, J.A.C. (in press) - Optimization of instrument setup and post-run corrections for oxygen and hydrogen stable isotope measurements of water by isotope ratio infrared spectroscopy (IRIS). </t>
  </si>
  <si>
    <t>The post-run data evaluation has 4 steps:</t>
  </si>
  <si>
    <t>The critical part is column I. Make sure injection no. 1 of a vial refers to memory coefficient no. 1 and so on.</t>
  </si>
  <si>
    <t>Slope of the drift (linear regression) is calculated directly in cell R18 from data in column J using the memory corrected values of the DEST reference water.</t>
  </si>
  <si>
    <t>You may also delete outliers here by deleting these data pairs in column J and K (set them also to ignore).</t>
  </si>
  <si>
    <t>In case don't want a drift correction at all type a zero ('0') in cell R18. The drift corrected and the memory corrected values are now identical.</t>
  </si>
  <si>
    <t>This depends on the user defined slope and intercept in the 'Picarrocrds.ini' file. Refer to the chapter 'Calibration' of the Picarro manual.</t>
  </si>
  <si>
    <t>Slope and intercept of the linear regression are calculated in cells R23 (slope) and R24 (intercept) from data in columns M and N (see graph at right).</t>
  </si>
  <si>
    <t>The final delta values are calculated in column O. These values now refer to the VSMOW/SLAP scale.</t>
  </si>
  <si>
    <t>Vial No. 5 (HERA) is now used any correction step and is injected 4 times. This sample is treated as an unknown and is the quality control sample.</t>
  </si>
  <si>
    <t>The final mean value should match the defined value of HERA within analytical limits. The average is calculated in cell R27, the offset to the defined value in S27.</t>
  </si>
  <si>
    <t>This sample is used for a correction step (drift) and is therefore not treated 100% as a sample. However, value should match the defined value.</t>
  </si>
  <si>
    <t>Vial No. 4 (DEST) is used for memory correction and is not treated  100% as a sample. The final mean value should also match the defined value.</t>
  </si>
  <si>
    <t xml:space="preserve">In a final step check the s.d. in column H for all samples. The 4 injections per sample should agree after memory correction. </t>
  </si>
  <si>
    <t>The sheet is essentially identical to the raw data *.csv result file of the Picarro software (that one you have copied to  'raw data').</t>
  </si>
  <si>
    <t>Ignore parameter is set to "-1" (means: ignore) if this parameter is set to '-1' on one of the three evaluation sheets (run summary, 18O or 2H).</t>
  </si>
  <si>
    <t>Export final values sheet as *.csv file for LIMS import.</t>
  </si>
  <si>
    <t>This will save a file with only the final values sheet in comma separated value format (csv) that will be needed for the import to 'LIMS for light stable isotopes' [1].</t>
  </si>
  <si>
    <t>Ignore that point if you do not use such a system.</t>
  </si>
  <si>
    <r>
      <t xml:space="preserve">Limnology and Oceanography: Methods, </t>
    </r>
    <r>
      <rPr>
        <sz val="11"/>
        <color indexed="8"/>
        <rFont val="Calibri"/>
        <family val="2"/>
      </rPr>
      <t>10:1024-1036, [doi:10.4319/lom.2012.10.1024].</t>
    </r>
  </si>
  <si>
    <t>http://www.aslo.org/lomethods/free/2012/1024.html</t>
  </si>
  <si>
    <t>W27</t>
  </si>
  <si>
    <t>Haus 1</t>
  </si>
  <si>
    <t>Haus 2</t>
  </si>
  <si>
    <t>TAP</t>
  </si>
  <si>
    <t>d18O TAP def.</t>
  </si>
  <si>
    <t>d18O TAP drift</t>
  </si>
  <si>
    <t>d18O TAP Pos. 4</t>
  </si>
  <si>
    <t>d2H TAP drift</t>
  </si>
  <si>
    <t>d2H TAP Pos. 4</t>
  </si>
  <si>
    <t>d2H TAP def.</t>
  </si>
  <si>
    <t>Correspondence:</t>
  </si>
  <si>
    <t>Our standard</t>
  </si>
  <si>
    <t>vanGeldern standard</t>
  </si>
  <si>
    <t>PICARRO VALUES</t>
  </si>
  <si>
    <t>s.d final</t>
  </si>
  <si>
    <t>d2H mean final</t>
  </si>
  <si>
    <t>d18O mean final</t>
  </si>
  <si>
    <t>Sample</t>
  </si>
  <si>
    <t>Comment</t>
  </si>
  <si>
    <r>
      <rPr>
        <b/>
        <sz val="15"/>
        <color theme="3"/>
        <rFont val="Symbol"/>
        <family val="1"/>
        <charset val="2"/>
      </rPr>
      <t>d</t>
    </r>
    <r>
      <rPr>
        <b/>
        <vertAlign val="superscript"/>
        <sz val="15"/>
        <color theme="3"/>
        <rFont val="Calibri"/>
        <family val="2"/>
        <charset val="204"/>
        <scheme val="minor"/>
      </rPr>
      <t>18</t>
    </r>
    <r>
      <rPr>
        <b/>
        <sz val="15"/>
        <color theme="3"/>
        <rFont val="Calibri"/>
        <family val="2"/>
        <scheme val="minor"/>
      </rPr>
      <t>O</t>
    </r>
  </si>
  <si>
    <r>
      <t xml:space="preserve">s.d. </t>
    </r>
    <r>
      <rPr>
        <b/>
        <sz val="15"/>
        <color theme="3"/>
        <rFont val="Symbol"/>
        <family val="1"/>
        <charset val="2"/>
      </rPr>
      <t>d</t>
    </r>
    <r>
      <rPr>
        <b/>
        <vertAlign val="superscript"/>
        <sz val="15"/>
        <color theme="3"/>
        <rFont val="Calibri"/>
        <family val="2"/>
        <charset val="204"/>
        <scheme val="minor"/>
      </rPr>
      <t>18</t>
    </r>
    <r>
      <rPr>
        <b/>
        <sz val="15"/>
        <color theme="3"/>
        <rFont val="Calibri"/>
        <family val="2"/>
        <scheme val="minor"/>
      </rPr>
      <t>O</t>
    </r>
  </si>
  <si>
    <r>
      <rPr>
        <b/>
        <sz val="15"/>
        <color theme="3"/>
        <rFont val="Symbol"/>
        <family val="1"/>
        <charset val="2"/>
      </rPr>
      <t>d</t>
    </r>
    <r>
      <rPr>
        <b/>
        <vertAlign val="superscript"/>
        <sz val="15"/>
        <color theme="3"/>
        <rFont val="Calibri"/>
        <family val="2"/>
        <charset val="204"/>
        <scheme val="minor"/>
      </rPr>
      <t>2</t>
    </r>
    <r>
      <rPr>
        <b/>
        <sz val="15"/>
        <color theme="3"/>
        <rFont val="Calibri"/>
        <family val="2"/>
        <scheme val="minor"/>
      </rPr>
      <t>H</t>
    </r>
  </si>
  <si>
    <r>
      <t xml:space="preserve">s.d. </t>
    </r>
    <r>
      <rPr>
        <b/>
        <sz val="15"/>
        <color theme="3"/>
        <rFont val="Symbol"/>
        <family val="1"/>
        <charset val="2"/>
      </rPr>
      <t>d</t>
    </r>
    <r>
      <rPr>
        <b/>
        <vertAlign val="superscript"/>
        <sz val="15"/>
        <color theme="3"/>
        <rFont val="Calibri"/>
        <family val="2"/>
        <charset val="204"/>
        <scheme val="minor"/>
      </rPr>
      <t>2</t>
    </r>
    <r>
      <rPr>
        <b/>
        <sz val="15"/>
        <color theme="3"/>
        <rFont val="Calibri"/>
        <family val="2"/>
        <scheme val="minor"/>
      </rPr>
      <t>H</t>
    </r>
  </si>
  <si>
    <t>GMWL GRAPH</t>
  </si>
  <si>
    <t>Analysis started:</t>
  </si>
  <si>
    <t xml:space="preserve">  d(18_16)mem corrected</t>
  </si>
  <si>
    <t xml:space="preserve">  d(18_16)drift corrected</t>
  </si>
  <si>
    <t>HIS =</t>
  </si>
  <si>
    <t>ANTA =</t>
  </si>
  <si>
    <t>HERA =</t>
  </si>
  <si>
    <t>DEST =</t>
  </si>
  <si>
    <t>W23</t>
  </si>
  <si>
    <t>d18O W23</t>
  </si>
  <si>
    <t>d18O W23 def.</t>
  </si>
  <si>
    <t>d2H W23</t>
  </si>
  <si>
    <t>d2H W23 def.</t>
  </si>
  <si>
    <t xml:space="preserve"> W23</t>
  </si>
  <si>
    <t>baseline_shift</t>
  </si>
  <si>
    <t>baseline_curvature</t>
  </si>
  <si>
    <t>n2_flag</t>
  </si>
  <si>
    <t>Analysis</t>
  </si>
  <si>
    <t>TimeCode</t>
  </si>
  <si>
    <t>Port</t>
  </si>
  <si>
    <t>InjNr</t>
  </si>
  <si>
    <t>d(18_16)Mean</t>
  </si>
  <si>
    <t>d(D_H)Mean</t>
  </si>
  <si>
    <t>H2O_Mean</t>
  </si>
  <si>
    <t>Good</t>
  </si>
  <si>
    <t>Identifier1</t>
  </si>
  <si>
    <t>Identifier2</t>
  </si>
  <si>
    <t>GasConfiguration</t>
  </si>
  <si>
    <t>TimestampMean</t>
  </si>
  <si>
    <t>d(18_16)_SD</t>
  </si>
  <si>
    <t>d(D_H)_SD</t>
  </si>
  <si>
    <t>H2O_SD</t>
  </si>
  <si>
    <t>d(18_16)_Sl</t>
  </si>
  <si>
    <t>d(D_H)_Sl</t>
  </si>
  <si>
    <t>H2O_Sl</t>
  </si>
  <si>
    <t>slope_shift</t>
  </si>
  <si>
    <t>residuals</t>
  </si>
  <si>
    <t>interval</t>
  </si>
  <si>
    <t>ch4_ppm</t>
  </si>
  <si>
    <t>h16od_adjust</t>
  </si>
  <si>
    <t>h16od_shift</t>
  </si>
  <si>
    <t>DASTemp</t>
  </si>
  <si>
    <t>Tray</t>
  </si>
  <si>
    <t>Job</t>
  </si>
  <si>
    <t>Method</t>
  </si>
  <si>
    <t>ErrorCode</t>
  </si>
  <si>
    <t>P-9878</t>
  </si>
  <si>
    <t>2019/07/0711:36:13</t>
  </si>
  <si>
    <t>Conditioning</t>
  </si>
  <si>
    <t>H2O</t>
  </si>
  <si>
    <t>Picarroprerinse</t>
  </si>
  <si>
    <t>2019/07/0711:45:21</t>
  </si>
  <si>
    <t>2019/07/0711:54:29</t>
  </si>
  <si>
    <t>2019/07/0712:03:37</t>
  </si>
  <si>
    <t>2019/07/0712:12:45</t>
  </si>
  <si>
    <t>2019/07/0712:21:53</t>
  </si>
  <si>
    <t>2019/07/0712:31:01</t>
  </si>
  <si>
    <t>2019/07/0712:40:09</t>
  </si>
  <si>
    <t>2019/07/0712:49:17</t>
  </si>
  <si>
    <t>2019/07/0712:58:26</t>
  </si>
  <si>
    <t>P-9879</t>
  </si>
  <si>
    <t>2019/07/0713:07:35</t>
  </si>
  <si>
    <t>HAUS1</t>
  </si>
  <si>
    <t>Standard</t>
  </si>
  <si>
    <t>2019/07/0713:16:43</t>
  </si>
  <si>
    <t>2019/07/0713:25:50</t>
  </si>
  <si>
    <t>2019/07/0713:34:58</t>
  </si>
  <si>
    <t>2019/07/0713:44:07</t>
  </si>
  <si>
    <t>2019/07/0713:53:14</t>
  </si>
  <si>
    <t>2019/07/0714:02:23</t>
  </si>
  <si>
    <t>2019/07/0714:11:32</t>
  </si>
  <si>
    <t>2019/07/0714:20:40</t>
  </si>
  <si>
    <t>2019/07/0714:29:49</t>
  </si>
  <si>
    <t>P-9880</t>
  </si>
  <si>
    <t>2019/07/0714:38:57</t>
  </si>
  <si>
    <t>HAUS2</t>
  </si>
  <si>
    <t>2019/07/0714:48:06</t>
  </si>
  <si>
    <t>2019/07/0714:57:14</t>
  </si>
  <si>
    <t>2019/07/0715:06:23</t>
  </si>
  <si>
    <t>2019/07/0715:15:31</t>
  </si>
  <si>
    <t>2019/07/0715:24:39</t>
  </si>
  <si>
    <t>2019/07/0715:33:47</t>
  </si>
  <si>
    <t>2019/07/0715:42:55</t>
  </si>
  <si>
    <t>2019/07/0715:52:03</t>
  </si>
  <si>
    <t>2019/07/0716:01:12</t>
  </si>
  <si>
    <t>P-9881</t>
  </si>
  <si>
    <t>2019/07/0716:10:21</t>
  </si>
  <si>
    <t>2019/07/0716:19:30</t>
  </si>
  <si>
    <t>2019/07/0716:28:38</t>
  </si>
  <si>
    <t>2019/07/0716:37:46</t>
  </si>
  <si>
    <t>2019/07/0716:46:56</t>
  </si>
  <si>
    <t>2019/07/0716:56:04</t>
  </si>
  <si>
    <t>2019/07/0717:05:13</t>
  </si>
  <si>
    <t>2019/07/0717:14:21</t>
  </si>
  <si>
    <t>2019/07/0717:23:30</t>
  </si>
  <si>
    <t>2019/07/0717:32:39</t>
  </si>
  <si>
    <t>P-9882</t>
  </si>
  <si>
    <t>2019/07/0717:41:47</t>
  </si>
  <si>
    <t>W22</t>
  </si>
  <si>
    <t>ControlW22</t>
  </si>
  <si>
    <t>2019/07/0717:50:55</t>
  </si>
  <si>
    <t>2019/07/0718:00:03</t>
  </si>
  <si>
    <t>2019/07/0718:09:11</t>
  </si>
  <si>
    <t>P-9883</t>
  </si>
  <si>
    <t>2019/07/0718:18:20</t>
  </si>
  <si>
    <t>X1</t>
  </si>
  <si>
    <t>20190601Hundsalm</t>
  </si>
  <si>
    <t>2019/07/0718:27:28</t>
  </si>
  <si>
    <t>2019/07/0718:36:37</t>
  </si>
  <si>
    <t>2019/07/0718:45:46</t>
  </si>
  <si>
    <t>P-9884</t>
  </si>
  <si>
    <t>2019/07/0718:54:55</t>
  </si>
  <si>
    <t>X2</t>
  </si>
  <si>
    <t>2019/07/0719:04:03</t>
  </si>
  <si>
    <t>2019/07/0719:13:11</t>
  </si>
  <si>
    <t>2019/07/0719:22:20</t>
  </si>
  <si>
    <t>P-9885</t>
  </si>
  <si>
    <t>2019/07/0719:31:28</t>
  </si>
  <si>
    <t>X3</t>
  </si>
  <si>
    <t>2019/07/0719:40:35</t>
  </si>
  <si>
    <t>2019/07/0719:49:44</t>
  </si>
  <si>
    <t>2019/07/0719:58:51</t>
  </si>
  <si>
    <t>P-9886</t>
  </si>
  <si>
    <t>2019/07/0720:08:01</t>
  </si>
  <si>
    <t>Control</t>
  </si>
  <si>
    <t>2019/07/0720:17:08</t>
  </si>
  <si>
    <t>2019/07/0720:26:16</t>
  </si>
  <si>
    <t>2019/07/0720:35:24</t>
  </si>
  <si>
    <t>P-9887</t>
  </si>
  <si>
    <t>2019/07/0720:44:33</t>
  </si>
  <si>
    <t>X4</t>
  </si>
  <si>
    <t>2019/07/0720:53:41</t>
  </si>
  <si>
    <t>2019/07/0721:02:49</t>
  </si>
  <si>
    <t>2019/07/0721:11:57</t>
  </si>
  <si>
    <t>P-9888</t>
  </si>
  <si>
    <t>2019/07/0721:21:06</t>
  </si>
  <si>
    <t>X5</t>
  </si>
  <si>
    <t>2019/07/0721:30:14</t>
  </si>
  <si>
    <t>2019/07/0721:39:23</t>
  </si>
  <si>
    <t>2019/07/0721:48:31</t>
  </si>
  <si>
    <t>P-9889</t>
  </si>
  <si>
    <t>2019/07/0721:57:39</t>
  </si>
  <si>
    <t>X6</t>
  </si>
  <si>
    <t>2019/07/0722:06:46</t>
  </si>
  <si>
    <t>2019/07/0722:15:55</t>
  </si>
  <si>
    <t>2019/07/0722:25:03</t>
  </si>
  <si>
    <t>P-9890</t>
  </si>
  <si>
    <t>2019/07/0722:34:12</t>
  </si>
  <si>
    <t>XX1</t>
  </si>
  <si>
    <t>2019/07/0722:43:21</t>
  </si>
  <si>
    <t>2019/07/0722:52:30</t>
  </si>
  <si>
    <t>2019/07/0723:01:38</t>
  </si>
  <si>
    <t>P-9891</t>
  </si>
  <si>
    <t>2019/07/0723:10:46</t>
  </si>
  <si>
    <t>XX2</t>
  </si>
  <si>
    <t>2019/07/0723:19:56</t>
  </si>
  <si>
    <t>2019/07/0723:29:04</t>
  </si>
  <si>
    <t>2019/07/0723:38:13</t>
  </si>
  <si>
    <t>P-9892</t>
  </si>
  <si>
    <t>2019/07/0723:47:21</t>
  </si>
  <si>
    <t>XX3</t>
  </si>
  <si>
    <t>2019/07/0723:56:28</t>
  </si>
  <si>
    <t>2019/07/0800:05:36</t>
  </si>
  <si>
    <t>2019/07/0800:14:44</t>
  </si>
  <si>
    <t>P-9893</t>
  </si>
  <si>
    <t>2019/07/0800:23:51</t>
  </si>
  <si>
    <t>XX4</t>
  </si>
  <si>
    <t>2019/07/0800:32:58</t>
  </si>
  <si>
    <t>2019/07/0800:42:05</t>
  </si>
  <si>
    <t>2019/07/0800:51:13</t>
  </si>
  <si>
    <t>P-9894</t>
  </si>
  <si>
    <t>2019/07/0801:00:22</t>
  </si>
  <si>
    <t>XX5</t>
  </si>
  <si>
    <t>2019/07/0801:09:29</t>
  </si>
  <si>
    <t>2019/07/0801:18:35</t>
  </si>
  <si>
    <t>2019/07/0801:27:44</t>
  </si>
  <si>
    <t>P-9895</t>
  </si>
  <si>
    <t>2019/07/0801:36:52</t>
  </si>
  <si>
    <t>2019/07/0801:46:00</t>
  </si>
  <si>
    <t>2019/07/0801:55:08</t>
  </si>
  <si>
    <t>2019/07/0802:04:16</t>
  </si>
  <si>
    <t>P-9896</t>
  </si>
  <si>
    <t>2019/07/0802:13:24</t>
  </si>
  <si>
    <t>HU-042</t>
  </si>
  <si>
    <t>2019/07/0802:22:31</t>
  </si>
  <si>
    <t>2019/07/0802:31:39</t>
  </si>
  <si>
    <t>2019/07/0802:40:47</t>
  </si>
  <si>
    <t>P-9897</t>
  </si>
  <si>
    <t>2019/07/0802:49:55</t>
  </si>
  <si>
    <t>HU-043</t>
  </si>
  <si>
    <t>2019/07/0802:59:04</t>
  </si>
  <si>
    <t>2019/07/0803:08:13</t>
  </si>
  <si>
    <t>2019/07/0803:17:21</t>
  </si>
  <si>
    <t>P-9898</t>
  </si>
  <si>
    <t>2019/07/0803:26:29</t>
  </si>
  <si>
    <t>HU-044</t>
  </si>
  <si>
    <t>2019/07/0803:35:38</t>
  </si>
  <si>
    <t>2019/07/0803:44:47</t>
  </si>
  <si>
    <t>2019/07/0803:53:55</t>
  </si>
  <si>
    <t>P-9899</t>
  </si>
  <si>
    <t>2019/07/0804:03:02</t>
  </si>
  <si>
    <t>HU-045</t>
  </si>
  <si>
    <t>2019/07/0804:12:10</t>
  </si>
  <si>
    <t>2019/07/0804:21:16</t>
  </si>
  <si>
    <t>2019/07/0804:30:24</t>
  </si>
  <si>
    <t>P-9900</t>
  </si>
  <si>
    <t>2019/07/0804:39:30</t>
  </si>
  <si>
    <t>HU-042-7DAY</t>
  </si>
  <si>
    <t>2019/07/0804:48:38</t>
  </si>
  <si>
    <t>2019/07/0804:57:45</t>
  </si>
  <si>
    <t>2019/07/0805:06:53</t>
  </si>
  <si>
    <t>P-9901</t>
  </si>
  <si>
    <t>2019/07/0805:16:00</t>
  </si>
  <si>
    <t>HU-043-7DAY</t>
  </si>
  <si>
    <t>2019/07/0805:25:06</t>
  </si>
  <si>
    <t>2019/07/0805:34:13</t>
  </si>
  <si>
    <t>2019/07/0805:43:20</t>
  </si>
  <si>
    <t>P-9902</t>
  </si>
  <si>
    <t>2019/07/0805:52:28</t>
  </si>
  <si>
    <t>XX4-7DAY</t>
  </si>
  <si>
    <t>2019/07/0806:01:36</t>
  </si>
  <si>
    <t>2019/07/0806:10:43</t>
  </si>
  <si>
    <t>2019/07/0806:19:49</t>
  </si>
  <si>
    <t>P-9903</t>
  </si>
  <si>
    <t>2019/07/0806:28:56</t>
  </si>
  <si>
    <t>XX5-7DAY</t>
  </si>
  <si>
    <t>2019/07/0806:38:03</t>
  </si>
  <si>
    <t>2019/07/0806:47:10</t>
  </si>
  <si>
    <t>2019/07/0806:56:18</t>
  </si>
  <si>
    <t>P-9904</t>
  </si>
  <si>
    <t>2019/07/0807:05:26</t>
  </si>
  <si>
    <t>2019/07/0807:14:33</t>
  </si>
  <si>
    <t>2019/07/0807:23:41</t>
  </si>
  <si>
    <t>2019/07/0807:32:50</t>
  </si>
  <si>
    <t>18O count</t>
  </si>
  <si>
    <t>2H count</t>
  </si>
  <si>
    <t>GMWL departure?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</si>
</sst>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0"/>
    <numFmt numFmtId="167" formatCode="[$-409]d\-mmm\-yy;@"/>
  </numFmts>
  <fonts count="37" x14ac:knownFonts="1">
    <font>
      <sz val="11"/>
      <color theme="1"/>
      <name val="Calibri"/>
      <family val="2"/>
      <scheme val="minor"/>
    </font>
    <font>
      <sz val="11"/>
      <color indexed="8"/>
      <name val="Calibri"/>
      <family val="2"/>
    </font>
    <font>
      <sz val="8"/>
      <name val="Calibri"/>
      <family val="2"/>
    </font>
    <font>
      <b/>
      <sz val="11"/>
      <color indexed="8"/>
      <name val="Calibri"/>
      <family val="2"/>
    </font>
    <font>
      <sz val="11"/>
      <color indexed="10"/>
      <name val="Calibri"/>
      <family val="2"/>
    </font>
    <font>
      <b/>
      <sz val="11"/>
      <color indexed="8"/>
      <name val="Calibri"/>
      <family val="2"/>
    </font>
    <font>
      <u/>
      <sz val="11"/>
      <color indexed="39"/>
      <name val="Calibri"/>
      <family val="2"/>
    </font>
    <font>
      <sz val="11"/>
      <name val="Calibri"/>
      <family val="2"/>
    </font>
    <font>
      <sz val="11"/>
      <color indexed="8"/>
      <name val="Calibri"/>
      <family val="2"/>
    </font>
    <font>
      <i/>
      <sz val="11"/>
      <color indexed="8"/>
      <name val="Calibri"/>
      <family val="2"/>
    </font>
    <font>
      <u/>
      <sz val="11"/>
      <color indexed="8"/>
      <name val="Calibri"/>
      <family val="2"/>
    </font>
    <font>
      <sz val="11"/>
      <color theme="1"/>
      <name val="Calibri"/>
      <family val="2"/>
      <scheme val="minor"/>
    </font>
    <font>
      <sz val="11"/>
      <color theme="0"/>
      <name val="Calibri"/>
      <family val="2"/>
      <scheme val="minor"/>
    </font>
    <font>
      <u/>
      <sz val="11"/>
      <color theme="10"/>
      <name val="Calibri"/>
      <family val="2"/>
      <scheme val="minor"/>
    </font>
    <font>
      <b/>
      <sz val="11"/>
      <color theme="0"/>
      <name val="Calibri"/>
      <family val="2"/>
      <charset val="204"/>
      <scheme val="minor"/>
    </font>
    <font>
      <b/>
      <sz val="11"/>
      <color theme="1"/>
      <name val="Calibri"/>
      <family val="2"/>
      <charset val="204"/>
      <scheme val="minor"/>
    </font>
    <font>
      <b/>
      <sz val="15"/>
      <color theme="3"/>
      <name val="Calibri"/>
      <family val="2"/>
      <scheme val="minor"/>
    </font>
    <font>
      <b/>
      <sz val="15"/>
      <color theme="3"/>
      <name val="Symbol"/>
      <family val="1"/>
      <charset val="2"/>
    </font>
    <font>
      <b/>
      <vertAlign val="superscript"/>
      <sz val="15"/>
      <color theme="3"/>
      <name val="Calibri"/>
      <family val="2"/>
      <charset val="204"/>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1"/>
      <color theme="11"/>
      <name val="Calibri"/>
      <family val="2"/>
      <scheme val="minor"/>
    </font>
    <font>
      <b/>
      <sz val="15"/>
      <color theme="0" tint="-0.34998626667073579"/>
      <name val="Calibri"/>
      <family val="2"/>
      <scheme val="minor"/>
    </font>
    <font>
      <sz val="11"/>
      <color theme="0" tint="-0.34998626667073579"/>
      <name val="Calibri"/>
      <family val="2"/>
      <scheme val="minor"/>
    </font>
    <font>
      <b/>
      <sz val="9"/>
      <color theme="3"/>
      <name val="Calibri"/>
      <scheme val="minor"/>
    </font>
  </fonts>
  <fills count="38">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theme="5" tint="0.79998168889431442"/>
        <bgColor indexed="65"/>
      </patternFill>
    </fill>
    <fill>
      <patternFill patternType="solid">
        <fgColor theme="5"/>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style="thin">
        <color auto="1"/>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1" fillId="5" borderId="0" applyNumberFormat="0" applyBorder="0" applyAlignment="0" applyProtection="0"/>
    <xf numFmtId="0" fontId="12" fillId="6" borderId="0" applyNumberFormat="0" applyBorder="0" applyAlignment="0" applyProtection="0"/>
    <xf numFmtId="0" fontId="13" fillId="0" borderId="0" applyNumberFormat="0" applyFill="0" applyBorder="0" applyAlignment="0" applyProtection="0"/>
    <xf numFmtId="0" fontId="12" fillId="9" borderId="0" applyNumberFormat="0" applyBorder="0" applyAlignment="0" applyProtection="0"/>
    <xf numFmtId="0" fontId="16" fillId="0" borderId="19" applyNumberFormat="0" applyFill="0" applyAlignment="0" applyProtection="0"/>
    <xf numFmtId="0" fontId="19" fillId="0" borderId="0" applyNumberFormat="0" applyFill="0" applyBorder="0" applyAlignment="0" applyProtection="0"/>
    <xf numFmtId="0" fontId="20" fillId="0" borderId="21" applyNumberFormat="0" applyFill="0" applyAlignment="0" applyProtection="0"/>
    <xf numFmtId="0" fontId="21" fillId="0" borderId="22" applyNumberFormat="0" applyFill="0" applyAlignment="0" applyProtection="0"/>
    <xf numFmtId="0" fontId="21" fillId="0" borderId="0" applyNumberFormat="0" applyFill="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23" applyNumberFormat="0" applyAlignment="0" applyProtection="0"/>
    <xf numFmtId="0" fontId="26" fillId="14" borderId="24" applyNumberFormat="0" applyAlignment="0" applyProtection="0"/>
    <xf numFmtId="0" fontId="27" fillId="14" borderId="23" applyNumberFormat="0" applyAlignment="0" applyProtection="0"/>
    <xf numFmtId="0" fontId="28" fillId="0" borderId="25" applyNumberFormat="0" applyFill="0" applyAlignment="0" applyProtection="0"/>
    <xf numFmtId="0" fontId="29" fillId="15" borderId="26" applyNumberFormat="0" applyAlignment="0" applyProtection="0"/>
    <xf numFmtId="0" fontId="30" fillId="0" borderId="0" applyNumberFormat="0" applyFill="0" applyBorder="0" applyAlignment="0" applyProtection="0"/>
    <xf numFmtId="0" fontId="11" fillId="16" borderId="27" applyNumberFormat="0" applyFont="0" applyAlignment="0" applyProtection="0"/>
    <xf numFmtId="0" fontId="31" fillId="0" borderId="0" applyNumberFormat="0" applyFill="0" applyBorder="0" applyAlignment="0" applyProtection="0"/>
    <xf numFmtId="0" fontId="32" fillId="0" borderId="28" applyNumberFormat="0" applyFill="0" applyAlignment="0" applyProtection="0"/>
    <xf numFmtId="0" fontId="11" fillId="17" borderId="0" applyNumberFormat="0" applyBorder="0" applyAlignment="0" applyProtection="0"/>
    <xf numFmtId="0" fontId="11" fillId="18" borderId="0" applyNumberFormat="0" applyBorder="0" applyAlignment="0" applyProtection="0"/>
    <xf numFmtId="0" fontId="12" fillId="19" borderId="0" applyNumberFormat="0" applyBorder="0" applyAlignment="0" applyProtection="0"/>
    <xf numFmtId="0" fontId="11"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2" fillId="3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114">
    <xf numFmtId="0" fontId="0" fillId="0" borderId="0" xfId="0"/>
    <xf numFmtId="2" fontId="0" fillId="0" borderId="0" xfId="0" applyNumberFormat="1"/>
    <xf numFmtId="0" fontId="0" fillId="2" borderId="0" xfId="0" applyFill="1"/>
    <xf numFmtId="0" fontId="0" fillId="3" borderId="0" xfId="0" applyFill="1"/>
    <xf numFmtId="164" fontId="0" fillId="0" borderId="0" xfId="0" applyNumberFormat="1"/>
    <xf numFmtId="0" fontId="0" fillId="0" borderId="0" xfId="0" applyAlignment="1">
      <alignment horizontal="center"/>
    </xf>
    <xf numFmtId="0" fontId="0" fillId="0" borderId="1" xfId="0" applyBorder="1" applyAlignment="1">
      <alignment horizontal="center"/>
    </xf>
    <xf numFmtId="0" fontId="5" fillId="3" borderId="1" xfId="0" applyFont="1" applyFill="1" applyBorder="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2" fontId="0" fillId="3" borderId="0" xfId="0" applyNumberFormat="1" applyFill="1"/>
    <xf numFmtId="2" fontId="0" fillId="2" borderId="0" xfId="0" applyNumberFormat="1" applyFill="1"/>
    <xf numFmtId="0" fontId="0" fillId="4" borderId="0" xfId="0" applyFill="1"/>
    <xf numFmtId="2" fontId="7" fillId="0" borderId="0" xfId="0" applyNumberFormat="1" applyFont="1" applyFill="1" applyAlignment="1">
      <alignment horizontal="center"/>
    </xf>
    <xf numFmtId="166" fontId="0" fillId="4" borderId="1" xfId="0" applyNumberFormat="1" applyFill="1" applyBorder="1" applyAlignment="1">
      <alignment horizontal="center"/>
    </xf>
    <xf numFmtId="0" fontId="0" fillId="4" borderId="0" xfId="0" applyFill="1" applyAlignment="1">
      <alignment horizontal="center"/>
    </xf>
    <xf numFmtId="2" fontId="0" fillId="0" borderId="1" xfId="0" applyNumberFormat="1" applyBorder="1" applyAlignment="1">
      <alignment horizontal="center"/>
    </xf>
    <xf numFmtId="166" fontId="0" fillId="2" borderId="1" xfId="0" applyNumberFormat="1" applyFill="1" applyBorder="1" applyAlignment="1">
      <alignment horizontal="center"/>
    </xf>
    <xf numFmtId="0" fontId="5" fillId="0" borderId="0" xfId="0" applyFont="1"/>
    <xf numFmtId="0" fontId="0" fillId="0" borderId="0" xfId="0" applyFont="1" applyFill="1"/>
    <xf numFmtId="0" fontId="0" fillId="0" borderId="0" xfId="0" applyFont="1" applyFill="1" applyAlignment="1">
      <alignment horizontal="center"/>
    </xf>
    <xf numFmtId="2" fontId="0" fillId="0" borderId="0" xfId="0" applyNumberFormat="1" applyFont="1" applyFill="1" applyAlignment="1">
      <alignment horizontal="center"/>
    </xf>
    <xf numFmtId="2" fontId="0" fillId="0" borderId="0" xfId="0" applyNumberFormat="1" applyFont="1" applyFill="1"/>
    <xf numFmtId="0" fontId="0" fillId="0" borderId="0" xfId="0" applyFill="1"/>
    <xf numFmtId="0" fontId="0" fillId="3" borderId="0" xfId="0" applyFill="1" applyAlignment="1">
      <alignment horizontal="left"/>
    </xf>
    <xf numFmtId="0" fontId="0" fillId="3" borderId="1" xfId="0" applyFill="1" applyBorder="1" applyAlignment="1">
      <alignment horizontal="center"/>
    </xf>
    <xf numFmtId="0" fontId="5" fillId="3" borderId="1" xfId="0" applyFont="1" applyFill="1" applyBorder="1" applyAlignment="1">
      <alignment horizontal="left"/>
    </xf>
    <xf numFmtId="164" fontId="0" fillId="3" borderId="1" xfId="0" applyNumberFormat="1" applyFont="1" applyFill="1" applyBorder="1" applyAlignment="1">
      <alignment horizontal="center"/>
    </xf>
    <xf numFmtId="2" fontId="0" fillId="0" borderId="0" xfId="0" applyNumberFormat="1" applyFill="1"/>
    <xf numFmtId="0" fontId="0" fillId="0" borderId="0" xfId="0" applyBorder="1"/>
    <xf numFmtId="0" fontId="0" fillId="0" borderId="0" xfId="0" applyFill="1" applyBorder="1"/>
    <xf numFmtId="0" fontId="8" fillId="0" borderId="0" xfId="0" applyFont="1" applyAlignment="1">
      <alignment horizontal="center"/>
    </xf>
    <xf numFmtId="165" fontId="0" fillId="0" borderId="1" xfId="0" applyNumberFormat="1" applyBorder="1" applyAlignment="1">
      <alignment horizontal="center"/>
    </xf>
    <xf numFmtId="0" fontId="5" fillId="4" borderId="0" xfId="0" applyFont="1" applyFill="1"/>
    <xf numFmtId="2" fontId="0" fillId="4" borderId="1" xfId="0" applyNumberFormat="1" applyFont="1" applyFill="1" applyBorder="1" applyAlignment="1">
      <alignment horizontal="center"/>
    </xf>
    <xf numFmtId="165" fontId="0" fillId="4" borderId="1" xfId="0" applyNumberFormat="1" applyFont="1" applyFill="1" applyBorder="1" applyAlignment="1">
      <alignment horizontal="center"/>
    </xf>
    <xf numFmtId="2" fontId="0" fillId="2" borderId="1" xfId="0" applyNumberFormat="1" applyFill="1" applyBorder="1" applyAlignment="1">
      <alignment horizontal="center"/>
    </xf>
    <xf numFmtId="1" fontId="0" fillId="0" borderId="0" xfId="0" applyNumberFormat="1" applyAlignment="1">
      <alignment horizontal="center"/>
    </xf>
    <xf numFmtId="0" fontId="0" fillId="0" borderId="0" xfId="0" applyAlignment="1"/>
    <xf numFmtId="2" fontId="0" fillId="0" borderId="0" xfId="0" applyNumberFormat="1" applyAlignment="1"/>
    <xf numFmtId="0" fontId="0" fillId="0" borderId="0" xfId="0" applyFill="1" applyAlignment="1"/>
    <xf numFmtId="166" fontId="0" fillId="0" borderId="2" xfId="0" applyNumberFormat="1" applyBorder="1" applyAlignment="1">
      <alignment horizontal="center"/>
    </xf>
    <xf numFmtId="166" fontId="0" fillId="0" borderId="3" xfId="0" applyNumberFormat="1" applyBorder="1" applyAlignment="1">
      <alignment horizontal="center"/>
    </xf>
    <xf numFmtId="164" fontId="0" fillId="0" borderId="0" xfId="0" applyNumberFormat="1" applyAlignment="1"/>
    <xf numFmtId="167" fontId="0" fillId="0" borderId="0" xfId="0" applyNumberFormat="1" applyAlignment="1">
      <alignment horizontal="center"/>
    </xf>
    <xf numFmtId="0" fontId="5" fillId="2" borderId="0" xfId="0" applyFont="1" applyFill="1"/>
    <xf numFmtId="0" fontId="5" fillId="2" borderId="0" xfId="0" applyFont="1" applyFill="1" applyAlignment="1">
      <alignment horizontal="right"/>
    </xf>
    <xf numFmtId="0" fontId="0" fillId="2" borderId="0" xfId="0" applyFont="1" applyFill="1"/>
    <xf numFmtId="14" fontId="6" fillId="2" borderId="0" xfId="3" applyNumberFormat="1" applyFont="1" applyFill="1"/>
    <xf numFmtId="14" fontId="0" fillId="2" borderId="0" xfId="0" applyNumberFormat="1" applyFont="1" applyFill="1" applyAlignment="1">
      <alignment horizontal="left"/>
    </xf>
    <xf numFmtId="0" fontId="6" fillId="2" borderId="0" xfId="3" applyFont="1" applyFill="1"/>
    <xf numFmtId="0" fontId="0" fillId="2" borderId="0" xfId="0" applyFont="1" applyFill="1" applyAlignment="1">
      <alignment horizontal="left"/>
    </xf>
    <xf numFmtId="0" fontId="0" fillId="2" borderId="0" xfId="0" applyFont="1" applyFill="1" applyAlignment="1">
      <alignment horizontal="right"/>
    </xf>
    <xf numFmtId="0" fontId="13" fillId="2" borderId="0" xfId="3" applyFill="1"/>
    <xf numFmtId="0" fontId="0" fillId="2" borderId="0" xfId="0" quotePrefix="1" applyFont="1" applyFill="1" applyAlignment="1">
      <alignment horizontal="right"/>
    </xf>
    <xf numFmtId="0" fontId="9" fillId="2" borderId="0" xfId="0" applyFont="1" applyFill="1"/>
    <xf numFmtId="0" fontId="10" fillId="2" borderId="0" xfId="0" applyFont="1" applyFill="1" applyAlignment="1">
      <alignment horizontal="right"/>
    </xf>
    <xf numFmtId="0" fontId="14" fillId="6" borderId="4" xfId="2" applyFont="1" applyBorder="1"/>
    <xf numFmtId="0" fontId="14" fillId="6" borderId="5" xfId="2" applyFont="1" applyBorder="1" applyAlignment="1">
      <alignment horizontal="center"/>
    </xf>
    <xf numFmtId="0" fontId="14" fillId="6" borderId="6" xfId="2" applyFont="1" applyBorder="1" applyAlignment="1">
      <alignment horizontal="center"/>
    </xf>
    <xf numFmtId="0" fontId="15" fillId="5" borderId="7" xfId="1" applyFont="1" applyBorder="1"/>
    <xf numFmtId="165" fontId="15" fillId="5" borderId="0" xfId="1" applyNumberFormat="1" applyFont="1" applyBorder="1"/>
    <xf numFmtId="165" fontId="15" fillId="5" borderId="8" xfId="1" applyNumberFormat="1" applyFont="1" applyBorder="1"/>
    <xf numFmtId="0" fontId="15" fillId="5" borderId="4" xfId="1" applyFont="1" applyBorder="1"/>
    <xf numFmtId="165" fontId="15" fillId="5" borderId="5" xfId="1" applyNumberFormat="1" applyFont="1" applyBorder="1"/>
    <xf numFmtId="165" fontId="15" fillId="5" borderId="6" xfId="1" applyNumberFormat="1" applyFont="1" applyBorder="1"/>
    <xf numFmtId="0" fontId="15" fillId="5" borderId="9" xfId="1" applyFont="1" applyBorder="1"/>
    <xf numFmtId="165" fontId="15" fillId="5" borderId="10" xfId="1" applyNumberFormat="1" applyFont="1" applyBorder="1"/>
    <xf numFmtId="165" fontId="15" fillId="5" borderId="11" xfId="1" applyNumberFormat="1" applyFont="1" applyBorder="1"/>
    <xf numFmtId="0" fontId="0" fillId="8" borderId="0" xfId="0" applyFill="1"/>
    <xf numFmtId="2" fontId="0" fillId="8" borderId="0" xfId="0" applyNumberFormat="1" applyFill="1"/>
    <xf numFmtId="1" fontId="0" fillId="8" borderId="0" xfId="0" applyNumberFormat="1" applyFill="1" applyAlignment="1">
      <alignment horizontal="center"/>
    </xf>
    <xf numFmtId="0" fontId="0" fillId="8" borderId="0" xfId="0" applyFont="1" applyFill="1"/>
    <xf numFmtId="0" fontId="0" fillId="8" borderId="0" xfId="0" applyFont="1" applyFill="1" applyAlignment="1">
      <alignment horizontal="center"/>
    </xf>
    <xf numFmtId="2" fontId="7" fillId="8" borderId="0" xfId="0" applyNumberFormat="1" applyFont="1" applyFill="1" applyAlignment="1">
      <alignment horizontal="center"/>
    </xf>
    <xf numFmtId="165" fontId="0" fillId="0" borderId="0" xfId="0" applyNumberFormat="1"/>
    <xf numFmtId="0" fontId="0" fillId="0" borderId="12" xfId="0" applyBorder="1"/>
    <xf numFmtId="2" fontId="0" fillId="0" borderId="12" xfId="0" applyNumberFormat="1" applyBorder="1"/>
    <xf numFmtId="1" fontId="0" fillId="0" borderId="12" xfId="0" applyNumberFormat="1" applyBorder="1" applyAlignment="1">
      <alignment horizontal="center"/>
    </xf>
    <xf numFmtId="2" fontId="7" fillId="0" borderId="12" xfId="0" applyNumberFormat="1" applyFont="1" applyFill="1" applyBorder="1" applyAlignment="1">
      <alignment horizontal="center"/>
    </xf>
    <xf numFmtId="2" fontId="0" fillId="0" borderId="12" xfId="0" applyNumberFormat="1" applyFont="1" applyFill="1" applyBorder="1" applyAlignment="1">
      <alignment horizontal="center"/>
    </xf>
    <xf numFmtId="2" fontId="0" fillId="0" borderId="0" xfId="0" applyNumberFormat="1" applyBorder="1"/>
    <xf numFmtId="0" fontId="0" fillId="0" borderId="0" xfId="0" applyFont="1" applyFill="1" applyBorder="1"/>
    <xf numFmtId="2" fontId="0" fillId="0" borderId="0" xfId="0" applyNumberFormat="1" applyFont="1" applyFill="1" applyBorder="1" applyAlignment="1">
      <alignment horizontal="center"/>
    </xf>
    <xf numFmtId="2" fontId="0" fillId="0" borderId="0" xfId="0" applyNumberFormat="1" applyFill="1" applyBorder="1"/>
    <xf numFmtId="2" fontId="0" fillId="8" borderId="12" xfId="0" applyNumberFormat="1" applyFill="1" applyBorder="1"/>
    <xf numFmtId="0" fontId="12" fillId="9" borderId="13" xfId="4" applyBorder="1"/>
    <xf numFmtId="0" fontId="0" fillId="7" borderId="14" xfId="0" applyFill="1" applyBorder="1"/>
    <xf numFmtId="0" fontId="12" fillId="9" borderId="15" xfId="4" applyBorder="1"/>
    <xf numFmtId="0" fontId="0" fillId="7" borderId="16" xfId="0" applyFill="1" applyBorder="1"/>
    <xf numFmtId="0" fontId="0" fillId="4" borderId="13" xfId="0" applyFill="1" applyBorder="1"/>
    <xf numFmtId="0" fontId="0" fillId="4" borderId="3" xfId="0" applyFill="1" applyBorder="1"/>
    <xf numFmtId="0" fontId="0" fillId="7" borderId="17" xfId="0" applyFill="1" applyBorder="1"/>
    <xf numFmtId="0" fontId="0" fillId="4" borderId="15" xfId="0" applyFill="1" applyBorder="1"/>
    <xf numFmtId="0" fontId="0" fillId="0" borderId="18" xfId="0" applyBorder="1" applyAlignment="1">
      <alignment horizontal="center"/>
    </xf>
    <xf numFmtId="0" fontId="5" fillId="4" borderId="13" xfId="0" applyFont="1" applyFill="1" applyBorder="1"/>
    <xf numFmtId="0" fontId="5" fillId="4" borderId="14" xfId="0" applyFont="1" applyFill="1" applyBorder="1"/>
    <xf numFmtId="0" fontId="0" fillId="4" borderId="16" xfId="0" applyFill="1" applyBorder="1" applyAlignment="1">
      <alignment horizontal="center"/>
    </xf>
    <xf numFmtId="0" fontId="0" fillId="4" borderId="1" xfId="0" applyFill="1" applyBorder="1"/>
    <xf numFmtId="2" fontId="0" fillId="0" borderId="12" xfId="0" applyNumberFormat="1" applyFont="1" applyFill="1" applyBorder="1" applyAlignment="1">
      <alignment horizontal="right"/>
    </xf>
    <xf numFmtId="2" fontId="0" fillId="0" borderId="0" xfId="0" applyNumberFormat="1" applyFill="1" applyAlignment="1">
      <alignment horizontal="right"/>
    </xf>
    <xf numFmtId="2" fontId="0" fillId="0" borderId="0" xfId="0" applyNumberFormat="1" applyFont="1" applyFill="1" applyBorder="1" applyAlignment="1">
      <alignment horizontal="right"/>
    </xf>
    <xf numFmtId="0" fontId="16" fillId="0" borderId="19" xfId="5"/>
    <xf numFmtId="0" fontId="0" fillId="0" borderId="20" xfId="0" applyBorder="1"/>
    <xf numFmtId="0" fontId="0" fillId="0" borderId="0" xfId="0"/>
    <xf numFmtId="165" fontId="0" fillId="0" borderId="12" xfId="0" applyNumberFormat="1" applyBorder="1"/>
    <xf numFmtId="0" fontId="34" fillId="0" borderId="19" xfId="5" applyFont="1"/>
    <xf numFmtId="0" fontId="35" fillId="0" borderId="0" xfId="0" applyFont="1"/>
    <xf numFmtId="0" fontId="16" fillId="0" borderId="19" xfId="5" applyAlignment="1">
      <alignment horizontal="left"/>
    </xf>
    <xf numFmtId="0" fontId="0" fillId="0" borderId="0" xfId="0" applyAlignment="1">
      <alignment horizontal="left"/>
    </xf>
    <xf numFmtId="16" fontId="0" fillId="0" borderId="0" xfId="0" applyNumberFormat="1"/>
    <xf numFmtId="17" fontId="0" fillId="0" borderId="0" xfId="0" applyNumberFormat="1"/>
    <xf numFmtId="0" fontId="36" fillId="0" borderId="19" xfId="5" applyFont="1"/>
    <xf numFmtId="2" fontId="0" fillId="0" borderId="20" xfId="0" applyNumberFormat="1" applyBorder="1"/>
  </cellXfs>
  <cellStyles count="94">
    <cellStyle name="20% - Accent1" xfId="22" builtinId="30" customBuiltin="1"/>
    <cellStyle name="20% - Accent2" xfId="1"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3"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4"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4" builtinId="29" customBuiltin="1"/>
    <cellStyle name="Accent2" xfId="2" builtinId="33" customBuiltin="1"/>
    <cellStyle name="Accent3" xfId="27" builtinId="37" customBuiltin="1"/>
    <cellStyle name="Accent4" xfId="31" builtinId="41" customBuiltin="1"/>
    <cellStyle name="Accent5" xfId="35" builtinId="45" customBuiltin="1"/>
    <cellStyle name="Accent6" xfId="39" builtinId="49" customBuiltin="1"/>
    <cellStyle name="Bad" xfId="11" builtinId="27" customBuiltin="1"/>
    <cellStyle name="Calculation" xfId="15" builtinId="22" customBuiltin="1"/>
    <cellStyle name="Check Cell" xfId="17" builtinId="23" customBuiltin="1"/>
    <cellStyle name="Explanatory Text" xfId="20" builtinId="53" customBuilti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Good" xfId="10" builtinId="26" customBuiltin="1"/>
    <cellStyle name="Heading 1" xfId="5"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te" xfId="19" builtinId="10" customBuiltin="1"/>
    <cellStyle name="Output" xfId="14" builtinId="21" customBuiltin="1"/>
    <cellStyle name="Title" xfId="6" builtinId="15" customBuiltin="1"/>
    <cellStyle name="Total" xfId="21" builtinId="25" customBuiltin="1"/>
    <cellStyle name="Warning Text" xfId="18" builtinId="11" customBuiltin="1"/>
  </cellStyles>
  <dxfs count="120">
    <dxf>
      <fill>
        <patternFill>
          <bgColor theme="0" tint="-0.24994659260841701"/>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14996795556505021"/>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14996795556505021"/>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a:noFill/>
            </a:ln>
          </c:spPr>
          <c:marker>
            <c:symbol val="circle"/>
            <c:size val="7"/>
            <c:spPr>
              <a:solidFill>
                <a:srgbClr val="FF0000"/>
              </a:solidFill>
              <a:ln>
                <a:solidFill>
                  <a:srgbClr val="000000"/>
                </a:solidFill>
              </a:ln>
            </c:spPr>
          </c:marker>
          <c:xVal>
            <c:numRef>
              <c:f>'Final values'!$C$2:$C$20</c:f>
              <c:numCache>
                <c:formatCode>0.00</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xVal>
          <c:yVal>
            <c:numRef>
              <c:f>'Final values'!$E$2:$E$20</c:f>
              <c:numCache>
                <c:formatCode>0.00</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yVal>
          <c:smooth val="0"/>
        </c:ser>
        <c:ser>
          <c:idx val="1"/>
          <c:order val="1"/>
          <c:spPr>
            <a:ln w="28575">
              <a:noFill/>
            </a:ln>
          </c:spPr>
          <c:marker>
            <c:symbol val="none"/>
          </c:marker>
          <c:trendline>
            <c:spPr>
              <a:ln w="28575">
                <a:solidFill>
                  <a:schemeClr val="tx1">
                    <a:lumMod val="50000"/>
                    <a:lumOff val="50000"/>
                  </a:schemeClr>
                </a:solidFill>
              </a:ln>
            </c:spPr>
            <c:trendlineType val="linear"/>
            <c:dispRSqr val="0"/>
            <c:dispEq val="0"/>
          </c:trendline>
          <c:xVal>
            <c:numRef>
              <c:f>'Final values'!$C$22:$C$27</c:f>
              <c:numCache>
                <c:formatCode>General</c:formatCode>
                <c:ptCount val="6"/>
                <c:pt idx="0">
                  <c:v>0.0</c:v>
                </c:pt>
                <c:pt idx="1">
                  <c:v>-5.0</c:v>
                </c:pt>
                <c:pt idx="2">
                  <c:v>-10.0</c:v>
                </c:pt>
                <c:pt idx="3">
                  <c:v>-15.0</c:v>
                </c:pt>
                <c:pt idx="4">
                  <c:v>-20.0</c:v>
                </c:pt>
                <c:pt idx="5">
                  <c:v>-25.0</c:v>
                </c:pt>
              </c:numCache>
            </c:numRef>
          </c:xVal>
          <c:yVal>
            <c:numRef>
              <c:f>'Final values'!$G$22:$G$27</c:f>
              <c:numCache>
                <c:formatCode>General</c:formatCode>
                <c:ptCount val="6"/>
                <c:pt idx="0">
                  <c:v>10.0</c:v>
                </c:pt>
                <c:pt idx="1">
                  <c:v>-30.0</c:v>
                </c:pt>
                <c:pt idx="2">
                  <c:v>-70.0</c:v>
                </c:pt>
                <c:pt idx="3">
                  <c:v>-110.0</c:v>
                </c:pt>
                <c:pt idx="4">
                  <c:v>-150.0</c:v>
                </c:pt>
                <c:pt idx="5">
                  <c:v>-190.0</c:v>
                </c:pt>
              </c:numCache>
            </c:numRef>
          </c:yVal>
          <c:smooth val="0"/>
        </c:ser>
        <c:ser>
          <c:idx val="2"/>
          <c:order val="2"/>
          <c:spPr>
            <a:ln w="28575">
              <a:noFill/>
            </a:ln>
          </c:spPr>
          <c:marker>
            <c:symbol val="none"/>
          </c:marker>
          <c:trendline>
            <c:spPr>
              <a:ln w="19050">
                <a:solidFill>
                  <a:schemeClr val="bg1">
                    <a:lumMod val="65000"/>
                  </a:schemeClr>
                </a:solidFill>
              </a:ln>
            </c:spPr>
            <c:trendlineType val="linear"/>
            <c:dispRSqr val="0"/>
            <c:dispEq val="0"/>
          </c:trendline>
          <c:xVal>
            <c:numRef>
              <c:f>'Final values'!$C$22:$C$27</c:f>
              <c:numCache>
                <c:formatCode>General</c:formatCode>
                <c:ptCount val="6"/>
                <c:pt idx="0">
                  <c:v>0.0</c:v>
                </c:pt>
                <c:pt idx="1">
                  <c:v>-5.0</c:v>
                </c:pt>
                <c:pt idx="2">
                  <c:v>-10.0</c:v>
                </c:pt>
                <c:pt idx="3">
                  <c:v>-15.0</c:v>
                </c:pt>
                <c:pt idx="4">
                  <c:v>-20.0</c:v>
                </c:pt>
                <c:pt idx="5">
                  <c:v>-25.0</c:v>
                </c:pt>
              </c:numCache>
            </c:numRef>
          </c:xVal>
          <c:yVal>
            <c:numRef>
              <c:f>'Final values'!$H$22:$H$27</c:f>
              <c:numCache>
                <c:formatCode>General</c:formatCode>
                <c:ptCount val="6"/>
                <c:pt idx="0">
                  <c:v>2.0</c:v>
                </c:pt>
                <c:pt idx="1">
                  <c:v>-38.0</c:v>
                </c:pt>
                <c:pt idx="2">
                  <c:v>-78.0</c:v>
                </c:pt>
                <c:pt idx="3">
                  <c:v>-118.0</c:v>
                </c:pt>
                <c:pt idx="4">
                  <c:v>-158.0</c:v>
                </c:pt>
                <c:pt idx="5">
                  <c:v>-198.0</c:v>
                </c:pt>
              </c:numCache>
            </c:numRef>
          </c:yVal>
          <c:smooth val="0"/>
        </c:ser>
        <c:ser>
          <c:idx val="3"/>
          <c:order val="3"/>
          <c:spPr>
            <a:ln w="28575">
              <a:noFill/>
            </a:ln>
          </c:spPr>
          <c:marker>
            <c:symbol val="none"/>
          </c:marker>
          <c:trendline>
            <c:spPr>
              <a:ln w="19050">
                <a:solidFill>
                  <a:schemeClr val="bg1">
                    <a:lumMod val="65000"/>
                  </a:schemeClr>
                </a:solidFill>
              </a:ln>
            </c:spPr>
            <c:trendlineType val="linear"/>
            <c:dispRSqr val="0"/>
            <c:dispEq val="0"/>
          </c:trendline>
          <c:xVal>
            <c:numRef>
              <c:f>'Final values'!$C$22:$C$27</c:f>
              <c:numCache>
                <c:formatCode>General</c:formatCode>
                <c:ptCount val="6"/>
                <c:pt idx="0">
                  <c:v>0.0</c:v>
                </c:pt>
                <c:pt idx="1">
                  <c:v>-5.0</c:v>
                </c:pt>
                <c:pt idx="2">
                  <c:v>-10.0</c:v>
                </c:pt>
                <c:pt idx="3">
                  <c:v>-15.0</c:v>
                </c:pt>
                <c:pt idx="4">
                  <c:v>-20.0</c:v>
                </c:pt>
                <c:pt idx="5">
                  <c:v>-25.0</c:v>
                </c:pt>
              </c:numCache>
            </c:numRef>
          </c:xVal>
          <c:yVal>
            <c:numRef>
              <c:f>'Final values'!$I$22:$I$27</c:f>
              <c:numCache>
                <c:formatCode>General</c:formatCode>
                <c:ptCount val="6"/>
                <c:pt idx="0">
                  <c:v>18.0</c:v>
                </c:pt>
                <c:pt idx="1">
                  <c:v>-22.0</c:v>
                </c:pt>
                <c:pt idx="2">
                  <c:v>-62.0</c:v>
                </c:pt>
                <c:pt idx="3">
                  <c:v>-102.0</c:v>
                </c:pt>
                <c:pt idx="4">
                  <c:v>-142.0</c:v>
                </c:pt>
                <c:pt idx="5">
                  <c:v>-182.0</c:v>
                </c:pt>
              </c:numCache>
            </c:numRef>
          </c:yVal>
          <c:smooth val="0"/>
        </c:ser>
        <c:dLbls>
          <c:showLegendKey val="0"/>
          <c:showVal val="0"/>
          <c:showCatName val="0"/>
          <c:showSerName val="0"/>
          <c:showPercent val="0"/>
          <c:showBubbleSize val="0"/>
        </c:dLbls>
        <c:axId val="2141026600"/>
        <c:axId val="2141032152"/>
      </c:scatterChart>
      <c:valAx>
        <c:axId val="2141026600"/>
        <c:scaling>
          <c:orientation val="minMax"/>
        </c:scaling>
        <c:delete val="0"/>
        <c:axPos val="b"/>
        <c:title>
          <c:tx>
            <c:rich>
              <a:bodyPr/>
              <a:lstStyle/>
              <a:p>
                <a:pPr>
                  <a:defRPr sz="1200"/>
                </a:pPr>
                <a:r>
                  <a:rPr lang="de-AT" sz="1200">
                    <a:latin typeface="Symbol" panose="05050102010706020507" pitchFamily="18" charset="2"/>
                  </a:rPr>
                  <a:t>d</a:t>
                </a:r>
                <a:r>
                  <a:rPr lang="de-AT" sz="1200" baseline="30000"/>
                  <a:t>18</a:t>
                </a:r>
                <a:r>
                  <a:rPr lang="de-AT" sz="1200"/>
                  <a:t>O</a:t>
                </a:r>
              </a:p>
            </c:rich>
          </c:tx>
          <c:layout/>
          <c:overlay val="0"/>
        </c:title>
        <c:numFmt formatCode="0" sourceLinked="0"/>
        <c:majorTickMark val="out"/>
        <c:minorTickMark val="out"/>
        <c:tickLblPos val="nextTo"/>
        <c:crossAx val="2141032152"/>
        <c:crossesAt val="-400.0"/>
        <c:crossBetween val="midCat"/>
        <c:minorUnit val="1.0"/>
      </c:valAx>
      <c:valAx>
        <c:axId val="2141032152"/>
        <c:scaling>
          <c:orientation val="minMax"/>
        </c:scaling>
        <c:delete val="0"/>
        <c:axPos val="l"/>
        <c:title>
          <c:tx>
            <c:rich>
              <a:bodyPr/>
              <a:lstStyle/>
              <a:p>
                <a:pPr>
                  <a:defRPr sz="1200"/>
                </a:pPr>
                <a:r>
                  <a:rPr lang="de-AT" sz="1200">
                    <a:latin typeface="Symbol" panose="05050102010706020507" pitchFamily="18" charset="2"/>
                  </a:rPr>
                  <a:t>d</a:t>
                </a:r>
                <a:r>
                  <a:rPr lang="de-AT" sz="1200" baseline="30000"/>
                  <a:t>2</a:t>
                </a:r>
                <a:r>
                  <a:rPr lang="de-AT" sz="1200"/>
                  <a:t>H</a:t>
                </a:r>
              </a:p>
            </c:rich>
          </c:tx>
          <c:layout/>
          <c:overlay val="0"/>
        </c:title>
        <c:numFmt formatCode="0" sourceLinked="0"/>
        <c:majorTickMark val="out"/>
        <c:minorTickMark val="none"/>
        <c:tickLblPos val="nextTo"/>
        <c:crossAx val="2141026600"/>
        <c:crossesAt val="-50.0"/>
        <c:crossBetween val="midCat"/>
      </c:valAx>
    </c:plotArea>
    <c:plotVisOnly val="1"/>
    <c:dispBlanksAs val="gap"/>
    <c:showDLblsOverMax val="0"/>
  </c:chart>
  <c:spPr>
    <a:gradFill rotWithShape="1">
      <a:gsLst>
        <a:gs pos="0">
          <a:schemeClr val="dk1">
            <a:tint val="100000"/>
            <a:shade val="100000"/>
            <a:satMod val="130000"/>
          </a:schemeClr>
        </a:gs>
        <a:gs pos="100000">
          <a:schemeClr val="dk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Haus 1</a:t>
            </a:r>
          </a:p>
        </c:rich>
      </c:tx>
      <c:layout>
        <c:manualLayout>
          <c:xMode val="edge"/>
          <c:yMode val="edge"/>
          <c:x val="0.707767160172939"/>
          <c:y val="0.130081288382641"/>
        </c:manualLayout>
      </c:layout>
      <c:overlay val="0"/>
      <c:spPr>
        <a:noFill/>
        <a:ln w="25400">
          <a:noFill/>
        </a:ln>
      </c:spPr>
    </c:title>
    <c:autoTitleDeleted val="0"/>
    <c:plotArea>
      <c:layout>
        <c:manualLayout>
          <c:layoutTarget val="inner"/>
          <c:xMode val="edge"/>
          <c:yMode val="edge"/>
          <c:x val="0.145631528214528"/>
          <c:y val="0.0825242718446602"/>
          <c:w val="0.734630153437732"/>
          <c:h val="0.766990291262136"/>
        </c:manualLayout>
      </c:layout>
      <c:scatterChart>
        <c:scatterStyle val="lineMarker"/>
        <c:varyColors val="0"/>
        <c:ser>
          <c:idx val="0"/>
          <c:order val="0"/>
          <c:tx>
            <c:v>raw</c:v>
          </c:tx>
          <c:spPr>
            <a:ln w="28575">
              <a:noFill/>
            </a:ln>
          </c:spPr>
          <c:marker>
            <c:symbol val="circle"/>
            <c:size val="5"/>
            <c:spPr>
              <a:solidFill>
                <a:schemeClr val="bg1"/>
              </a:solidFill>
              <a:ln>
                <a:solidFill>
                  <a:schemeClr val="tx1"/>
                </a:solidFill>
              </a:ln>
            </c:spPr>
          </c:marker>
          <c:xVal>
            <c:numRef>
              <c:f>'18O'!$B$12:$B$21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'18O'!$E$12:$E$21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'18O'!$B$12:$B$21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'18O'!$I$12:$I$21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298776"/>
        <c:axId val="2141295592"/>
      </c:scatterChart>
      <c:valAx>
        <c:axId val="2141298776"/>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95592"/>
        <c:crossesAt val="-500.0"/>
        <c:crossBetween val="midCat"/>
        <c:majorUnit val="1.0"/>
        <c:minorUnit val="0.5"/>
      </c:valAx>
      <c:valAx>
        <c:axId val="2141295592"/>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9877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Haus 2</a:t>
            </a:r>
          </a:p>
        </c:rich>
      </c:tx>
      <c:layout>
        <c:manualLayout>
          <c:xMode val="edge"/>
          <c:yMode val="edge"/>
          <c:x val="0.746698944185375"/>
          <c:y val="0.0967184801381693"/>
        </c:manualLayout>
      </c:layout>
      <c:overlay val="0"/>
      <c:spPr>
        <a:noFill/>
        <a:ln w="25400">
          <a:noFill/>
        </a:ln>
      </c:spPr>
    </c:title>
    <c:autoTitleDeleted val="0"/>
    <c:plotArea>
      <c:layout>
        <c:manualLayout>
          <c:layoutTarget val="inner"/>
          <c:xMode val="edge"/>
          <c:yMode val="edge"/>
          <c:x val="0.145631528214528"/>
          <c:y val="0.067357683365253"/>
          <c:w val="0.731393897255187"/>
          <c:h val="0.772022678570977"/>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'18O'!$B$22:$B$31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'18O'!$E$22:$E$31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'18O'!$B$22:$B$31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'18O'!$I$22:$I$31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256152"/>
        <c:axId val="2141252936"/>
      </c:scatterChart>
      <c:valAx>
        <c:axId val="2141256152"/>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52936"/>
        <c:crossesAt val="-500.0"/>
        <c:crossBetween val="midCat"/>
        <c:majorUnit val="1.0"/>
        <c:minorUnit val="0.5"/>
      </c:valAx>
      <c:valAx>
        <c:axId val="2141252936"/>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5615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TAP (Pos. 4)</a:t>
            </a:r>
          </a:p>
        </c:rich>
      </c:tx>
      <c:layout>
        <c:manualLayout>
          <c:xMode val="edge"/>
          <c:yMode val="edge"/>
          <c:x val="0.604304461942257"/>
          <c:y val="0.0967190241116234"/>
        </c:manualLayout>
      </c:layout>
      <c:overlay val="0"/>
      <c:spPr>
        <a:noFill/>
        <a:ln w="25400">
          <a:noFill/>
        </a:ln>
      </c:spPr>
    </c:title>
    <c:autoTitleDeleted val="0"/>
    <c:plotArea>
      <c:layout>
        <c:manualLayout>
          <c:layoutTarget val="inner"/>
          <c:xMode val="edge"/>
          <c:yMode val="edge"/>
          <c:x val="0.145631528214528"/>
          <c:y val="0.0829017641418499"/>
          <c:w val="0.734630153437732"/>
          <c:h val="0.761659958053246"/>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'18O'!$B$32:$B$41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'18O'!$E$32:$E$41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'18O'!$B$32:$B$41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'18O'!$I$32:$I$41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213656"/>
        <c:axId val="2141210440"/>
      </c:scatterChart>
      <c:valAx>
        <c:axId val="2141213656"/>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10440"/>
        <c:crossesAt val="-500.0"/>
        <c:crossBetween val="midCat"/>
        <c:majorUnit val="1.0"/>
        <c:minorUnit val="0.5"/>
      </c:valAx>
      <c:valAx>
        <c:axId val="2141210440"/>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21365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(2) Drift correction</a:t>
            </a:r>
          </a:p>
        </c:rich>
      </c:tx>
      <c:overlay val="0"/>
      <c:spPr>
        <a:noFill/>
        <a:ln w="25400">
          <a:noFill/>
        </a:ln>
      </c:spPr>
    </c:title>
    <c:autoTitleDeleted val="0"/>
    <c:plotArea>
      <c:layout>
        <c:manualLayout>
          <c:layoutTarget val="inner"/>
          <c:xMode val="edge"/>
          <c:yMode val="edge"/>
          <c:x val="0.109589145812769"/>
          <c:y val="0.0884147657660742"/>
          <c:w val="0.812133848433915"/>
          <c:h val="0.798781676921085"/>
        </c:manualLayout>
      </c:layout>
      <c:scatterChart>
        <c:scatterStyle val="lineMarker"/>
        <c:varyColors val="0"/>
        <c:ser>
          <c:idx val="0"/>
          <c:order val="0"/>
          <c:tx>
            <c:strRef>
              <c:f>'18O'!$J$1</c:f>
              <c:strCache>
                <c:ptCount val="1"/>
                <c:pt idx="0">
                  <c:v>mean value drift</c:v>
                </c:pt>
              </c:strCache>
            </c:strRef>
          </c:tx>
          <c:spPr>
            <a:ln w="28575">
              <a:noFill/>
            </a:ln>
          </c:spPr>
          <c:marker>
            <c:symbol val="circle"/>
            <c:size val="5"/>
            <c:spPr>
              <a:solidFill>
                <a:schemeClr val="bg1"/>
              </a:solidFill>
              <a:ln>
                <a:solidFill>
                  <a:sysClr val="windowText" lastClr="000000"/>
                </a:solidFill>
              </a:ln>
            </c:spPr>
          </c:marker>
          <c:trendline>
            <c:spPr>
              <a:ln w="3175">
                <a:solidFill>
                  <a:srgbClr val="000000"/>
                </a:solidFill>
                <a:prstDash val="solid"/>
              </a:ln>
            </c:spPr>
            <c:trendlineType val="linear"/>
            <c:dispRSqr val="0"/>
            <c:dispEq val="1"/>
            <c:trendlineLbl>
              <c:layout>
                <c:manualLayout>
                  <c:x val="-0.426467355643045"/>
                  <c:y val="-0.121617053965815"/>
                </c:manualLayout>
              </c:layout>
              <c:numFmt formatCode="#,##0.00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'18O'!$A$2:$A$1000</c:f>
              <c:numCache>
                <c:formatCode>General</c:formatCode>
                <c:ptCount val="9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'18O'!$J$2:$J$1000</c:f>
              <c:numCache>
                <c:formatCode>General</c:formatCode>
                <c:ptCount val="999"/>
                <c:pt idx="6" formatCode="0.00">
                  <c:v>0.0</c:v>
                </c:pt>
                <c:pt idx="7" formatCode="0.00">
                  <c:v>0.0</c:v>
                </c:pt>
                <c:pt idx="8" formatCode="0.00">
                  <c:v>0.0</c:v>
                </c:pt>
                <c:pt idx="9" formatCode="0.00">
                  <c:v>0.0</c:v>
                </c:pt>
                <c:pt idx="36" formatCode="0.00">
                  <c:v>0.0</c:v>
                </c:pt>
                <c:pt idx="37" formatCode="0.00">
                  <c:v>0.0</c:v>
                </c:pt>
                <c:pt idx="38" formatCode="0.00">
                  <c:v>0.0</c:v>
                </c:pt>
                <c:pt idx="39" formatCode="0.00">
                  <c:v>0.0</c:v>
                </c:pt>
                <c:pt idx="56" formatCode="0.00">
                  <c:v>0.0</c:v>
                </c:pt>
                <c:pt idx="57" formatCode="0.00">
                  <c:v>0.0</c:v>
                </c:pt>
                <c:pt idx="58" formatCode="0.00">
                  <c:v>0.0</c:v>
                </c:pt>
                <c:pt idx="59" formatCode="0.00">
                  <c:v>0.0</c:v>
                </c:pt>
                <c:pt idx="92" formatCode="0.00">
                  <c:v>0.0</c:v>
                </c:pt>
                <c:pt idx="93" formatCode="0.00">
                  <c:v>0.0</c:v>
                </c:pt>
                <c:pt idx="94" formatCode="0.00">
                  <c:v>0.0</c:v>
                </c:pt>
                <c:pt idx="95" formatCode="0.00">
                  <c:v>0.0</c:v>
                </c:pt>
                <c:pt idx="128" formatCode="0.00">
                  <c:v>0.0</c:v>
                </c:pt>
                <c:pt idx="129" formatCode="0.00">
                  <c:v>0.0</c:v>
                </c:pt>
                <c:pt idx="130" formatCode="0.00">
                  <c:v>0.0</c:v>
                </c:pt>
                <c:pt idx="131" formatCode="0.00">
                  <c:v>0.0</c:v>
                </c:pt>
              </c:numCache>
            </c:numRef>
          </c:yVal>
          <c:smooth val="0"/>
        </c:ser>
        <c:ser>
          <c:idx val="1"/>
          <c:order val="1"/>
          <c:tx>
            <c:strRef>
              <c:f>'18O'!$K$1</c:f>
              <c:strCache>
                <c:ptCount val="1"/>
                <c:pt idx="0">
                  <c:v>drift corrected</c:v>
                </c:pt>
              </c:strCache>
            </c:strRef>
          </c:tx>
          <c:spPr>
            <a:ln w="28575">
              <a:noFill/>
            </a:ln>
          </c:spPr>
          <c:marker>
            <c:symbol val="triangle"/>
            <c:size val="5"/>
            <c:spPr>
              <a:solidFill>
                <a:schemeClr val="tx1"/>
              </a:solidFill>
              <a:ln>
                <a:solidFill>
                  <a:sysClr val="windowText" lastClr="000000"/>
                </a:solidFill>
              </a:ln>
            </c:spPr>
          </c:marker>
          <c:xVal>
            <c:numRef>
              <c:f>'18O'!$A$2:$A$1000</c:f>
              <c:numCache>
                <c:formatCode>General</c:formatCode>
                <c:ptCount val="9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'18O'!$K$2:$K$1000</c:f>
              <c:numCache>
                <c:formatCode>General</c:formatCode>
                <c:ptCount val="999"/>
                <c:pt idx="6" formatCode="0.00">
                  <c:v>0.0</c:v>
                </c:pt>
                <c:pt idx="7" formatCode="0.00">
                  <c:v>0.0</c:v>
                </c:pt>
                <c:pt idx="8" formatCode="0.00">
                  <c:v>0.0</c:v>
                </c:pt>
                <c:pt idx="9" formatCode="0.00">
                  <c:v>0.0</c:v>
                </c:pt>
                <c:pt idx="36" formatCode="0.00">
                  <c:v>0.0</c:v>
                </c:pt>
                <c:pt idx="37" formatCode="0.00">
                  <c:v>0.0</c:v>
                </c:pt>
                <c:pt idx="38" formatCode="0.00">
                  <c:v>0.0</c:v>
                </c:pt>
                <c:pt idx="39" formatCode="0.00">
                  <c:v>0.0</c:v>
                </c:pt>
                <c:pt idx="56" formatCode="0.00">
                  <c:v>0.0</c:v>
                </c:pt>
                <c:pt idx="57" formatCode="0.00">
                  <c:v>0.0</c:v>
                </c:pt>
                <c:pt idx="58" formatCode="0.00">
                  <c:v>0.0</c:v>
                </c:pt>
                <c:pt idx="59" formatCode="0.00">
                  <c:v>0.0</c:v>
                </c:pt>
                <c:pt idx="92" formatCode="0.00">
                  <c:v>0.0</c:v>
                </c:pt>
                <c:pt idx="93" formatCode="0.00">
                  <c:v>0.0</c:v>
                </c:pt>
                <c:pt idx="94" formatCode="0.00">
                  <c:v>0.0</c:v>
                </c:pt>
                <c:pt idx="95" formatCode="0.00">
                  <c:v>0.0</c:v>
                </c:pt>
                <c:pt idx="128" formatCode="0.00">
                  <c:v>0.0</c:v>
                </c:pt>
                <c:pt idx="129" formatCode="0.00">
                  <c:v>0.0</c:v>
                </c:pt>
                <c:pt idx="130" formatCode="0.00">
                  <c:v>0.0</c:v>
                </c:pt>
                <c:pt idx="131" formatCode="0.00">
                  <c:v>0.0</c:v>
                </c:pt>
              </c:numCache>
            </c:numRef>
          </c:yVal>
          <c:smooth val="0"/>
        </c:ser>
        <c:dLbls>
          <c:showLegendKey val="0"/>
          <c:showVal val="0"/>
          <c:showCatName val="0"/>
          <c:showSerName val="0"/>
          <c:showPercent val="0"/>
          <c:showBubbleSize val="0"/>
        </c:dLbls>
        <c:axId val="2142781000"/>
        <c:axId val="2142786184"/>
      </c:scatterChart>
      <c:valAx>
        <c:axId val="2142781000"/>
        <c:scaling>
          <c:orientation val="minMax"/>
          <c:min val="0.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786184"/>
        <c:crossesAt val="-500.0"/>
        <c:crossBetween val="midCat"/>
        <c:majorUnit val="50.0"/>
        <c:minorUnit val="25.0"/>
      </c:valAx>
      <c:valAx>
        <c:axId val="2142786184"/>
        <c:scaling>
          <c:orientation val="minMax"/>
          <c:max val="-14.0"/>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781000"/>
        <c:crosses val="autoZero"/>
        <c:crossBetween val="midCat"/>
        <c:majorUnit val="0.5"/>
        <c:minorUnit val="0.1"/>
      </c:valAx>
      <c:spPr>
        <a:noFill/>
        <a:ln w="12700">
          <a:solidFill>
            <a:srgbClr val="000000"/>
          </a:solidFill>
          <a:prstDash val="solid"/>
        </a:ln>
      </c:spPr>
    </c:plotArea>
    <c:legend>
      <c:legendPos val="r"/>
      <c:layout>
        <c:manualLayout>
          <c:xMode val="edge"/>
          <c:yMode val="edge"/>
          <c:x val="0.597005208333334"/>
          <c:y val="0.590447154471545"/>
          <c:w val="0.306640625"/>
          <c:h val="0.207317073170732"/>
        </c:manualLayout>
      </c:layout>
      <c:overlay val="0"/>
      <c:spPr>
        <a:noFill/>
        <a:ln w="12700">
          <a:solidFill>
            <a:srgbClr val="000000"/>
          </a:solidFill>
          <a:prstDash val="solid"/>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(3) normalization to VSMOW scale</a:t>
            </a:r>
          </a:p>
        </c:rich>
      </c:tx>
      <c:overlay val="0"/>
      <c:spPr>
        <a:noFill/>
        <a:ln w="25400">
          <a:noFill/>
        </a:ln>
      </c:spPr>
    </c:title>
    <c:autoTitleDeleted val="0"/>
    <c:plotArea>
      <c:layout>
        <c:manualLayout>
          <c:layoutTarget val="inner"/>
          <c:xMode val="edge"/>
          <c:yMode val="edge"/>
          <c:x val="0.158415994755564"/>
          <c:y val="0.136905159810849"/>
          <c:w val="0.768317574564487"/>
          <c:h val="0.720240188570117"/>
        </c:manualLayout>
      </c:layout>
      <c:scatterChart>
        <c:scatterStyle val="lineMarker"/>
        <c:varyColors val="0"/>
        <c:ser>
          <c:idx val="0"/>
          <c:order val="0"/>
          <c:tx>
            <c:strRef>
              <c:f>'18O'!$N$1</c:f>
              <c:strCache>
                <c:ptCount val="1"/>
                <c:pt idx="0">
                  <c:v>mean std defined</c:v>
                </c:pt>
              </c:strCache>
            </c:strRef>
          </c:tx>
          <c:spPr>
            <a:ln w="28575">
              <a:noFill/>
            </a:ln>
          </c:spPr>
          <c:marker>
            <c:symbol val="circle"/>
            <c:size val="5"/>
            <c:spPr>
              <a:solidFill>
                <a:schemeClr val="bg1"/>
              </a:solidFill>
              <a:ln>
                <a:solidFill>
                  <a:sysClr val="windowText" lastClr="000000"/>
                </a:solidFill>
              </a:ln>
            </c:spPr>
          </c:marker>
          <c:trendline>
            <c:spPr>
              <a:ln w="3175">
                <a:solidFill>
                  <a:srgbClr val="000000"/>
                </a:solidFill>
                <a:prstDash val="solid"/>
              </a:ln>
            </c:spPr>
            <c:trendlineType val="linear"/>
            <c:dispRSqr val="1"/>
            <c:dispEq val="1"/>
            <c:trendlineLbl>
              <c:layout>
                <c:manualLayout>
                  <c:x val="-0.404430446194226"/>
                  <c:y val="0.148809211348581"/>
                </c:manualLayout>
              </c:layout>
              <c:numFmt formatCode="#,##0.0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'18O'!$M$2:$M$249</c:f>
              <c:numCache>
                <c:formatCode>General</c:formatCode>
                <c:ptCount val="248"/>
                <c:pt idx="10" formatCode="0.00">
                  <c:v>0.0</c:v>
                </c:pt>
                <c:pt idx="11" formatCode="0.00">
                  <c:v>0.0</c:v>
                </c:pt>
                <c:pt idx="12" formatCode="0.00">
                  <c:v>0.0</c:v>
                </c:pt>
                <c:pt idx="13" formatCode="0.00">
                  <c:v>0.0</c:v>
                </c:pt>
                <c:pt idx="14" formatCode="0.00">
                  <c:v>0.0</c:v>
                </c:pt>
                <c:pt idx="15" formatCode="0.00">
                  <c:v>0.0</c:v>
                </c:pt>
                <c:pt idx="16" formatCode="0.00">
                  <c:v>0.0</c:v>
                </c:pt>
                <c:pt idx="17" formatCode="0.00">
                  <c:v>0.0</c:v>
                </c:pt>
                <c:pt idx="18" formatCode="0.00">
                  <c:v>0.0</c:v>
                </c:pt>
                <c:pt idx="19" formatCode="0.00">
                  <c:v>0.0</c:v>
                </c:pt>
                <c:pt idx="20" formatCode="0.00">
                  <c:v>0.0</c:v>
                </c:pt>
                <c:pt idx="21" formatCode="0.00">
                  <c:v>0.0</c:v>
                </c:pt>
                <c:pt idx="22" formatCode="0.00">
                  <c:v>0.0</c:v>
                </c:pt>
                <c:pt idx="23" formatCode="0.00">
                  <c:v>0.0</c:v>
                </c:pt>
                <c:pt idx="24" formatCode="0.00">
                  <c:v>0.0</c:v>
                </c:pt>
                <c:pt idx="25" formatCode="0.00">
                  <c:v>0.0</c:v>
                </c:pt>
                <c:pt idx="26" formatCode="0.00">
                  <c:v>0.0</c:v>
                </c:pt>
                <c:pt idx="27" formatCode="0.00">
                  <c:v>0.0</c:v>
                </c:pt>
                <c:pt idx="28" formatCode="0.00">
                  <c:v>0.0</c:v>
                </c:pt>
                <c:pt idx="29" formatCode="0.00">
                  <c:v>0.0</c:v>
                </c:pt>
                <c:pt idx="30" formatCode="0.00">
                  <c:v>0.0</c:v>
                </c:pt>
                <c:pt idx="31" formatCode="0.00">
                  <c:v>0.0</c:v>
                </c:pt>
                <c:pt idx="32" formatCode="0.00">
                  <c:v>0.0</c:v>
                </c:pt>
                <c:pt idx="33" formatCode="0.00">
                  <c:v>0.0</c:v>
                </c:pt>
                <c:pt idx="34" formatCode="0.00">
                  <c:v>0.0</c:v>
                </c:pt>
                <c:pt idx="35" formatCode="0.00">
                  <c:v>0.0</c:v>
                </c:pt>
                <c:pt idx="36" formatCode="0.00">
                  <c:v>0.0</c:v>
                </c:pt>
                <c:pt idx="37" formatCode="0.00">
                  <c:v>0.0</c:v>
                </c:pt>
                <c:pt idx="38" formatCode="0.00">
                  <c:v>0.0</c:v>
                </c:pt>
                <c:pt idx="39" formatCode="0.00">
                  <c:v>0.0</c:v>
                </c:pt>
              </c:numCache>
            </c:numRef>
          </c:xVal>
          <c:yVal>
            <c:numRef>
              <c:f>'18O'!$N$2:$N$249</c:f>
              <c:numCache>
                <c:formatCode>General</c:formatCode>
                <c:ptCount val="248"/>
                <c:pt idx="10" formatCode="0.0">
                  <c:v>0.62</c:v>
                </c:pt>
                <c:pt idx="11" formatCode="0.0">
                  <c:v>0.62</c:v>
                </c:pt>
                <c:pt idx="12" formatCode="0.0">
                  <c:v>0.62</c:v>
                </c:pt>
                <c:pt idx="13" formatCode="0.0">
                  <c:v>0.62</c:v>
                </c:pt>
                <c:pt idx="14" formatCode="0.0">
                  <c:v>0.62</c:v>
                </c:pt>
                <c:pt idx="15" formatCode="0.0">
                  <c:v>0.62</c:v>
                </c:pt>
                <c:pt idx="16" formatCode="0.0">
                  <c:v>0.62</c:v>
                </c:pt>
                <c:pt idx="17" formatCode="0.0">
                  <c:v>0.62</c:v>
                </c:pt>
                <c:pt idx="18" formatCode="0.0">
                  <c:v>0.62</c:v>
                </c:pt>
                <c:pt idx="19" formatCode="0.0">
                  <c:v>0.62</c:v>
                </c:pt>
                <c:pt idx="20">
                  <c:v>-29.88</c:v>
                </c:pt>
                <c:pt idx="21">
                  <c:v>-29.88</c:v>
                </c:pt>
                <c:pt idx="22">
                  <c:v>-29.88</c:v>
                </c:pt>
                <c:pt idx="23">
                  <c:v>-29.88</c:v>
                </c:pt>
                <c:pt idx="24">
                  <c:v>-29.88</c:v>
                </c:pt>
                <c:pt idx="25">
                  <c:v>-29.88</c:v>
                </c:pt>
                <c:pt idx="26">
                  <c:v>-29.88</c:v>
                </c:pt>
                <c:pt idx="27">
                  <c:v>-29.88</c:v>
                </c:pt>
                <c:pt idx="28">
                  <c:v>-29.88</c:v>
                </c:pt>
                <c:pt idx="29">
                  <c:v>-29.88</c:v>
                </c:pt>
                <c:pt idx="30" formatCode="0.0">
                  <c:v>-13.37</c:v>
                </c:pt>
                <c:pt idx="31" formatCode="0.0">
                  <c:v>-13.37</c:v>
                </c:pt>
                <c:pt idx="32" formatCode="0.0">
                  <c:v>-13.37</c:v>
                </c:pt>
                <c:pt idx="33" formatCode="0.0">
                  <c:v>-13.37</c:v>
                </c:pt>
                <c:pt idx="34" formatCode="0.0">
                  <c:v>-13.37</c:v>
                </c:pt>
                <c:pt idx="35" formatCode="0.0">
                  <c:v>-13.37</c:v>
                </c:pt>
                <c:pt idx="36" formatCode="0.0">
                  <c:v>-13.37</c:v>
                </c:pt>
                <c:pt idx="37" formatCode="0.0">
                  <c:v>-13.37</c:v>
                </c:pt>
                <c:pt idx="38" formatCode="0.0">
                  <c:v>-13.37</c:v>
                </c:pt>
                <c:pt idx="39" formatCode="0.0">
                  <c:v>-13.37</c:v>
                </c:pt>
              </c:numCache>
            </c:numRef>
          </c:yVal>
          <c:smooth val="0"/>
        </c:ser>
        <c:dLbls>
          <c:showLegendKey val="0"/>
          <c:showVal val="0"/>
          <c:showCatName val="0"/>
          <c:showSerName val="0"/>
          <c:showPercent val="0"/>
          <c:showBubbleSize val="0"/>
        </c:dLbls>
        <c:axId val="2142825848"/>
        <c:axId val="2142831704"/>
      </c:scatterChart>
      <c:valAx>
        <c:axId val="214282584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AT"/>
                  <a:t>d18O measured</a:t>
                </a:r>
              </a:p>
            </c:rich>
          </c:tx>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831704"/>
        <c:crossesAt val="-500.0"/>
        <c:crossBetween val="midCat"/>
        <c:majorUnit val="10.0"/>
        <c:minorUnit val="5.0"/>
      </c:valAx>
      <c:valAx>
        <c:axId val="2142831704"/>
        <c:scaling>
          <c:orientation val="minMax"/>
        </c:scaling>
        <c:delete val="0"/>
        <c:axPos val="l"/>
        <c:title>
          <c:tx>
            <c:rich>
              <a:bodyPr/>
              <a:lstStyle/>
              <a:p>
                <a:pPr>
                  <a:defRPr sz="1000" b="0" i="0" u="none" strike="noStrike" baseline="0">
                    <a:solidFill>
                      <a:srgbClr val="000000"/>
                    </a:solidFill>
                    <a:latin typeface="Calibri"/>
                    <a:ea typeface="Calibri"/>
                    <a:cs typeface="Calibri"/>
                  </a:defRPr>
                </a:pPr>
                <a:r>
                  <a:rPr lang="de-AT"/>
                  <a:t>d18O defined</a:t>
                </a:r>
              </a:p>
            </c:rich>
          </c:tx>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825848"/>
        <c:crossesAt val="-500.0"/>
        <c:crossBetween val="midCat"/>
        <c:majorUnit val="10.0"/>
        <c:minorUnit val="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W23</a:t>
            </a:r>
          </a:p>
        </c:rich>
      </c:tx>
      <c:layout>
        <c:manualLayout>
          <c:xMode val="edge"/>
          <c:yMode val="edge"/>
          <c:x val="0.725124245832907"/>
          <c:y val="0.124352331606218"/>
        </c:manualLayout>
      </c:layout>
      <c:overlay val="0"/>
      <c:spPr>
        <a:noFill/>
        <a:ln w="25400">
          <a:noFill/>
        </a:ln>
      </c:spPr>
    </c:title>
    <c:autoTitleDeleted val="0"/>
    <c:plotArea>
      <c:layout>
        <c:manualLayout>
          <c:layoutTarget val="inner"/>
          <c:xMode val="edge"/>
          <c:yMode val="edge"/>
          <c:x val="0.146103896103896"/>
          <c:y val="0.0829017641418499"/>
          <c:w val="0.733766233766234"/>
          <c:h val="0.761659958053246"/>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'18O'!$B$42:$B$45</c:f>
              <c:numCache>
                <c:formatCode>General</c:formatCode>
                <c:ptCount val="4"/>
                <c:pt idx="0">
                  <c:v>0.0</c:v>
                </c:pt>
                <c:pt idx="1">
                  <c:v>0.0</c:v>
                </c:pt>
                <c:pt idx="2">
                  <c:v>0.0</c:v>
                </c:pt>
                <c:pt idx="3">
                  <c:v>0.0</c:v>
                </c:pt>
              </c:numCache>
            </c:numRef>
          </c:xVal>
          <c:yVal>
            <c:numRef>
              <c:f>'18O'!$E$42:$E$45</c:f>
              <c:numCache>
                <c:formatCode>0.00</c:formatCode>
                <c:ptCount val="4"/>
                <c:pt idx="0">
                  <c:v>0.0</c:v>
                </c:pt>
                <c:pt idx="1">
                  <c:v>0.0</c:v>
                </c:pt>
                <c:pt idx="2">
                  <c:v>0.0</c:v>
                </c:pt>
                <c:pt idx="3">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'18O'!$B$42:$B$45</c:f>
              <c:numCache>
                <c:formatCode>General</c:formatCode>
                <c:ptCount val="4"/>
                <c:pt idx="0">
                  <c:v>0.0</c:v>
                </c:pt>
                <c:pt idx="1">
                  <c:v>0.0</c:v>
                </c:pt>
                <c:pt idx="2">
                  <c:v>0.0</c:v>
                </c:pt>
                <c:pt idx="3">
                  <c:v>0.0</c:v>
                </c:pt>
              </c:numCache>
            </c:numRef>
          </c:xVal>
          <c:yVal>
            <c:numRef>
              <c:f>'18O'!$I$42:$I$45</c:f>
              <c:numCache>
                <c:formatCode>0.00</c:formatCode>
                <c:ptCount val="4"/>
                <c:pt idx="0">
                  <c:v>0.0</c:v>
                </c:pt>
                <c:pt idx="1">
                  <c:v>0.0</c:v>
                </c:pt>
                <c:pt idx="2">
                  <c:v>0.0</c:v>
                </c:pt>
                <c:pt idx="3">
                  <c:v>0.0</c:v>
                </c:pt>
              </c:numCache>
            </c:numRef>
          </c:yVal>
          <c:smooth val="0"/>
        </c:ser>
        <c:dLbls>
          <c:showLegendKey val="0"/>
          <c:showVal val="0"/>
          <c:showCatName val="0"/>
          <c:showSerName val="0"/>
          <c:showPercent val="0"/>
          <c:showBubbleSize val="0"/>
        </c:dLbls>
        <c:axId val="2142871624"/>
        <c:axId val="2142874840"/>
      </c:scatterChart>
      <c:valAx>
        <c:axId val="2142871624"/>
        <c:scaling>
          <c:orientation val="minMax"/>
          <c:max val="5.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874840"/>
        <c:crossesAt val="-500.0"/>
        <c:crossBetween val="midCat"/>
        <c:majorUnit val="1.0"/>
        <c:minorUnit val="0.5"/>
      </c:valAx>
      <c:valAx>
        <c:axId val="2142874840"/>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87162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lineMarker"/>
        <c:varyColors val="0"/>
        <c:ser>
          <c:idx val="0"/>
          <c:order val="0"/>
          <c:tx>
            <c:strRef>
              <c:f>'18O'!$O$102:$O$103</c:f>
              <c:strCache>
                <c:ptCount val="1"/>
                <c:pt idx="0">
                  <c:v>#DIV/0! #DIV/0!</c:v>
                </c:pt>
              </c:strCache>
            </c:strRef>
          </c:tx>
          <c:yVal>
            <c:numRef>
              <c:f>'18O'!$O$104:$O$105</c:f>
              <c:numCache>
                <c:formatCode>0.00</c:formatCode>
                <c:ptCount val="2"/>
                <c:pt idx="0">
                  <c:v>0.0</c:v>
                </c:pt>
                <c:pt idx="1">
                  <c:v>0.0</c:v>
                </c:pt>
              </c:numCache>
            </c:numRef>
          </c:yVal>
          <c:smooth val="0"/>
        </c:ser>
        <c:dLbls>
          <c:showLegendKey val="0"/>
          <c:showVal val="0"/>
          <c:showCatName val="0"/>
          <c:showSerName val="0"/>
          <c:showPercent val="0"/>
          <c:showBubbleSize val="0"/>
        </c:dLbls>
        <c:axId val="2142896392"/>
        <c:axId val="2142899352"/>
      </c:scatterChart>
      <c:valAx>
        <c:axId val="2142896392"/>
        <c:scaling>
          <c:orientation val="minMax"/>
        </c:scaling>
        <c:delete val="0"/>
        <c:axPos val="b"/>
        <c:majorTickMark val="out"/>
        <c:minorTickMark val="none"/>
        <c:tickLblPos val="nextTo"/>
        <c:crossAx val="2142899352"/>
        <c:crosses val="autoZero"/>
        <c:crossBetween val="midCat"/>
      </c:valAx>
      <c:valAx>
        <c:axId val="2142899352"/>
        <c:scaling>
          <c:orientation val="minMax"/>
        </c:scaling>
        <c:delete val="0"/>
        <c:axPos val="l"/>
        <c:majorGridlines/>
        <c:numFmt formatCode="0.00" sourceLinked="1"/>
        <c:majorTickMark val="out"/>
        <c:minorTickMark val="none"/>
        <c:tickLblPos val="nextTo"/>
        <c:crossAx val="214289639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      H2O Mean [should be between 17.000 and 23.000]</a:t>
            </a:r>
          </a:p>
        </c:rich>
      </c:tx>
      <c:layout>
        <c:manualLayout>
          <c:xMode val="edge"/>
          <c:yMode val="edge"/>
          <c:x val="0.180519148533287"/>
          <c:y val="0.0409555585212865"/>
        </c:manualLayout>
      </c:layout>
      <c:overlay val="0"/>
      <c:spPr>
        <a:noFill/>
        <a:ln w="25400">
          <a:noFill/>
        </a:ln>
      </c:spPr>
    </c:title>
    <c:autoTitleDeleted val="0"/>
    <c:plotArea>
      <c:layout>
        <c:manualLayout>
          <c:layoutTarget val="inner"/>
          <c:xMode val="edge"/>
          <c:yMode val="edge"/>
          <c:x val="0.172691101694084"/>
          <c:y val="0.132203608652689"/>
          <c:w val="0.692772442842548"/>
          <c:h val="0.711865585052941"/>
        </c:manualLayout>
      </c:layout>
      <c:scatterChart>
        <c:scatterStyle val="lineMarker"/>
        <c:varyColors val="0"/>
        <c:ser>
          <c:idx val="0"/>
          <c:order val="0"/>
          <c:tx>
            <c:strRef>
              <c:f>'run summary'!$D$1</c:f>
              <c:strCache>
                <c:ptCount val="1"/>
                <c:pt idx="0">
                  <c:v>0</c:v>
                </c:pt>
              </c:strCache>
            </c:strRef>
          </c:tx>
          <c:spPr>
            <a:ln w="28575">
              <a:noFill/>
            </a:ln>
          </c:spPr>
          <c:marker>
            <c:symbol val="circle"/>
            <c:size val="5"/>
            <c:spPr>
              <a:solidFill>
                <a:sysClr val="window" lastClr="FFFFFF"/>
              </a:solidFill>
              <a:ln>
                <a:solidFill>
                  <a:sysClr val="windowText" lastClr="000000"/>
                </a:solidFill>
              </a:ln>
              <a:effectLst/>
            </c:spPr>
          </c:marker>
          <c:xVal>
            <c:numRef>
              <c:f>'run summary'!$A$2:$A$248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'run summary'!$D$2:$D$248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yVal>
          <c:smooth val="0"/>
        </c:ser>
        <c:dLbls>
          <c:showLegendKey val="0"/>
          <c:showVal val="0"/>
          <c:showCatName val="0"/>
          <c:showSerName val="0"/>
          <c:showPercent val="0"/>
          <c:showBubbleSize val="0"/>
        </c:dLbls>
        <c:axId val="2142446168"/>
        <c:axId val="2142440408"/>
      </c:scatterChart>
      <c:valAx>
        <c:axId val="2142446168"/>
        <c:scaling>
          <c:orientation val="minMax"/>
          <c:min val="0.0"/>
        </c:scaling>
        <c:delete val="0"/>
        <c:axPos val="b"/>
        <c:title>
          <c:tx>
            <c:rich>
              <a:bodyPr/>
              <a:lstStyle/>
              <a:p>
                <a:pPr>
                  <a:defRPr sz="1000" b="1" i="0" u="none" strike="noStrike" baseline="0">
                    <a:solidFill>
                      <a:srgbClr val="000000"/>
                    </a:solidFill>
                    <a:latin typeface="Calibri"/>
                    <a:ea typeface="Calibri"/>
                    <a:cs typeface="Calibri"/>
                  </a:defRPr>
                </a:pPr>
                <a:r>
                  <a:rPr lang="de-AT"/>
                  <a:t>Line</a:t>
                </a:r>
              </a:p>
            </c:rich>
          </c:tx>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440408"/>
        <c:crosses val="autoZero"/>
        <c:crossBetween val="midCat"/>
        <c:majorUnit val="50.0"/>
        <c:minorUnit val="10.0"/>
      </c:valAx>
      <c:valAx>
        <c:axId val="2142440408"/>
        <c:scaling>
          <c:orientation val="minMax"/>
          <c:max val="26000.0"/>
          <c:min val="17000.0"/>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de-AT"/>
                  <a:t>H2O in ppmV</a:t>
                </a:r>
              </a:p>
            </c:rich>
          </c:tx>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2446168"/>
        <c:crosses val="autoZero"/>
        <c:crossBetween val="midCat"/>
        <c:majorUnit val="1000.0"/>
        <c:minorUnit val="1000.0"/>
      </c:valAx>
      <c:spPr>
        <a:solidFill>
          <a:srgbClr val="FFFFFF"/>
        </a:solidFill>
        <a:ln w="12700">
          <a:solidFill>
            <a:srgbClr val="000000"/>
          </a:solidFill>
          <a:prstDash val="solid"/>
        </a:ln>
      </c:spPr>
    </c:plotArea>
    <c:legend>
      <c:legendPos val="r"/>
      <c:layout>
        <c:manualLayout>
          <c:xMode val="edge"/>
          <c:yMode val="edge"/>
          <c:x val="0.589178356713427"/>
          <c:y val="0.711864406779661"/>
          <c:w val="0.246492985971944"/>
          <c:h val="0.0847457627118644"/>
        </c:manualLayout>
      </c:layout>
      <c:overlay val="0"/>
      <c:spPr>
        <a:noFill/>
        <a:ln w="12700">
          <a:solidFill>
            <a:srgbClr val="000000"/>
          </a:solidFill>
          <a:prstDash val="solid"/>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3611264523798"/>
          <c:y val="0.0409556313993174"/>
        </c:manualLayout>
      </c:layout>
      <c:overlay val="0"/>
      <c:spPr>
        <a:noFill/>
        <a:ln w="25400">
          <a:noFill/>
        </a:ln>
      </c:spPr>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64658957429243"/>
          <c:y val="0.133105802047782"/>
          <c:w val="0.700804587107389"/>
          <c:h val="0.709897610921502"/>
        </c:manualLayout>
      </c:layout>
      <c:scatterChart>
        <c:scatterStyle val="lineMarker"/>
        <c:varyColors val="0"/>
        <c:ser>
          <c:idx val="0"/>
          <c:order val="0"/>
          <c:tx>
            <c:strRef>
              <c:f>'run summary'!$G$1</c:f>
              <c:strCache>
                <c:ptCount val="1"/>
                <c:pt idx="0">
                  <c:v>0.00</c:v>
                </c:pt>
              </c:strCache>
            </c:strRef>
          </c:tx>
          <c:spPr>
            <a:ln w="28575">
              <a:noFill/>
            </a:ln>
          </c:spPr>
          <c:marker>
            <c:symbol val="circle"/>
            <c:size val="5"/>
            <c:spPr>
              <a:solidFill>
                <a:sysClr val="window" lastClr="FFFFFF"/>
              </a:solidFill>
              <a:ln>
                <a:solidFill>
                  <a:sysClr val="windowText" lastClr="000000"/>
                </a:solidFill>
              </a:ln>
              <a:effectLst/>
            </c:spPr>
          </c:marker>
          <c:xVal>
            <c:numRef>
              <c:f>'run summary'!$A$2:$A$248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'run summary'!$G$2:$G$248</c:f>
              <c:numCache>
                <c:formatCode>0.00</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yVal>
          <c:smooth val="0"/>
        </c:ser>
        <c:dLbls>
          <c:showLegendKey val="0"/>
          <c:showVal val="0"/>
          <c:showCatName val="0"/>
          <c:showSerName val="0"/>
          <c:showPercent val="0"/>
          <c:showBubbleSize val="0"/>
        </c:dLbls>
        <c:axId val="2143812584"/>
        <c:axId val="2143820536"/>
      </c:scatterChart>
      <c:valAx>
        <c:axId val="2143812584"/>
        <c:scaling>
          <c:orientation val="minMax"/>
          <c:min val="0.0"/>
        </c:scaling>
        <c:delete val="0"/>
        <c:axPos val="b"/>
        <c:title>
          <c:tx>
            <c:rich>
              <a:bodyPr/>
              <a:lstStyle/>
              <a:p>
                <a:pPr>
                  <a:defRPr sz="1000" b="1" i="0" u="none" strike="noStrike" baseline="0">
                    <a:solidFill>
                      <a:srgbClr val="000000"/>
                    </a:solidFill>
                    <a:latin typeface="Calibri"/>
                    <a:ea typeface="Calibri"/>
                    <a:cs typeface="Calibri"/>
                  </a:defRPr>
                </a:pPr>
                <a:r>
                  <a:rPr lang="de-AT"/>
                  <a:t>Line</a:t>
                </a:r>
              </a:p>
            </c:rich>
          </c:tx>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3820536"/>
        <c:crossesAt val="-1000.0"/>
        <c:crossBetween val="midCat"/>
        <c:majorUnit val="50.0"/>
        <c:minorUnit val="10.0"/>
      </c:valAx>
      <c:valAx>
        <c:axId val="2143820536"/>
        <c:scaling>
          <c:orientation val="minMax"/>
          <c:max val="10.0"/>
          <c:min val="-50.0"/>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de-AT"/>
                  <a:t>d18O in permil</a:t>
                </a:r>
              </a:p>
            </c:rich>
          </c:tx>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3812584"/>
        <c:crosses val="autoZero"/>
        <c:crossBetween val="midCat"/>
        <c:majorUnit val="10.0"/>
        <c:minorUnit val="5.0"/>
      </c:valAx>
      <c:spPr>
        <a:solidFill>
          <a:srgbClr val="FFFFFF"/>
        </a:solidFill>
        <a:ln w="12700">
          <a:solidFill>
            <a:srgbClr val="000000"/>
          </a:solidFill>
          <a:prstDash val="solid"/>
        </a:ln>
      </c:spPr>
    </c:plotArea>
    <c:legend>
      <c:legendPos val="r"/>
      <c:layout>
        <c:manualLayout>
          <c:xMode val="edge"/>
          <c:yMode val="edge"/>
          <c:x val="0.551102204408818"/>
          <c:y val="0.645051194539249"/>
          <c:w val="0.182364729458918"/>
          <c:h val="0.0819112627986348"/>
        </c:manualLayout>
      </c:layout>
      <c:overlay val="0"/>
      <c:spPr>
        <a:noFill/>
        <a:ln w="12700">
          <a:solidFill>
            <a:srgbClr val="000000"/>
          </a:solidFill>
          <a:prstDash val="solid"/>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3611474918341"/>
          <c:y val="0.0409556313993174"/>
        </c:manualLayout>
      </c:layout>
      <c:overlay val="0"/>
      <c:spPr>
        <a:noFill/>
        <a:ln w="25400">
          <a:noFill/>
        </a:ln>
      </c:spPr>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66332828090584"/>
          <c:y val="0.133105802047782"/>
          <c:w val="0.697395471994254"/>
          <c:h val="0.709897610921502"/>
        </c:manualLayout>
      </c:layout>
      <c:scatterChart>
        <c:scatterStyle val="lineMarker"/>
        <c:varyColors val="0"/>
        <c:ser>
          <c:idx val="0"/>
          <c:order val="0"/>
          <c:tx>
            <c:strRef>
              <c:f>'run summary'!$H$1</c:f>
              <c:strCache>
                <c:ptCount val="1"/>
                <c:pt idx="0">
                  <c:v>0.00</c:v>
                </c:pt>
              </c:strCache>
            </c:strRef>
          </c:tx>
          <c:spPr>
            <a:ln w="28575">
              <a:noFill/>
            </a:ln>
          </c:spPr>
          <c:marker>
            <c:symbol val="circle"/>
            <c:size val="5"/>
            <c:spPr>
              <a:solidFill>
                <a:sysClr val="window" lastClr="FFFFFF"/>
              </a:solidFill>
              <a:ln>
                <a:solidFill>
                  <a:sysClr val="windowText" lastClr="000000"/>
                </a:solidFill>
              </a:ln>
              <a:effectLst/>
            </c:spPr>
          </c:marker>
          <c:xVal>
            <c:numRef>
              <c:f>'run summary'!$A$2:$A$248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'run summary'!$H$2:$H$248</c:f>
              <c:numCache>
                <c:formatCode>0.00</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yVal>
          <c:smooth val="0"/>
        </c:ser>
        <c:dLbls>
          <c:showLegendKey val="0"/>
          <c:showVal val="0"/>
          <c:showCatName val="0"/>
          <c:showSerName val="0"/>
          <c:showPercent val="0"/>
          <c:showBubbleSize val="0"/>
        </c:dLbls>
        <c:axId val="2143857960"/>
        <c:axId val="2143865864"/>
      </c:scatterChart>
      <c:valAx>
        <c:axId val="2143857960"/>
        <c:scaling>
          <c:orientation val="minMax"/>
          <c:min val="0.0"/>
        </c:scaling>
        <c:delete val="0"/>
        <c:axPos val="b"/>
        <c:title>
          <c:tx>
            <c:rich>
              <a:bodyPr/>
              <a:lstStyle/>
              <a:p>
                <a:pPr>
                  <a:defRPr sz="1000" b="1" i="0" u="none" strike="noStrike" baseline="0">
                    <a:solidFill>
                      <a:srgbClr val="000000"/>
                    </a:solidFill>
                    <a:latin typeface="Calibri"/>
                    <a:ea typeface="Calibri"/>
                    <a:cs typeface="Calibri"/>
                  </a:defRPr>
                </a:pPr>
                <a:r>
                  <a:rPr lang="de-AT"/>
                  <a:t>Line</a:t>
                </a:r>
              </a:p>
            </c:rich>
          </c:tx>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3865864"/>
        <c:crossesAt val="-1000.0"/>
        <c:crossBetween val="midCat"/>
        <c:majorUnit val="50.0"/>
        <c:minorUnit val="10.0"/>
      </c:valAx>
      <c:valAx>
        <c:axId val="2143865864"/>
        <c:scaling>
          <c:orientation val="minMax"/>
          <c:max val="50.0"/>
          <c:min val="-300.0"/>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de-AT"/>
                  <a:t>d2H in permil</a:t>
                </a:r>
              </a:p>
            </c:rich>
          </c:tx>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3857960"/>
        <c:crosses val="autoZero"/>
        <c:crossBetween val="midCat"/>
        <c:majorUnit val="50.0"/>
        <c:minorUnit val="10.0"/>
      </c:valAx>
      <c:spPr>
        <a:solidFill>
          <a:srgbClr val="FFFFFF"/>
        </a:solidFill>
        <a:ln w="12700">
          <a:solidFill>
            <a:srgbClr val="000000"/>
          </a:solidFill>
          <a:prstDash val="solid"/>
        </a:ln>
      </c:spPr>
    </c:plotArea>
    <c:legend>
      <c:legendPos val="r"/>
      <c:layout>
        <c:manualLayout>
          <c:xMode val="edge"/>
          <c:yMode val="edge"/>
          <c:x val="0.557114228456914"/>
          <c:y val="0.641638225255973"/>
          <c:w val="0.246492985971944"/>
          <c:h val="0.0853242320819113"/>
        </c:manualLayout>
      </c:layout>
      <c:overlay val="0"/>
      <c:spPr>
        <a:noFill/>
        <a:ln w="12700">
          <a:solidFill>
            <a:srgbClr val="000000"/>
          </a:solidFill>
          <a:prstDash val="solid"/>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de-AT" sz="1400"/>
              <a:t>      H2O Mean [should be between 17.000 and 23.000]</a:t>
            </a:r>
          </a:p>
        </c:rich>
      </c:tx>
      <c:layout>
        <c:manualLayout>
          <c:xMode val="edge"/>
          <c:yMode val="edge"/>
          <c:x val="0.180519148533287"/>
          <c:y val="0.0409555585212865"/>
        </c:manualLayout>
      </c:layout>
      <c:overlay val="0"/>
      <c:spPr>
        <a:noFill/>
        <a:ln w="25400">
          <a:noFill/>
        </a:ln>
      </c:spPr>
    </c:title>
    <c:autoTitleDeleted val="0"/>
    <c:plotArea>
      <c:layout>
        <c:manualLayout>
          <c:layoutTarget val="inner"/>
          <c:xMode val="edge"/>
          <c:yMode val="edge"/>
          <c:x val="0.172691101694084"/>
          <c:y val="0.132203608652689"/>
          <c:w val="0.692772442842548"/>
          <c:h val="0.711865585052941"/>
        </c:manualLayout>
      </c:layout>
      <c:scatterChart>
        <c:scatterStyle val="lineMarker"/>
        <c:varyColors val="0"/>
        <c:ser>
          <c:idx val="0"/>
          <c:order val="0"/>
          <c:tx>
            <c:strRef>
              <c:f>'run summary'!$D$1</c:f>
              <c:strCache>
                <c:ptCount val="1"/>
                <c:pt idx="0">
                  <c:v>0</c:v>
                </c:pt>
              </c:strCache>
            </c:strRef>
          </c:tx>
          <c:spPr>
            <a:ln w="28575">
              <a:noFill/>
            </a:ln>
          </c:spPr>
          <c:marker>
            <c:symbol val="circle"/>
            <c:size val="5"/>
            <c:spPr>
              <a:solidFill>
                <a:srgbClr val="FFFF00"/>
              </a:solidFill>
              <a:ln>
                <a:solidFill>
                  <a:sysClr val="windowText" lastClr="000000"/>
                </a:solidFill>
              </a:ln>
              <a:effectLst/>
            </c:spPr>
          </c:marker>
          <c:xVal>
            <c:numRef>
              <c:f>'run summary'!$A$2:$A$248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'run summary'!$D$2:$D$248</c:f>
              <c:numCache>
                <c:formatCode>General</c:formatCode>
                <c:ptCount val="2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yVal>
          <c:smooth val="0"/>
        </c:ser>
        <c:dLbls>
          <c:showLegendKey val="0"/>
          <c:showVal val="0"/>
          <c:showCatName val="0"/>
          <c:showSerName val="0"/>
          <c:showPercent val="0"/>
          <c:showBubbleSize val="0"/>
        </c:dLbls>
        <c:axId val="2139304680"/>
        <c:axId val="2139299000"/>
      </c:scatterChart>
      <c:valAx>
        <c:axId val="2139304680"/>
        <c:scaling>
          <c:orientation val="minMax"/>
          <c:min val="0.0"/>
        </c:scaling>
        <c:delete val="0"/>
        <c:axPos val="b"/>
        <c:title>
          <c:tx>
            <c:rich>
              <a:bodyPr/>
              <a:lstStyle/>
              <a:p>
                <a:pPr>
                  <a:defRPr/>
                </a:pPr>
                <a:r>
                  <a:rPr lang="de-AT"/>
                  <a:t>Line</a:t>
                </a:r>
              </a:p>
            </c:rich>
          </c:tx>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2139299000"/>
        <c:crosses val="autoZero"/>
        <c:crossBetween val="midCat"/>
        <c:majorUnit val="50.0"/>
        <c:minorUnit val="10.0"/>
      </c:valAx>
      <c:valAx>
        <c:axId val="2139299000"/>
        <c:scaling>
          <c:orientation val="minMax"/>
          <c:max val="23000.0"/>
        </c:scaling>
        <c:delete val="0"/>
        <c:axPos val="l"/>
        <c:majorGridlines>
          <c:spPr>
            <a:ln w="3175">
              <a:solidFill>
                <a:srgbClr val="808080"/>
              </a:solidFill>
              <a:prstDash val="solid"/>
            </a:ln>
          </c:spPr>
        </c:majorGridlines>
        <c:title>
          <c:tx>
            <c:rich>
              <a:bodyPr/>
              <a:lstStyle/>
              <a:p>
                <a:pPr>
                  <a:defRPr/>
                </a:pPr>
                <a:r>
                  <a:rPr lang="de-AT"/>
                  <a:t>H2O in ppmV</a:t>
                </a:r>
              </a:p>
            </c:rich>
          </c:tx>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a:pPr>
            <a:endParaRPr lang="en-US"/>
          </a:p>
        </c:txPr>
        <c:crossAx val="2139304680"/>
        <c:crosses val="autoZero"/>
        <c:crossBetween val="midCat"/>
        <c:majorUnit val="1000.0"/>
        <c:minorUnit val="1000.0"/>
      </c:valAx>
      <c:spPr>
        <a:solidFill>
          <a:srgbClr val="FFFFFF"/>
        </a:solidFill>
        <a:ln w="12700">
          <a:solidFill>
            <a:srgbClr val="000000"/>
          </a:solidFill>
          <a:prstDash val="solid"/>
        </a:ln>
      </c:spPr>
    </c:plotArea>
    <c:plotVisOnly val="1"/>
    <c:dispBlanksAs val="gap"/>
    <c:showDLblsOverMax val="0"/>
  </c:chart>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alignWithMargins="0"/>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Haus 1</a:t>
            </a:r>
          </a:p>
        </c:rich>
      </c:tx>
      <c:layout>
        <c:manualLayout>
          <c:xMode val="edge"/>
          <c:yMode val="edge"/>
          <c:x val="0.677562197929142"/>
          <c:y val="0.117136304563871"/>
        </c:manualLayout>
      </c:layout>
      <c:overlay val="0"/>
      <c:spPr>
        <a:noFill/>
        <a:ln w="25400">
          <a:noFill/>
        </a:ln>
      </c:spPr>
    </c:title>
    <c:autoTitleDeleted val="0"/>
    <c:plotArea>
      <c:layout>
        <c:manualLayout>
          <c:layoutTarget val="inner"/>
          <c:xMode val="edge"/>
          <c:yMode val="edge"/>
          <c:x val="0.145631528214528"/>
          <c:y val="0.0825242718446602"/>
          <c:w val="0.731393897255187"/>
          <c:h val="0.766990291262136"/>
        </c:manualLayout>
      </c:layout>
      <c:scatterChart>
        <c:scatterStyle val="lineMarker"/>
        <c:varyColors val="0"/>
        <c:ser>
          <c:idx val="0"/>
          <c:order val="0"/>
          <c:tx>
            <c:v>raw</c:v>
          </c:tx>
          <c:spPr>
            <a:ln w="28575">
              <a:noFill/>
            </a:ln>
          </c:spPr>
          <c:marker>
            <c:symbol val="circle"/>
            <c:size val="5"/>
            <c:spPr>
              <a:solidFill>
                <a:schemeClr val="bg1"/>
              </a:solidFill>
              <a:ln>
                <a:solidFill>
                  <a:schemeClr val="tx1"/>
                </a:solidFill>
              </a:ln>
            </c:spPr>
          </c:marker>
          <c:xVal>
            <c:numRef>
              <c:f>'2H'!$B$12:$B$21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'2H'!$E$12:$E$21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'2H'!$B$12:$B$21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'2H'!$I$12:$I$21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765720"/>
        <c:axId val="2141768872"/>
      </c:scatterChart>
      <c:valAx>
        <c:axId val="2141765720"/>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768872"/>
        <c:crossesAt val="-500.0"/>
        <c:crossBetween val="midCat"/>
        <c:majorUnit val="1.0"/>
        <c:minorUnit val="0.5"/>
      </c:valAx>
      <c:valAx>
        <c:axId val="2141768872"/>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765720"/>
        <c:crosses val="autoZero"/>
        <c:crossBetween val="midCat"/>
        <c:majorUnit val="10.0"/>
        <c:minorUnit val="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Haus 2</a:t>
            </a:r>
          </a:p>
        </c:rich>
      </c:tx>
      <c:layout>
        <c:manualLayout>
          <c:xMode val="edge"/>
          <c:yMode val="edge"/>
          <c:x val="0.699234003516551"/>
          <c:y val="0.103626943005181"/>
        </c:manualLayout>
      </c:layout>
      <c:overlay val="0"/>
      <c:spPr>
        <a:noFill/>
        <a:ln w="25400">
          <a:noFill/>
        </a:ln>
      </c:spPr>
    </c:title>
    <c:autoTitleDeleted val="0"/>
    <c:plotArea>
      <c:layout>
        <c:manualLayout>
          <c:layoutTarget val="inner"/>
          <c:xMode val="edge"/>
          <c:yMode val="edge"/>
          <c:x val="0.158576552944709"/>
          <c:y val="0.067357683365253"/>
          <c:w val="0.728157641072642"/>
          <c:h val="0.772022678570977"/>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'2H'!$B$22:$B$31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'2H'!$E$22:$E$31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'2H'!$B$22:$B$31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'2H'!$I$22:$I$31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808456"/>
        <c:axId val="2141811672"/>
      </c:scatterChart>
      <c:valAx>
        <c:axId val="2141808456"/>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811672"/>
        <c:crossesAt val="-500.0"/>
        <c:crossBetween val="midCat"/>
        <c:majorUnit val="1.0"/>
        <c:minorUnit val="0.5"/>
      </c:valAx>
      <c:valAx>
        <c:axId val="2141811672"/>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808456"/>
        <c:crosses val="autoZero"/>
        <c:crossBetween val="midCat"/>
        <c:majorUnit val="10.0"/>
        <c:minorUnit val="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TAP (Pos. 4)</a:t>
            </a:r>
          </a:p>
        </c:rich>
      </c:tx>
      <c:layout>
        <c:manualLayout>
          <c:xMode val="edge"/>
          <c:yMode val="edge"/>
          <c:x val="0.617249445761027"/>
          <c:y val="0.283246977547496"/>
        </c:manualLayout>
      </c:layout>
      <c:overlay val="0"/>
      <c:spPr>
        <a:noFill/>
        <a:ln w="25400">
          <a:noFill/>
        </a:ln>
      </c:spPr>
    </c:title>
    <c:autoTitleDeleted val="0"/>
    <c:plotArea>
      <c:layout>
        <c:manualLayout>
          <c:layoutTarget val="inner"/>
          <c:xMode val="edge"/>
          <c:yMode val="edge"/>
          <c:x val="0.145631528214528"/>
          <c:y val="0.0829017641418499"/>
          <c:w val="0.734630153437732"/>
          <c:h val="0.761659958053246"/>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'2H'!$B$32:$B$41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'2H'!$E$32:$E$41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'2H'!$B$32:$B$41</c:f>
              <c:numCache>
                <c:formatCode>General</c:formatCode>
                <c:ptCount val="10"/>
                <c:pt idx="0">
                  <c:v>0.0</c:v>
                </c:pt>
                <c:pt idx="1">
                  <c:v>0.0</c:v>
                </c:pt>
                <c:pt idx="2">
                  <c:v>0.0</c:v>
                </c:pt>
                <c:pt idx="3">
                  <c:v>0.0</c:v>
                </c:pt>
                <c:pt idx="4">
                  <c:v>0.0</c:v>
                </c:pt>
                <c:pt idx="5">
                  <c:v>0.0</c:v>
                </c:pt>
                <c:pt idx="6">
                  <c:v>0.0</c:v>
                </c:pt>
                <c:pt idx="7">
                  <c:v>0.0</c:v>
                </c:pt>
                <c:pt idx="8">
                  <c:v>0.0</c:v>
                </c:pt>
                <c:pt idx="9">
                  <c:v>0.0</c:v>
                </c:pt>
              </c:numCache>
            </c:numRef>
          </c:xVal>
          <c:yVal>
            <c:numRef>
              <c:f>'2H'!$I$32:$I$41</c:f>
              <c:numCache>
                <c:formatCode>0.00</c:formatCode>
                <c:ptCount val="10"/>
                <c:pt idx="0">
                  <c:v>0.0</c:v>
                </c:pt>
                <c:pt idx="1">
                  <c:v>0.0</c:v>
                </c:pt>
                <c:pt idx="2">
                  <c:v>0.0</c:v>
                </c:pt>
                <c:pt idx="3">
                  <c:v>0.0</c:v>
                </c:pt>
                <c:pt idx="4">
                  <c:v>0.0</c:v>
                </c:pt>
                <c:pt idx="5">
                  <c:v>0.0</c:v>
                </c:pt>
                <c:pt idx="6">
                  <c:v>0.0</c:v>
                </c:pt>
                <c:pt idx="7">
                  <c:v>0.0</c:v>
                </c:pt>
                <c:pt idx="8">
                  <c:v>0.0</c:v>
                </c:pt>
                <c:pt idx="9">
                  <c:v>0.0</c:v>
                </c:pt>
              </c:numCache>
            </c:numRef>
          </c:yVal>
          <c:smooth val="0"/>
        </c:ser>
        <c:dLbls>
          <c:showLegendKey val="0"/>
          <c:showVal val="0"/>
          <c:showCatName val="0"/>
          <c:showSerName val="0"/>
          <c:showPercent val="0"/>
          <c:showBubbleSize val="0"/>
        </c:dLbls>
        <c:axId val="2141850984"/>
        <c:axId val="2141854200"/>
      </c:scatterChart>
      <c:valAx>
        <c:axId val="2141850984"/>
        <c:scaling>
          <c:orientation val="minMax"/>
          <c:max val="11.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854200"/>
        <c:crossesAt val="-500.0"/>
        <c:crossBetween val="midCat"/>
        <c:majorUnit val="1.0"/>
        <c:minorUnit val="0.5"/>
      </c:valAx>
      <c:valAx>
        <c:axId val="2141854200"/>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850984"/>
        <c:crosses val="autoZero"/>
        <c:crossBetween val="midCat"/>
        <c:majorUnit val="10.0"/>
        <c:minorUnit val="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(2) Drift correction</a:t>
            </a:r>
          </a:p>
        </c:rich>
      </c:tx>
      <c:overlay val="0"/>
      <c:spPr>
        <a:noFill/>
        <a:ln w="25400">
          <a:noFill/>
        </a:ln>
      </c:spPr>
    </c:title>
    <c:autoTitleDeleted val="0"/>
    <c:plotArea>
      <c:layout>
        <c:manualLayout>
          <c:layoutTarget val="inner"/>
          <c:xMode val="edge"/>
          <c:yMode val="edge"/>
          <c:x val="0.11154609484514"/>
          <c:y val="0.0914635507924906"/>
          <c:w val="0.810176899401544"/>
          <c:h val="0.798781676921085"/>
        </c:manualLayout>
      </c:layout>
      <c:scatterChart>
        <c:scatterStyle val="lineMarker"/>
        <c:varyColors val="0"/>
        <c:ser>
          <c:idx val="0"/>
          <c:order val="0"/>
          <c:tx>
            <c:strRef>
              <c:f>'2H'!$J$1</c:f>
              <c:strCache>
                <c:ptCount val="1"/>
                <c:pt idx="0">
                  <c:v>mean value drift</c:v>
                </c:pt>
              </c:strCache>
            </c:strRef>
          </c:tx>
          <c:spPr>
            <a:ln w="28575">
              <a:noFill/>
            </a:ln>
          </c:spPr>
          <c:marker>
            <c:symbol val="circle"/>
            <c:size val="5"/>
            <c:spPr>
              <a:solidFill>
                <a:schemeClr val="bg1"/>
              </a:solidFill>
              <a:ln>
                <a:solidFill>
                  <a:sysClr val="windowText" lastClr="000000"/>
                </a:solidFill>
              </a:ln>
            </c:spPr>
          </c:marker>
          <c:trendline>
            <c:spPr>
              <a:ln w="3175">
                <a:solidFill>
                  <a:srgbClr val="000000"/>
                </a:solidFill>
                <a:prstDash val="solid"/>
              </a:ln>
            </c:spPr>
            <c:trendlineType val="linear"/>
            <c:dispRSqr val="0"/>
            <c:dispEq val="1"/>
            <c:trendlineLbl>
              <c:layout>
                <c:manualLayout>
                  <c:x val="-0.0567283874671916"/>
                  <c:y val="-0.220018244670636"/>
                </c:manualLayout>
              </c:layout>
              <c:numFmt formatCode="#,##0.00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'2H'!$A$2:$A$1000</c:f>
              <c:numCache>
                <c:formatCode>General</c:formatCode>
                <c:ptCount val="9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'2H'!$J$2:$J$1000</c:f>
              <c:numCache>
                <c:formatCode>General</c:formatCode>
                <c:ptCount val="999"/>
                <c:pt idx="6" formatCode="0.00">
                  <c:v>0.0</c:v>
                </c:pt>
                <c:pt idx="7" formatCode="0.00">
                  <c:v>0.0</c:v>
                </c:pt>
                <c:pt idx="8" formatCode="0.00">
                  <c:v>0.0</c:v>
                </c:pt>
                <c:pt idx="9" formatCode="0.00">
                  <c:v>0.0</c:v>
                </c:pt>
                <c:pt idx="36" formatCode="0.00">
                  <c:v>0.0</c:v>
                </c:pt>
                <c:pt idx="37" formatCode="0.00">
                  <c:v>0.0</c:v>
                </c:pt>
                <c:pt idx="38" formatCode="0.00">
                  <c:v>0.0</c:v>
                </c:pt>
                <c:pt idx="39" formatCode="0.00">
                  <c:v>0.0</c:v>
                </c:pt>
                <c:pt idx="56" formatCode="0.00">
                  <c:v>0.0</c:v>
                </c:pt>
                <c:pt idx="57" formatCode="0.00">
                  <c:v>0.0</c:v>
                </c:pt>
                <c:pt idx="58" formatCode="0.00">
                  <c:v>0.0</c:v>
                </c:pt>
                <c:pt idx="59" formatCode="0.00">
                  <c:v>0.0</c:v>
                </c:pt>
                <c:pt idx="92" formatCode="0.00">
                  <c:v>0.0</c:v>
                </c:pt>
                <c:pt idx="93" formatCode="0.00">
                  <c:v>0.0</c:v>
                </c:pt>
                <c:pt idx="94" formatCode="0.00">
                  <c:v>0.0</c:v>
                </c:pt>
                <c:pt idx="95" formatCode="0.00">
                  <c:v>0.0</c:v>
                </c:pt>
                <c:pt idx="128" formatCode="0.00">
                  <c:v>0.0</c:v>
                </c:pt>
                <c:pt idx="129" formatCode="0.00">
                  <c:v>0.0</c:v>
                </c:pt>
                <c:pt idx="130" formatCode="0.00">
                  <c:v>0.0</c:v>
                </c:pt>
                <c:pt idx="131" formatCode="0.00">
                  <c:v>0.0</c:v>
                </c:pt>
              </c:numCache>
            </c:numRef>
          </c:yVal>
          <c:smooth val="0"/>
        </c:ser>
        <c:ser>
          <c:idx val="1"/>
          <c:order val="1"/>
          <c:tx>
            <c:strRef>
              <c:f>'2H'!$K$1</c:f>
              <c:strCache>
                <c:ptCount val="1"/>
                <c:pt idx="0">
                  <c:v>drift corrected</c:v>
                </c:pt>
              </c:strCache>
            </c:strRef>
          </c:tx>
          <c:spPr>
            <a:ln w="28575">
              <a:noFill/>
            </a:ln>
          </c:spPr>
          <c:marker>
            <c:symbol val="triangle"/>
            <c:size val="5"/>
            <c:spPr>
              <a:solidFill>
                <a:schemeClr val="tx1"/>
              </a:solidFill>
              <a:ln>
                <a:solidFill>
                  <a:sysClr val="windowText" lastClr="000000"/>
                </a:solidFill>
              </a:ln>
            </c:spPr>
          </c:marker>
          <c:xVal>
            <c:numRef>
              <c:f>'2H'!$A$2:$A$1000</c:f>
              <c:numCache>
                <c:formatCode>General</c:formatCode>
                <c:ptCount val="9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numCache>
            </c:numRef>
          </c:xVal>
          <c:yVal>
            <c:numRef>
              <c:f>'2H'!$K$2:$K$1000</c:f>
              <c:numCache>
                <c:formatCode>General</c:formatCode>
                <c:ptCount val="999"/>
                <c:pt idx="6" formatCode="0.00">
                  <c:v>0.0</c:v>
                </c:pt>
                <c:pt idx="7" formatCode="0.00">
                  <c:v>0.0</c:v>
                </c:pt>
                <c:pt idx="8" formatCode="0.00">
                  <c:v>0.0</c:v>
                </c:pt>
                <c:pt idx="9" formatCode="0.00">
                  <c:v>0.0</c:v>
                </c:pt>
                <c:pt idx="36" formatCode="0.00">
                  <c:v>0.0</c:v>
                </c:pt>
                <c:pt idx="37" formatCode="0.00">
                  <c:v>0.0</c:v>
                </c:pt>
                <c:pt idx="38" formatCode="0.00">
                  <c:v>0.0</c:v>
                </c:pt>
                <c:pt idx="39" formatCode="0.00">
                  <c:v>0.0</c:v>
                </c:pt>
                <c:pt idx="56" formatCode="0.00">
                  <c:v>0.0</c:v>
                </c:pt>
                <c:pt idx="57" formatCode="0.00">
                  <c:v>0.0</c:v>
                </c:pt>
                <c:pt idx="58" formatCode="0.00">
                  <c:v>0.0</c:v>
                </c:pt>
                <c:pt idx="59" formatCode="0.00">
                  <c:v>0.0</c:v>
                </c:pt>
                <c:pt idx="92" formatCode="0.00">
                  <c:v>0.0</c:v>
                </c:pt>
                <c:pt idx="93" formatCode="0.00">
                  <c:v>0.0</c:v>
                </c:pt>
                <c:pt idx="94" formatCode="0.00">
                  <c:v>0.0</c:v>
                </c:pt>
                <c:pt idx="95" formatCode="0.00">
                  <c:v>0.0</c:v>
                </c:pt>
                <c:pt idx="128" formatCode="0.00">
                  <c:v>0.0</c:v>
                </c:pt>
                <c:pt idx="129" formatCode="0.00">
                  <c:v>0.0</c:v>
                </c:pt>
                <c:pt idx="130" formatCode="0.00">
                  <c:v>0.0</c:v>
                </c:pt>
                <c:pt idx="131" formatCode="0.00">
                  <c:v>0.0</c:v>
                </c:pt>
              </c:numCache>
            </c:numRef>
          </c:yVal>
          <c:smooth val="0"/>
        </c:ser>
        <c:dLbls>
          <c:showLegendKey val="0"/>
          <c:showVal val="0"/>
          <c:showCatName val="0"/>
          <c:showSerName val="0"/>
          <c:showPercent val="0"/>
          <c:showBubbleSize val="0"/>
        </c:dLbls>
        <c:axId val="2141896760"/>
        <c:axId val="2141901800"/>
      </c:scatterChart>
      <c:valAx>
        <c:axId val="2141896760"/>
        <c:scaling>
          <c:orientation val="minMax"/>
          <c:min val="0.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901800"/>
        <c:crossesAt val="-500.0"/>
        <c:crossBetween val="midCat"/>
        <c:majorUnit val="50.0"/>
        <c:minorUnit val="25.0"/>
      </c:valAx>
      <c:valAx>
        <c:axId val="2141901800"/>
        <c:scaling>
          <c:orientation val="minMax"/>
          <c:max val="-90.0"/>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1896760"/>
        <c:crosses val="autoZero"/>
        <c:crossBetween val="midCat"/>
        <c:majorUnit val="10.0"/>
        <c:minorUnit val="1.0"/>
      </c:valAx>
      <c:spPr>
        <a:noFill/>
        <a:ln w="12700">
          <a:solidFill>
            <a:srgbClr val="000000"/>
          </a:solidFill>
          <a:prstDash val="solid"/>
        </a:ln>
      </c:spPr>
    </c:plotArea>
    <c:legend>
      <c:legendPos val="r"/>
      <c:layout>
        <c:manualLayout>
          <c:xMode val="edge"/>
          <c:yMode val="edge"/>
          <c:x val="0.556640625"/>
          <c:y val="0.640243902439025"/>
          <c:w val="0.306640625"/>
          <c:h val="0.207317073170732"/>
        </c:manualLayout>
      </c:layout>
      <c:overlay val="0"/>
      <c:spPr>
        <a:noFill/>
        <a:ln w="12700">
          <a:solidFill>
            <a:srgbClr val="000000"/>
          </a:solidFill>
          <a:prstDash val="solid"/>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(3) normalization to VSMOW scale</a:t>
            </a:r>
          </a:p>
        </c:rich>
      </c:tx>
      <c:overlay val="0"/>
      <c:spPr>
        <a:noFill/>
        <a:ln w="25400">
          <a:noFill/>
        </a:ln>
      </c:spPr>
    </c:title>
    <c:autoTitleDeleted val="0"/>
    <c:plotArea>
      <c:layout>
        <c:manualLayout>
          <c:layoutTarget val="inner"/>
          <c:xMode val="edge"/>
          <c:yMode val="edge"/>
          <c:x val="0.162222574267739"/>
          <c:y val="0.13414654116232"/>
          <c:w val="0.762223876353899"/>
          <c:h val="0.640244855547434"/>
        </c:manualLayout>
      </c:layout>
      <c:scatterChart>
        <c:scatterStyle val="lineMarker"/>
        <c:varyColors val="0"/>
        <c:ser>
          <c:idx val="0"/>
          <c:order val="0"/>
          <c:tx>
            <c:strRef>
              <c:f>'2H'!$N$1</c:f>
              <c:strCache>
                <c:ptCount val="1"/>
                <c:pt idx="0">
                  <c:v>mean std defined</c:v>
                </c:pt>
              </c:strCache>
            </c:strRef>
          </c:tx>
          <c:spPr>
            <a:ln w="28575">
              <a:noFill/>
            </a:ln>
          </c:spPr>
          <c:marker>
            <c:symbol val="circle"/>
            <c:size val="5"/>
            <c:spPr>
              <a:solidFill>
                <a:schemeClr val="bg1"/>
              </a:solidFill>
              <a:ln>
                <a:solidFill>
                  <a:sysClr val="windowText" lastClr="000000"/>
                </a:solidFill>
              </a:ln>
            </c:spPr>
          </c:marker>
          <c:trendline>
            <c:spPr>
              <a:ln w="3175">
                <a:solidFill>
                  <a:srgbClr val="000000"/>
                </a:solidFill>
                <a:prstDash val="solid"/>
              </a:ln>
            </c:spPr>
            <c:trendlineType val="linear"/>
            <c:dispRSqr val="1"/>
            <c:dispEq val="1"/>
            <c:trendlineLbl>
              <c:layout>
                <c:manualLayout>
                  <c:x val="-0.316899154272383"/>
                  <c:y val="0.0365850457717176"/>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'2H'!$M$2:$M$249</c:f>
              <c:numCache>
                <c:formatCode>General</c:formatCode>
                <c:ptCount val="248"/>
                <c:pt idx="10" formatCode="0.00">
                  <c:v>0.0</c:v>
                </c:pt>
                <c:pt idx="11" formatCode="0.00">
                  <c:v>0.0</c:v>
                </c:pt>
                <c:pt idx="12" formatCode="0.00">
                  <c:v>0.0</c:v>
                </c:pt>
                <c:pt idx="13" formatCode="0.00">
                  <c:v>0.0</c:v>
                </c:pt>
                <c:pt idx="14" formatCode="0.00">
                  <c:v>0.0</c:v>
                </c:pt>
                <c:pt idx="15" formatCode="0.00">
                  <c:v>0.0</c:v>
                </c:pt>
                <c:pt idx="16" formatCode="0.00">
                  <c:v>0.0</c:v>
                </c:pt>
                <c:pt idx="17" formatCode="0.00">
                  <c:v>0.0</c:v>
                </c:pt>
                <c:pt idx="18" formatCode="0.00">
                  <c:v>0.0</c:v>
                </c:pt>
                <c:pt idx="19" formatCode="0.00">
                  <c:v>0.0</c:v>
                </c:pt>
                <c:pt idx="20" formatCode="0.00">
                  <c:v>0.0</c:v>
                </c:pt>
                <c:pt idx="21" formatCode="0.00">
                  <c:v>0.0</c:v>
                </c:pt>
                <c:pt idx="22" formatCode="0.00">
                  <c:v>0.0</c:v>
                </c:pt>
                <c:pt idx="23" formatCode="0.00">
                  <c:v>0.0</c:v>
                </c:pt>
                <c:pt idx="24" formatCode="0.00">
                  <c:v>0.0</c:v>
                </c:pt>
                <c:pt idx="25" formatCode="0.00">
                  <c:v>0.0</c:v>
                </c:pt>
                <c:pt idx="26" formatCode="0.00">
                  <c:v>0.0</c:v>
                </c:pt>
                <c:pt idx="27" formatCode="0.00">
                  <c:v>0.0</c:v>
                </c:pt>
                <c:pt idx="28" formatCode="0.00">
                  <c:v>0.0</c:v>
                </c:pt>
                <c:pt idx="29" formatCode="0.00">
                  <c:v>0.0</c:v>
                </c:pt>
                <c:pt idx="30" formatCode="0.00">
                  <c:v>0.0</c:v>
                </c:pt>
                <c:pt idx="31" formatCode="0.00">
                  <c:v>0.0</c:v>
                </c:pt>
                <c:pt idx="32" formatCode="0.00">
                  <c:v>0.0</c:v>
                </c:pt>
                <c:pt idx="33" formatCode="0.00">
                  <c:v>0.0</c:v>
                </c:pt>
                <c:pt idx="34" formatCode="0.00">
                  <c:v>0.0</c:v>
                </c:pt>
                <c:pt idx="35" formatCode="0.00">
                  <c:v>0.0</c:v>
                </c:pt>
                <c:pt idx="36" formatCode="0.00">
                  <c:v>0.0</c:v>
                </c:pt>
                <c:pt idx="37" formatCode="0.00">
                  <c:v>0.0</c:v>
                </c:pt>
                <c:pt idx="38" formatCode="0.00">
                  <c:v>0.0</c:v>
                </c:pt>
                <c:pt idx="39" formatCode="0.00">
                  <c:v>0.0</c:v>
                </c:pt>
              </c:numCache>
            </c:numRef>
          </c:xVal>
          <c:yVal>
            <c:numRef>
              <c:f>'2H'!$N$2:$N$249</c:f>
              <c:numCache>
                <c:formatCode>General</c:formatCode>
                <c:ptCount val="248"/>
                <c:pt idx="10">
                  <c:v>3.7</c:v>
                </c:pt>
                <c:pt idx="11">
                  <c:v>3.7</c:v>
                </c:pt>
                <c:pt idx="12">
                  <c:v>3.7</c:v>
                </c:pt>
                <c:pt idx="13">
                  <c:v>3.7</c:v>
                </c:pt>
                <c:pt idx="14">
                  <c:v>3.7</c:v>
                </c:pt>
                <c:pt idx="15">
                  <c:v>3.7</c:v>
                </c:pt>
                <c:pt idx="16">
                  <c:v>3.7</c:v>
                </c:pt>
                <c:pt idx="17">
                  <c:v>3.7</c:v>
                </c:pt>
                <c:pt idx="18">
                  <c:v>3.7</c:v>
                </c:pt>
                <c:pt idx="19">
                  <c:v>3.7</c:v>
                </c:pt>
                <c:pt idx="20">
                  <c:v>-229.8</c:v>
                </c:pt>
                <c:pt idx="21">
                  <c:v>-229.8</c:v>
                </c:pt>
                <c:pt idx="22">
                  <c:v>-229.8</c:v>
                </c:pt>
                <c:pt idx="23">
                  <c:v>-229.8</c:v>
                </c:pt>
                <c:pt idx="24">
                  <c:v>-229.8</c:v>
                </c:pt>
                <c:pt idx="25">
                  <c:v>-229.8</c:v>
                </c:pt>
                <c:pt idx="26">
                  <c:v>-229.8</c:v>
                </c:pt>
                <c:pt idx="27">
                  <c:v>-229.8</c:v>
                </c:pt>
                <c:pt idx="28">
                  <c:v>-229.8</c:v>
                </c:pt>
                <c:pt idx="29">
                  <c:v>-229.8</c:v>
                </c:pt>
                <c:pt idx="30">
                  <c:v>-95.2</c:v>
                </c:pt>
                <c:pt idx="31">
                  <c:v>-95.2</c:v>
                </c:pt>
                <c:pt idx="32">
                  <c:v>-95.2</c:v>
                </c:pt>
                <c:pt idx="33">
                  <c:v>-95.2</c:v>
                </c:pt>
                <c:pt idx="34">
                  <c:v>-95.2</c:v>
                </c:pt>
                <c:pt idx="35">
                  <c:v>-95.2</c:v>
                </c:pt>
                <c:pt idx="36">
                  <c:v>-95.2</c:v>
                </c:pt>
                <c:pt idx="37">
                  <c:v>-95.2</c:v>
                </c:pt>
                <c:pt idx="38">
                  <c:v>-95.2</c:v>
                </c:pt>
                <c:pt idx="39">
                  <c:v>-95.2</c:v>
                </c:pt>
              </c:numCache>
            </c:numRef>
          </c:yVal>
          <c:smooth val="0"/>
        </c:ser>
        <c:dLbls>
          <c:showLegendKey val="0"/>
          <c:showVal val="0"/>
          <c:showCatName val="0"/>
          <c:showSerName val="0"/>
          <c:showPercent val="0"/>
          <c:showBubbleSize val="0"/>
        </c:dLbls>
        <c:axId val="2139213912"/>
        <c:axId val="2139208024"/>
      </c:scatterChart>
      <c:valAx>
        <c:axId val="2139213912"/>
        <c:scaling>
          <c:orientation val="minMax"/>
          <c:max val="0.0"/>
          <c:min val="-250.0"/>
        </c:scaling>
        <c:delete val="0"/>
        <c:axPos val="b"/>
        <c:title>
          <c:tx>
            <c:rich>
              <a:bodyPr/>
              <a:lstStyle/>
              <a:p>
                <a:pPr>
                  <a:defRPr sz="1000" b="0" i="0" u="none" strike="noStrike" baseline="0">
                    <a:solidFill>
                      <a:srgbClr val="000000"/>
                    </a:solidFill>
                    <a:latin typeface="Calibri"/>
                    <a:ea typeface="Calibri"/>
                    <a:cs typeface="Calibri"/>
                  </a:defRPr>
                </a:pPr>
                <a:r>
                  <a:rPr lang="de-AT"/>
                  <a:t>d2H measured</a:t>
                </a:r>
              </a:p>
            </c:rich>
          </c:tx>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9208024"/>
        <c:crossesAt val="-500.0"/>
        <c:crossBetween val="midCat"/>
        <c:majorUnit val="50.0"/>
        <c:minorUnit val="25.0"/>
      </c:valAx>
      <c:valAx>
        <c:axId val="2139208024"/>
        <c:scaling>
          <c:orientation val="minMax"/>
          <c:max val="0.0"/>
          <c:min val="-250.0"/>
        </c:scaling>
        <c:delete val="0"/>
        <c:axPos val="l"/>
        <c:title>
          <c:tx>
            <c:rich>
              <a:bodyPr/>
              <a:lstStyle/>
              <a:p>
                <a:pPr>
                  <a:defRPr sz="1000" b="0" i="0" u="none" strike="noStrike" baseline="0">
                    <a:solidFill>
                      <a:srgbClr val="000000"/>
                    </a:solidFill>
                    <a:latin typeface="Calibri"/>
                    <a:ea typeface="Calibri"/>
                    <a:cs typeface="Calibri"/>
                  </a:defRPr>
                </a:pPr>
                <a:r>
                  <a:rPr lang="de-AT"/>
                  <a:t>d2H defined</a:t>
                </a:r>
              </a:p>
            </c:rich>
          </c:tx>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9213912"/>
        <c:crossesAt val="-500.0"/>
        <c:crossBetween val="midCat"/>
        <c:majorUnit val="50.0"/>
        <c:minorUnit val="2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Calibri"/>
                <a:ea typeface="Calibri"/>
                <a:cs typeface="Calibri"/>
              </a:defRPr>
            </a:pPr>
            <a:r>
              <a:rPr lang="de-AT"/>
              <a:t>W23</a:t>
            </a:r>
          </a:p>
        </c:rich>
      </c:tx>
      <c:layout>
        <c:manualLayout>
          <c:xMode val="edge"/>
          <c:yMode val="edge"/>
          <c:x val="0.725124245832907"/>
          <c:y val="0.124352331606218"/>
        </c:manualLayout>
      </c:layout>
      <c:overlay val="0"/>
      <c:spPr>
        <a:noFill/>
        <a:ln w="25400">
          <a:noFill/>
        </a:ln>
      </c:spPr>
    </c:title>
    <c:autoTitleDeleted val="0"/>
    <c:plotArea>
      <c:layout>
        <c:manualLayout>
          <c:layoutTarget val="inner"/>
          <c:xMode val="edge"/>
          <c:yMode val="edge"/>
          <c:x val="0.146103896103896"/>
          <c:y val="0.0829017641418499"/>
          <c:w val="0.730519480519481"/>
          <c:h val="0.761659958053246"/>
        </c:manualLayout>
      </c:layout>
      <c:scatterChart>
        <c:scatterStyle val="lineMarker"/>
        <c:varyColors val="0"/>
        <c:ser>
          <c:idx val="0"/>
          <c:order val="0"/>
          <c:spPr>
            <a:ln w="28575">
              <a:noFill/>
            </a:ln>
          </c:spPr>
          <c:marker>
            <c:symbol val="circle"/>
            <c:size val="5"/>
            <c:spPr>
              <a:solidFill>
                <a:schemeClr val="bg1"/>
              </a:solidFill>
              <a:ln>
                <a:solidFill>
                  <a:schemeClr val="tx1"/>
                </a:solidFill>
              </a:ln>
            </c:spPr>
          </c:marker>
          <c:xVal>
            <c:numRef>
              <c:f>'2H'!$B$42:$B$45</c:f>
              <c:numCache>
                <c:formatCode>General</c:formatCode>
                <c:ptCount val="4"/>
                <c:pt idx="0">
                  <c:v>0.0</c:v>
                </c:pt>
                <c:pt idx="1">
                  <c:v>0.0</c:v>
                </c:pt>
                <c:pt idx="2">
                  <c:v>0.0</c:v>
                </c:pt>
                <c:pt idx="3">
                  <c:v>0.0</c:v>
                </c:pt>
              </c:numCache>
            </c:numRef>
          </c:xVal>
          <c:yVal>
            <c:numRef>
              <c:f>'2H'!$E$42:$E$45</c:f>
              <c:numCache>
                <c:formatCode>0.00</c:formatCode>
                <c:ptCount val="4"/>
                <c:pt idx="0">
                  <c:v>0.0</c:v>
                </c:pt>
                <c:pt idx="1">
                  <c:v>0.0</c:v>
                </c:pt>
                <c:pt idx="2">
                  <c:v>0.0</c:v>
                </c:pt>
                <c:pt idx="3">
                  <c:v>0.0</c:v>
                </c:pt>
              </c:numCache>
            </c:numRef>
          </c:yVal>
          <c:smooth val="0"/>
        </c:ser>
        <c:ser>
          <c:idx val="1"/>
          <c:order val="1"/>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'2H'!$B$42:$B$45</c:f>
              <c:numCache>
                <c:formatCode>General</c:formatCode>
                <c:ptCount val="4"/>
                <c:pt idx="0">
                  <c:v>0.0</c:v>
                </c:pt>
                <c:pt idx="1">
                  <c:v>0.0</c:v>
                </c:pt>
                <c:pt idx="2">
                  <c:v>0.0</c:v>
                </c:pt>
                <c:pt idx="3">
                  <c:v>0.0</c:v>
                </c:pt>
              </c:numCache>
            </c:numRef>
          </c:xVal>
          <c:yVal>
            <c:numRef>
              <c:f>'2H'!$I$42:$I$45</c:f>
              <c:numCache>
                <c:formatCode>0.00</c:formatCode>
                <c:ptCount val="4"/>
                <c:pt idx="0">
                  <c:v>0.0</c:v>
                </c:pt>
                <c:pt idx="1">
                  <c:v>0.0</c:v>
                </c:pt>
                <c:pt idx="2">
                  <c:v>0.0</c:v>
                </c:pt>
                <c:pt idx="3">
                  <c:v>0.0</c:v>
                </c:pt>
              </c:numCache>
            </c:numRef>
          </c:yVal>
          <c:smooth val="0"/>
        </c:ser>
        <c:dLbls>
          <c:showLegendKey val="0"/>
          <c:showVal val="0"/>
          <c:showCatName val="0"/>
          <c:showSerName val="0"/>
          <c:showPercent val="0"/>
          <c:showBubbleSize val="0"/>
        </c:dLbls>
        <c:axId val="2139167720"/>
        <c:axId val="2139164504"/>
      </c:scatterChart>
      <c:valAx>
        <c:axId val="2139167720"/>
        <c:scaling>
          <c:orientation val="minMax"/>
          <c:max val="5.0"/>
          <c:min val="0.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9164504"/>
        <c:crossesAt val="-500.0"/>
        <c:crossBetween val="midCat"/>
        <c:majorUnit val="1.0"/>
        <c:minorUnit val="0.5"/>
      </c:valAx>
      <c:valAx>
        <c:axId val="2139164504"/>
        <c:scaling>
          <c:orientation val="minMax"/>
        </c:scaling>
        <c:delete val="0"/>
        <c:axPos val="l"/>
        <c:majorGridlines>
          <c:spPr>
            <a:ln w="3175">
              <a:solidFill>
                <a:srgbClr val="808080"/>
              </a:solidFill>
              <a:prstDash val="solid"/>
            </a:ln>
          </c:spPr>
        </c:majorGridlines>
        <c:numFmt formatCode="0.0" sourceLinked="0"/>
        <c:majorTickMark val="in"/>
        <c:minorTickMark val="in"/>
        <c:tickLblPos val="nextTo"/>
        <c:spPr>
          <a:ln w="3175">
            <a:solidFill>
              <a:srgbClr val="00000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39167720"/>
        <c:crosses val="autoZero"/>
        <c:crossBetween val="midCat"/>
        <c:majorUnit val="10.0"/>
        <c:minorUnit val="5.0"/>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87401575" l="0.700000000000001" r="0.700000000000001"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'2H'!$O$122:$O$123</c:f>
              <c:strCache>
                <c:ptCount val="1"/>
                <c:pt idx="0">
                  <c:v>#DIV/0! #DIV/0!</c:v>
                </c:pt>
              </c:strCache>
            </c:strRef>
          </c:tx>
          <c:yVal>
            <c:numRef>
              <c:f>'2H'!$O$124:$O$125</c:f>
              <c:numCache>
                <c:formatCode>0.00</c:formatCode>
                <c:ptCount val="2"/>
                <c:pt idx="0">
                  <c:v>0.0</c:v>
                </c:pt>
                <c:pt idx="1">
                  <c:v>0.0</c:v>
                </c:pt>
              </c:numCache>
            </c:numRef>
          </c:yVal>
          <c:smooth val="0"/>
        </c:ser>
        <c:dLbls>
          <c:showLegendKey val="0"/>
          <c:showVal val="0"/>
          <c:showCatName val="0"/>
          <c:showSerName val="0"/>
          <c:showPercent val="0"/>
          <c:showBubbleSize val="0"/>
        </c:dLbls>
        <c:axId val="2139135752"/>
        <c:axId val="2139132792"/>
      </c:scatterChart>
      <c:valAx>
        <c:axId val="2139135752"/>
        <c:scaling>
          <c:orientation val="minMax"/>
        </c:scaling>
        <c:delete val="0"/>
        <c:axPos val="b"/>
        <c:majorTickMark val="out"/>
        <c:minorTickMark val="none"/>
        <c:tickLblPos val="nextTo"/>
        <c:crossAx val="2139132792"/>
        <c:crosses val="autoZero"/>
        <c:crossBetween val="midCat"/>
      </c:valAx>
      <c:valAx>
        <c:axId val="2139132792"/>
        <c:scaling>
          <c:orientation val="minMax"/>
        </c:scaling>
        <c:delete val="0"/>
        <c:axPos val="l"/>
        <c:majorGridlines/>
        <c:numFmt formatCode="0.00" sourceLinked="1"/>
        <c:majorTickMark val="out"/>
        <c:minorTickMark val="none"/>
        <c:tickLblPos val="nextTo"/>
        <c:crossAx val="213913575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1" Type="http://schemas.openxmlformats.org/officeDocument/2006/relationships/chart" Target="../charts/chart10.xml"/><Relationship Id="rId2"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142875</xdr:colOff>
      <xdr:row>0</xdr:row>
      <xdr:rowOff>1</xdr:rowOff>
    </xdr:from>
    <xdr:to>
      <xdr:col>22</xdr:col>
      <xdr:colOff>504825</xdr:colOff>
      <xdr:row>22</xdr:row>
      <xdr:rowOff>104776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161926</xdr:colOff>
      <xdr:row>22</xdr:row>
      <xdr:rowOff>0</xdr:rowOff>
    </xdr:from>
    <xdr:to>
      <xdr:col>22</xdr:col>
      <xdr:colOff>523876</xdr:colOff>
      <xdr:row>40</xdr:row>
      <xdr:rowOff>76200</xdr:rowOff>
    </xdr:to>
    <xdr:graphicFrame macro="">
      <xdr:nvGraphicFramePr>
        <xdr:cNvPr id="3"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38100</xdr:colOff>
      <xdr:row>2</xdr:row>
      <xdr:rowOff>123825</xdr:rowOff>
    </xdr:from>
    <xdr:to>
      <xdr:col>24</xdr:col>
      <xdr:colOff>695325</xdr:colOff>
      <xdr:row>12</xdr:row>
      <xdr:rowOff>180975</xdr:rowOff>
    </xdr:to>
    <xdr:graphicFrame macro="">
      <xdr:nvGraphicFramePr>
        <xdr:cNvPr id="5428439"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13</xdr:row>
      <xdr:rowOff>38100</xdr:rowOff>
    </xdr:from>
    <xdr:to>
      <xdr:col>24</xdr:col>
      <xdr:colOff>704850</xdr:colOff>
      <xdr:row>22</xdr:row>
      <xdr:rowOff>161925</xdr:rowOff>
    </xdr:to>
    <xdr:graphicFrame macro="">
      <xdr:nvGraphicFramePr>
        <xdr:cNvPr id="5428440"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47625</xdr:colOff>
      <xdr:row>23</xdr:row>
      <xdr:rowOff>57150</xdr:rowOff>
    </xdr:from>
    <xdr:to>
      <xdr:col>24</xdr:col>
      <xdr:colOff>704850</xdr:colOff>
      <xdr:row>32</xdr:row>
      <xdr:rowOff>180975</xdr:rowOff>
    </xdr:to>
    <xdr:graphicFrame macro="">
      <xdr:nvGraphicFramePr>
        <xdr:cNvPr id="5428441"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238125</xdr:colOff>
      <xdr:row>2</xdr:row>
      <xdr:rowOff>123825</xdr:rowOff>
    </xdr:from>
    <xdr:to>
      <xdr:col>31</xdr:col>
      <xdr:colOff>542925</xdr:colOff>
      <xdr:row>19</xdr:row>
      <xdr:rowOff>9525</xdr:rowOff>
    </xdr:to>
    <xdr:graphicFrame macro="">
      <xdr:nvGraphicFramePr>
        <xdr:cNvPr id="5428442"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523875</xdr:colOff>
      <xdr:row>19</xdr:row>
      <xdr:rowOff>152400</xdr:rowOff>
    </xdr:from>
    <xdr:to>
      <xdr:col>31</xdr:col>
      <xdr:colOff>238125</xdr:colOff>
      <xdr:row>36</xdr:row>
      <xdr:rowOff>38100</xdr:rowOff>
    </xdr:to>
    <xdr:graphicFrame macro="">
      <xdr:nvGraphicFramePr>
        <xdr:cNvPr id="5428443"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34</xdr:row>
      <xdr:rowOff>0</xdr:rowOff>
    </xdr:from>
    <xdr:to>
      <xdr:col>24</xdr:col>
      <xdr:colOff>647700</xdr:colOff>
      <xdr:row>43</xdr:row>
      <xdr:rowOff>123825</xdr:rowOff>
    </xdr:to>
    <xdr:graphicFrame macro="">
      <xdr:nvGraphicFramePr>
        <xdr:cNvPr id="542844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49</xdr:row>
      <xdr:rowOff>0</xdr:rowOff>
    </xdr:from>
    <xdr:to>
      <xdr:col>25</xdr:col>
      <xdr:colOff>390525</xdr:colOff>
      <xdr:row>54</xdr:row>
      <xdr:rowOff>19050</xdr:rowOff>
    </xdr:to>
    <xdr:sp macro="" textlink="">
      <xdr:nvSpPr>
        <xdr:cNvPr id="8" name="TextBox 7"/>
        <xdr:cNvSpPr txBox="1"/>
      </xdr:nvSpPr>
      <xdr:spPr>
        <a:xfrm>
          <a:off x="18735675" y="9344025"/>
          <a:ext cx="2676525" cy="1000125"/>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ctr" anchorCtr="0"/>
        <a:lstStyle/>
        <a:p>
          <a:r>
            <a:rPr lang="de-AT" sz="1100" b="1"/>
            <a:t>New values determined in July</a:t>
          </a:r>
          <a:r>
            <a:rPr lang="de-AT" sz="1100" b="1" baseline="0"/>
            <a:t> 2017 in Graz</a:t>
          </a:r>
          <a:endParaRPr lang="de-AT" sz="1100" b="1"/>
        </a:p>
      </xdr:txBody>
    </xdr:sp>
    <xdr:clientData/>
  </xdr:twoCellAnchor>
  <xdr:twoCellAnchor>
    <xdr:from>
      <xdr:col>18</xdr:col>
      <xdr:colOff>93870</xdr:colOff>
      <xdr:row>112</xdr:row>
      <xdr:rowOff>41967</xdr:rowOff>
    </xdr:from>
    <xdr:to>
      <xdr:col>22</xdr:col>
      <xdr:colOff>392044</xdr:colOff>
      <xdr:row>127</xdr:row>
      <xdr:rowOff>134732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123825</xdr:rowOff>
    </xdr:from>
    <xdr:to>
      <xdr:col>24</xdr:col>
      <xdr:colOff>695325</xdr:colOff>
      <xdr:row>12</xdr:row>
      <xdr:rowOff>180975</xdr:rowOff>
    </xdr:to>
    <xdr:graphicFrame macro="">
      <xdr:nvGraphicFramePr>
        <xdr:cNvPr id="423492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13</xdr:row>
      <xdr:rowOff>38100</xdr:rowOff>
    </xdr:from>
    <xdr:to>
      <xdr:col>24</xdr:col>
      <xdr:colOff>704850</xdr:colOff>
      <xdr:row>22</xdr:row>
      <xdr:rowOff>161925</xdr:rowOff>
    </xdr:to>
    <xdr:graphicFrame macro="">
      <xdr:nvGraphicFramePr>
        <xdr:cNvPr id="423492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47625</xdr:colOff>
      <xdr:row>23</xdr:row>
      <xdr:rowOff>57150</xdr:rowOff>
    </xdr:from>
    <xdr:to>
      <xdr:col>24</xdr:col>
      <xdr:colOff>704850</xdr:colOff>
      <xdr:row>32</xdr:row>
      <xdr:rowOff>180975</xdr:rowOff>
    </xdr:to>
    <xdr:graphicFrame macro="">
      <xdr:nvGraphicFramePr>
        <xdr:cNvPr id="423492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238125</xdr:colOff>
      <xdr:row>2</xdr:row>
      <xdr:rowOff>123825</xdr:rowOff>
    </xdr:from>
    <xdr:to>
      <xdr:col>31</xdr:col>
      <xdr:colOff>542925</xdr:colOff>
      <xdr:row>19</xdr:row>
      <xdr:rowOff>9525</xdr:rowOff>
    </xdr:to>
    <xdr:graphicFrame macro="">
      <xdr:nvGraphicFramePr>
        <xdr:cNvPr id="423492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238125</xdr:colOff>
      <xdr:row>19</xdr:row>
      <xdr:rowOff>104775</xdr:rowOff>
    </xdr:from>
    <xdr:to>
      <xdr:col>31</xdr:col>
      <xdr:colOff>476250</xdr:colOff>
      <xdr:row>36</xdr:row>
      <xdr:rowOff>66675</xdr:rowOff>
    </xdr:to>
    <xdr:graphicFrame macro="">
      <xdr:nvGraphicFramePr>
        <xdr:cNvPr id="423492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34</xdr:row>
      <xdr:rowOff>0</xdr:rowOff>
    </xdr:from>
    <xdr:to>
      <xdr:col>24</xdr:col>
      <xdr:colOff>647700</xdr:colOff>
      <xdr:row>43</xdr:row>
      <xdr:rowOff>123825</xdr:rowOff>
    </xdr:to>
    <xdr:graphicFrame macro="">
      <xdr:nvGraphicFramePr>
        <xdr:cNvPr id="4234927"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476250</xdr:colOff>
      <xdr:row>46</xdr:row>
      <xdr:rowOff>114300</xdr:rowOff>
    </xdr:from>
    <xdr:to>
      <xdr:col>25</xdr:col>
      <xdr:colOff>104775</xdr:colOff>
      <xdr:row>51</xdr:row>
      <xdr:rowOff>133350</xdr:rowOff>
    </xdr:to>
    <xdr:sp macro="" textlink="">
      <xdr:nvSpPr>
        <xdr:cNvPr id="2" name="TextBox 1"/>
        <xdr:cNvSpPr txBox="1"/>
      </xdr:nvSpPr>
      <xdr:spPr>
        <a:xfrm>
          <a:off x="19707225" y="8877300"/>
          <a:ext cx="2676525" cy="1000125"/>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ctr" anchorCtr="0"/>
        <a:lstStyle/>
        <a:p>
          <a:r>
            <a:rPr lang="de-AT" sz="1100" b="1"/>
            <a:t>New values determined in July</a:t>
          </a:r>
          <a:r>
            <a:rPr lang="de-AT" sz="1100" b="1" baseline="0"/>
            <a:t> 2017 in Graz</a:t>
          </a:r>
          <a:endParaRPr lang="de-AT" sz="1100" b="1"/>
        </a:p>
      </xdr:txBody>
    </xdr:sp>
    <xdr:clientData/>
  </xdr:twoCellAnchor>
  <xdr:twoCellAnchor>
    <xdr:from>
      <xdr:col>19</xdr:col>
      <xdr:colOff>577850</xdr:colOff>
      <xdr:row>98</xdr:row>
      <xdr:rowOff>101600</xdr:rowOff>
    </xdr:from>
    <xdr:to>
      <xdr:col>24</xdr:col>
      <xdr:colOff>323850</xdr:colOff>
      <xdr:row>114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171450</xdr:colOff>
      <xdr:row>1</xdr:row>
      <xdr:rowOff>9525</xdr:rowOff>
    </xdr:from>
    <xdr:to>
      <xdr:col>15</xdr:col>
      <xdr:colOff>352425</xdr:colOff>
      <xdr:row>15</xdr:row>
      <xdr:rowOff>152400</xdr:rowOff>
    </xdr:to>
    <xdr:graphicFrame macro="">
      <xdr:nvGraphicFramePr>
        <xdr:cNvPr id="4885720"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16</xdr:row>
      <xdr:rowOff>123825</xdr:rowOff>
    </xdr:from>
    <xdr:to>
      <xdr:col>15</xdr:col>
      <xdr:colOff>352425</xdr:colOff>
      <xdr:row>31</xdr:row>
      <xdr:rowOff>57150</xdr:rowOff>
    </xdr:to>
    <xdr:graphicFrame macro="">
      <xdr:nvGraphicFramePr>
        <xdr:cNvPr id="4885721"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32</xdr:row>
      <xdr:rowOff>0</xdr:rowOff>
    </xdr:from>
    <xdr:to>
      <xdr:col>15</xdr:col>
      <xdr:colOff>314325</xdr:colOff>
      <xdr:row>46</xdr:row>
      <xdr:rowOff>123825</xdr:rowOff>
    </xdr:to>
    <xdr:graphicFrame macro="">
      <xdr:nvGraphicFramePr>
        <xdr:cNvPr id="4885722"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30</xdr:row>
      <xdr:rowOff>9525</xdr:rowOff>
    </xdr:from>
    <xdr:to>
      <xdr:col>4</xdr:col>
      <xdr:colOff>47625</xdr:colOff>
      <xdr:row>42</xdr:row>
      <xdr:rowOff>66675</xdr:rowOff>
    </xdr:to>
    <xdr:pic>
      <xdr:nvPicPr>
        <xdr:cNvPr id="3733598" name="Picture 2" descr="Tray-Layout.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 y="5724525"/>
          <a:ext cx="2352675" cy="2343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queryTables/queryTable1.xml><?xml version="1.0" encoding="utf-8"?>
<queryTable xmlns="http://schemas.openxmlformats.org/spreadsheetml/2006/main" name="HKDS2009_IsoWater_20171213_093629"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HKDS2009_IsoWater_20190707_093324"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office.microsoft.com/en-us/excel-help/load-the-solver-add-in-HP010021570.aspx" TargetMode="External"/><Relationship Id="rId4" Type="http://schemas.openxmlformats.org/officeDocument/2006/relationships/hyperlink" Target="http://office.microsoft.com/en-us/excel-help/load-the-solver-add-in-HP010342660.aspx" TargetMode="External"/><Relationship Id="rId5" Type="http://schemas.openxmlformats.org/officeDocument/2006/relationships/hyperlink" Target="http://www.solver.com/welcome-mac-users-solver-now-included-excel-2011" TargetMode="External"/><Relationship Id="rId6" Type="http://schemas.openxmlformats.org/officeDocument/2006/relationships/drawing" Target="../drawings/drawing5.xml"/><Relationship Id="rId1" Type="http://schemas.openxmlformats.org/officeDocument/2006/relationships/hyperlink" Target="mailto:robert.v.geldern@gzn.uni-erlangen.de" TargetMode="External"/><Relationship Id="rId2" Type="http://schemas.openxmlformats.org/officeDocument/2006/relationships/hyperlink" Target="http://isotopes.usgs.gov/research/topics/lims.html"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F24" sqref="F24"/>
    </sheetView>
  </sheetViews>
  <sheetFormatPr baseColWidth="10" defaultColWidth="9.1640625" defaultRowHeight="14" x14ac:dyDescent="0"/>
  <cols>
    <col min="1" max="1" width="24" customWidth="1"/>
    <col min="2" max="2" width="14" style="109" customWidth="1"/>
    <col min="4" max="4" width="11.6640625" customWidth="1"/>
    <col min="5" max="5" width="9.6640625" customWidth="1"/>
    <col min="6" max="6" width="9.83203125" customWidth="1"/>
    <col min="7" max="7" width="5.1640625" customWidth="1"/>
    <col min="8" max="8" width="6" customWidth="1"/>
    <col min="9" max="9" width="5.83203125" customWidth="1"/>
    <col min="10" max="10" width="12.1640625" bestFit="1" customWidth="1"/>
    <col min="11" max="11" width="12.1640625" style="104" customWidth="1"/>
    <col min="12" max="12" width="23.1640625" bestFit="1" customWidth="1"/>
    <col min="13" max="13" width="12.5" customWidth="1"/>
  </cols>
  <sheetData>
    <row r="1" spans="1:12" ht="22" thickBot="1">
      <c r="A1" s="102" t="s">
        <v>200</v>
      </c>
      <c r="B1" s="108"/>
      <c r="C1" s="102" t="s">
        <v>202</v>
      </c>
      <c r="D1" s="102" t="s">
        <v>203</v>
      </c>
      <c r="E1" s="102" t="s">
        <v>204</v>
      </c>
      <c r="F1" s="102" t="s">
        <v>205</v>
      </c>
      <c r="G1" s="112" t="s">
        <v>442</v>
      </c>
      <c r="H1" s="102"/>
      <c r="I1" s="102"/>
      <c r="J1" s="106" t="s">
        <v>440</v>
      </c>
      <c r="K1" s="106" t="s">
        <v>441</v>
      </c>
      <c r="L1" s="102" t="s">
        <v>201</v>
      </c>
    </row>
    <row r="2" spans="1:12" ht="15" thickTop="1">
      <c r="A2" s="104">
        <f>'2H'!C46</f>
        <v>0</v>
      </c>
      <c r="B2" s="109">
        <f>'2H'!D46</f>
        <v>0</v>
      </c>
      <c r="C2" s="1" t="e">
        <f>'18O'!P49</f>
        <v>#DIV/0!</v>
      </c>
      <c r="D2" s="1" t="str">
        <f>'18O'!Q49</f>
        <v/>
      </c>
      <c r="E2" s="1" t="e">
        <f>'2H'!P49</f>
        <v>#DIV/0!</v>
      </c>
      <c r="F2" s="1" t="str">
        <f>'2H'!Q49</f>
        <v/>
      </c>
      <c r="G2" t="e">
        <f>IF(AND(E2-8*C2&lt;18,E2-8*C2&gt;2),"no","yes")</f>
        <v>#DIV/0!</v>
      </c>
      <c r="J2" s="107">
        <f>COUNT('18O'!O46:'18O'!O49)</f>
        <v>0</v>
      </c>
      <c r="K2" s="107">
        <f>COUNT('2H'!O46:'2H'!O49)</f>
        <v>0</v>
      </c>
      <c r="L2" s="104" t="str">
        <f>IF(MIN(J2,K2)&lt;2,"rerun, no replicate",IF(MIN(J2,K2)=2,"consider rerun, not triplicate",IF(OR(D2&gt;0.1,F2&gt;0.8),"rerun, stdev too high ",IF(G2="yes","outside GMWL","ok"))))</f>
        <v>rerun, no replicate</v>
      </c>
    </row>
    <row r="3" spans="1:12">
      <c r="A3">
        <f>'2H'!C50</f>
        <v>0</v>
      </c>
      <c r="B3" s="109">
        <f>'2H'!D50</f>
        <v>0</v>
      </c>
      <c r="C3" s="1" t="e">
        <f>'18O'!P53</f>
        <v>#DIV/0!</v>
      </c>
      <c r="D3" s="101" t="str">
        <f>'18O'!Q53</f>
        <v/>
      </c>
      <c r="E3" s="1" t="e">
        <f>'2H'!P53</f>
        <v>#DIV/0!</v>
      </c>
      <c r="F3" s="101" t="str">
        <f>'2H'!Q53</f>
        <v/>
      </c>
      <c r="G3" s="104" t="e">
        <f t="shared" ref="G3:G20" si="0">IF(AND(E3-8*C3&lt;18,E3-8*C3&gt;2),"no","yes")</f>
        <v>#DIV/0!</v>
      </c>
      <c r="J3" s="107">
        <f>COUNT('18O'!O50:'18O'!O53)</f>
        <v>0</v>
      </c>
      <c r="K3" s="107">
        <f>COUNT('2H'!O50:'2H'!O53)</f>
        <v>0</v>
      </c>
      <c r="L3" s="104" t="str">
        <f t="shared" ref="L3:L20" si="1">IF(MIN(J3,K3)&lt;2,"rerun, no replicate",IF(MIN(J3,K3)=2,"consider rerun, not triplicate",IF(OR(D3&gt;0.1,F3&gt;0.8),"rerun, stdev too high ",IF(G3="yes","outside GMWL","ok"))))</f>
        <v>rerun, no replicate</v>
      </c>
    </row>
    <row r="4" spans="1:12">
      <c r="A4">
        <f>'2H'!C54</f>
        <v>0</v>
      </c>
      <c r="B4" s="109">
        <f>'2H'!D54</f>
        <v>0</v>
      </c>
      <c r="C4" s="1" t="e">
        <f>'18O'!P57</f>
        <v>#DIV/0!</v>
      </c>
      <c r="D4" s="101" t="str">
        <f>'18O'!Q57</f>
        <v/>
      </c>
      <c r="E4" s="1" t="e">
        <f>'2H'!P57</f>
        <v>#DIV/0!</v>
      </c>
      <c r="F4" s="101" t="str">
        <f>'2H'!Q57</f>
        <v/>
      </c>
      <c r="G4" s="104" t="e">
        <f t="shared" si="0"/>
        <v>#DIV/0!</v>
      </c>
      <c r="J4" s="107">
        <f>COUNT('18O'!O54:'18O'!O57)</f>
        <v>0</v>
      </c>
      <c r="K4" s="107">
        <f>COUNT('2H'!O54:'2H'!O57)</f>
        <v>0</v>
      </c>
      <c r="L4" s="104" t="str">
        <f t="shared" si="1"/>
        <v>rerun, no replicate</v>
      </c>
    </row>
    <row r="5" spans="1:12">
      <c r="A5" s="104">
        <f>'2H'!C62</f>
        <v>0</v>
      </c>
      <c r="B5" s="109">
        <f>'2H'!D62</f>
        <v>0</v>
      </c>
      <c r="C5" s="1" t="e">
        <f>'18O'!P65</f>
        <v>#DIV/0!</v>
      </c>
      <c r="D5" s="1" t="str">
        <f>'18O'!Q65</f>
        <v/>
      </c>
      <c r="E5" s="1" t="e">
        <f>'2H'!P65</f>
        <v>#DIV/0!</v>
      </c>
      <c r="F5" s="1" t="str">
        <f>'2H'!Q65</f>
        <v/>
      </c>
      <c r="G5" s="104" t="e">
        <f t="shared" si="0"/>
        <v>#DIV/0!</v>
      </c>
      <c r="J5" s="107">
        <f>COUNT('18O'!O62:'18O'!O65)</f>
        <v>0</v>
      </c>
      <c r="K5" s="107">
        <f>COUNT('2H'!O62:'2H'!O65)</f>
        <v>0</v>
      </c>
      <c r="L5" s="104" t="str">
        <f t="shared" si="1"/>
        <v>rerun, no replicate</v>
      </c>
    </row>
    <row r="6" spans="1:12">
      <c r="A6" s="104">
        <f>'2H'!C66</f>
        <v>0</v>
      </c>
      <c r="B6" s="109">
        <f>'2H'!D66</f>
        <v>0</v>
      </c>
      <c r="C6" s="1" t="e">
        <f>'18O'!P69</f>
        <v>#DIV/0!</v>
      </c>
      <c r="D6" s="1" t="str">
        <f>'18O'!Q69</f>
        <v/>
      </c>
      <c r="E6" s="1" t="e">
        <f>'2H'!P69</f>
        <v>#DIV/0!</v>
      </c>
      <c r="F6" s="1" t="str">
        <f>'2H'!Q69</f>
        <v/>
      </c>
      <c r="G6" s="104" t="e">
        <f t="shared" si="0"/>
        <v>#DIV/0!</v>
      </c>
      <c r="J6" s="107">
        <f>COUNT('18O'!O66:'18O'!O69)</f>
        <v>0</v>
      </c>
      <c r="K6" s="107">
        <f>COUNT('2H'!O66:'2H'!O69)</f>
        <v>0</v>
      </c>
      <c r="L6" s="104" t="str">
        <f t="shared" si="1"/>
        <v>rerun, no replicate</v>
      </c>
    </row>
    <row r="7" spans="1:12">
      <c r="A7">
        <f>'2H'!C70</f>
        <v>0</v>
      </c>
      <c r="B7" s="109">
        <f>'2H'!D70</f>
        <v>0</v>
      </c>
      <c r="C7" s="1" t="e">
        <f>'18O'!P73</f>
        <v>#DIV/0!</v>
      </c>
      <c r="D7" s="101" t="str">
        <f>'18O'!Q73</f>
        <v/>
      </c>
      <c r="E7" s="1" t="e">
        <f>'2H'!P73</f>
        <v>#DIV/0!</v>
      </c>
      <c r="F7" s="101" t="str">
        <f>'2H'!Q73</f>
        <v/>
      </c>
      <c r="G7" s="104" t="e">
        <f t="shared" si="0"/>
        <v>#DIV/0!</v>
      </c>
      <c r="J7" s="107">
        <f>COUNT('18O'!O70:'18O'!O73)</f>
        <v>0</v>
      </c>
      <c r="K7" s="107">
        <f>COUNT('2H'!O70:'2H'!O73)</f>
        <v>0</v>
      </c>
      <c r="L7" s="104" t="str">
        <f t="shared" si="1"/>
        <v>rerun, no replicate</v>
      </c>
    </row>
    <row r="8" spans="1:12">
      <c r="A8">
        <f>'2H'!C74</f>
        <v>0</v>
      </c>
      <c r="B8" s="109">
        <f>'2H'!D74</f>
        <v>0</v>
      </c>
      <c r="C8" s="1" t="e">
        <f>'18O'!P77</f>
        <v>#DIV/0!</v>
      </c>
      <c r="D8" s="101" t="str">
        <f>'18O'!Q77</f>
        <v/>
      </c>
      <c r="E8" s="1" t="e">
        <f>'2H'!P77</f>
        <v>#DIV/0!</v>
      </c>
      <c r="F8" s="101" t="str">
        <f>'2H'!Q77</f>
        <v/>
      </c>
      <c r="G8" s="104" t="e">
        <f t="shared" si="0"/>
        <v>#DIV/0!</v>
      </c>
      <c r="J8" s="107">
        <f>COUNT('18O'!O74:'18O'!O77)</f>
        <v>0</v>
      </c>
      <c r="K8" s="107">
        <f>COUNT('2H'!O74:'2H'!O77)</f>
        <v>0</v>
      </c>
      <c r="L8" s="104" t="str">
        <f t="shared" si="1"/>
        <v>rerun, no replicate</v>
      </c>
    </row>
    <row r="9" spans="1:12">
      <c r="A9">
        <f>'2H'!C78</f>
        <v>0</v>
      </c>
      <c r="B9" s="109">
        <f>'2H'!D78</f>
        <v>0</v>
      </c>
      <c r="C9" s="1" t="e">
        <f>'18O'!P81</f>
        <v>#DIV/0!</v>
      </c>
      <c r="D9" s="101" t="str">
        <f>'18O'!Q81</f>
        <v/>
      </c>
      <c r="E9" s="1" t="e">
        <f>'2H'!P81</f>
        <v>#DIV/0!</v>
      </c>
      <c r="F9" s="101" t="str">
        <f>'2H'!Q81</f>
        <v/>
      </c>
      <c r="G9" s="104" t="e">
        <f t="shared" si="0"/>
        <v>#DIV/0!</v>
      </c>
      <c r="J9" s="107">
        <f>COUNT('18O'!O78:'18O'!O81)</f>
        <v>0</v>
      </c>
      <c r="K9" s="107">
        <f>COUNT('2H'!O78:'2H'!O81)</f>
        <v>0</v>
      </c>
      <c r="L9" s="104" t="str">
        <f t="shared" si="1"/>
        <v>rerun, no replicate</v>
      </c>
    </row>
    <row r="10" spans="1:12">
      <c r="A10" s="104">
        <f>'2H'!C82</f>
        <v>0</v>
      </c>
      <c r="B10" s="109">
        <f>'2H'!D82</f>
        <v>0</v>
      </c>
      <c r="C10" s="1" t="e">
        <f>'18O'!P85</f>
        <v>#DIV/0!</v>
      </c>
      <c r="D10" s="1" t="str">
        <f>'18O'!Q85</f>
        <v/>
      </c>
      <c r="E10" s="1" t="e">
        <f>'2H'!P85</f>
        <v>#DIV/0!</v>
      </c>
      <c r="F10" s="1" t="str">
        <f>'2H'!Q85</f>
        <v/>
      </c>
      <c r="G10" s="104" t="e">
        <f t="shared" si="0"/>
        <v>#DIV/0!</v>
      </c>
      <c r="J10" s="107">
        <f>COUNT('18O'!O82:'18O'!O85)</f>
        <v>0</v>
      </c>
      <c r="K10" s="107">
        <f>COUNT('2H'!O82:'2H'!O85)</f>
        <v>0</v>
      </c>
      <c r="L10" s="104" t="str">
        <f t="shared" si="1"/>
        <v>rerun, no replicate</v>
      </c>
    </row>
    <row r="11" spans="1:12">
      <c r="A11">
        <f>'2H'!C86</f>
        <v>0</v>
      </c>
      <c r="B11" s="109">
        <f>'2H'!D86</f>
        <v>0</v>
      </c>
      <c r="C11" s="1" t="e">
        <f>'18O'!P89</f>
        <v>#DIV/0!</v>
      </c>
      <c r="D11" s="101" t="str">
        <f>'18O'!Q89</f>
        <v/>
      </c>
      <c r="E11" s="1" t="e">
        <f>'2H'!P89</f>
        <v>#DIV/0!</v>
      </c>
      <c r="F11" s="101" t="str">
        <f>'2H'!Q89</f>
        <v/>
      </c>
      <c r="G11" s="104" t="e">
        <f t="shared" si="0"/>
        <v>#DIV/0!</v>
      </c>
      <c r="J11" s="107">
        <f>COUNT('18O'!O86:'18O'!O89)</f>
        <v>0</v>
      </c>
      <c r="K11" s="107">
        <f>COUNT('2H'!O86:'2H'!O89)</f>
        <v>0</v>
      </c>
      <c r="L11" s="104" t="str">
        <f t="shared" si="1"/>
        <v>rerun, no replicate</v>
      </c>
    </row>
    <row r="12" spans="1:12">
      <c r="A12">
        <f>'2H'!C90</f>
        <v>0</v>
      </c>
      <c r="B12" s="109">
        <f>'2H'!D90</f>
        <v>0</v>
      </c>
      <c r="C12" s="1" t="e">
        <f>'18O'!P93</f>
        <v>#DIV/0!</v>
      </c>
      <c r="D12" s="101" t="str">
        <f>'18O'!Q93</f>
        <v/>
      </c>
      <c r="E12" s="1" t="e">
        <f>'2H'!P93</f>
        <v>#DIV/0!</v>
      </c>
      <c r="F12" s="101" t="str">
        <f>'2H'!Q93</f>
        <v/>
      </c>
      <c r="G12" s="104" t="e">
        <f t="shared" si="0"/>
        <v>#DIV/0!</v>
      </c>
      <c r="J12" s="107">
        <f>COUNT('18O'!O90:'18O'!O93)</f>
        <v>0</v>
      </c>
      <c r="K12" s="107">
        <f>COUNT('2H'!O90:'2H'!O93)</f>
        <v>0</v>
      </c>
      <c r="L12" s="104" t="str">
        <f t="shared" si="1"/>
        <v>rerun, no replicate</v>
      </c>
    </row>
    <row r="13" spans="1:12">
      <c r="A13">
        <f>'2H'!C98</f>
        <v>0</v>
      </c>
      <c r="B13" s="109">
        <f>'2H'!D98</f>
        <v>0</v>
      </c>
      <c r="C13" s="1" t="e">
        <f>'18O'!P101</f>
        <v>#DIV/0!</v>
      </c>
      <c r="D13" s="101" t="str">
        <f>'18O'!Q101</f>
        <v/>
      </c>
      <c r="E13" s="1" t="e">
        <f>'2H'!P101</f>
        <v>#DIV/0!</v>
      </c>
      <c r="F13" s="101" t="str">
        <f>'2H'!Q101</f>
        <v/>
      </c>
      <c r="G13" s="104" t="e">
        <f t="shared" si="0"/>
        <v>#DIV/0!</v>
      </c>
      <c r="J13" s="107">
        <f>COUNT('18O'!O98:'18O'!O101)</f>
        <v>0</v>
      </c>
      <c r="K13" s="107">
        <f>COUNT('2H'!O98:'2H'!O101)</f>
        <v>0</v>
      </c>
      <c r="L13" s="104" t="str">
        <f t="shared" si="1"/>
        <v>rerun, no replicate</v>
      </c>
    </row>
    <row r="14" spans="1:12">
      <c r="A14" s="104">
        <f>'2H'!C102</f>
        <v>0</v>
      </c>
      <c r="B14" s="109">
        <f>'2H'!D102</f>
        <v>0</v>
      </c>
      <c r="C14" s="1" t="e">
        <f>'18O'!P105</f>
        <v>#DIV/0!</v>
      </c>
      <c r="D14" s="1" t="str">
        <f>'18O'!Q105</f>
        <v/>
      </c>
      <c r="E14" s="1" t="e">
        <f>'2H'!P105</f>
        <v>#DIV/0!</v>
      </c>
      <c r="F14" s="1" t="str">
        <f>'2H'!Q105</f>
        <v/>
      </c>
      <c r="G14" s="104" t="e">
        <f t="shared" si="0"/>
        <v>#DIV/0!</v>
      </c>
      <c r="J14" s="107">
        <f>COUNT('18O'!O102:'18O'!O105)</f>
        <v>0</v>
      </c>
      <c r="K14" s="107">
        <f>COUNT('2H'!O102:'2H'!O105)</f>
        <v>0</v>
      </c>
      <c r="L14" s="104" t="str">
        <f t="shared" si="1"/>
        <v>rerun, no replicate</v>
      </c>
    </row>
    <row r="15" spans="1:12">
      <c r="A15" s="104">
        <f>'2H'!C106</f>
        <v>0</v>
      </c>
      <c r="B15" s="109">
        <f>'2H'!D106</f>
        <v>0</v>
      </c>
      <c r="C15" s="1" t="e">
        <f>'18O'!P109</f>
        <v>#DIV/0!</v>
      </c>
      <c r="D15" s="101" t="str">
        <f>'18O'!Q109</f>
        <v/>
      </c>
      <c r="E15" s="1" t="e">
        <f>'2H'!P109</f>
        <v>#DIV/0!</v>
      </c>
      <c r="F15" s="101" t="str">
        <f>'2H'!Q109</f>
        <v/>
      </c>
      <c r="G15" s="104" t="e">
        <f t="shared" si="0"/>
        <v>#DIV/0!</v>
      </c>
      <c r="J15" s="107">
        <f>COUNT('18O'!O106:'18O'!O109)</f>
        <v>0</v>
      </c>
      <c r="K15" s="107">
        <f>COUNT('2H'!O106:'2H'!O109)</f>
        <v>0</v>
      </c>
      <c r="L15" s="104" t="str">
        <f t="shared" si="1"/>
        <v>rerun, no replicate</v>
      </c>
    </row>
    <row r="16" spans="1:12">
      <c r="A16" s="104">
        <f>'2H'!C110</f>
        <v>0</v>
      </c>
      <c r="B16" s="109">
        <f>'2H'!D110</f>
        <v>0</v>
      </c>
      <c r="C16" s="1" t="e">
        <f>'18O'!P113</f>
        <v>#DIV/0!</v>
      </c>
      <c r="D16" s="101" t="str">
        <f>'18O'!Q113</f>
        <v/>
      </c>
      <c r="E16" s="1" t="e">
        <f>'2H'!P113</f>
        <v>#DIV/0!</v>
      </c>
      <c r="F16" s="101" t="str">
        <f>'2H'!Q113</f>
        <v/>
      </c>
      <c r="G16" s="104" t="e">
        <f t="shared" si="0"/>
        <v>#DIV/0!</v>
      </c>
      <c r="J16" s="107">
        <f>COUNT('18O'!O110:'18O'!O113)</f>
        <v>0</v>
      </c>
      <c r="K16" s="107">
        <f>COUNT('2H'!O110:'2H'!O113)</f>
        <v>0</v>
      </c>
      <c r="L16" s="104" t="str">
        <f t="shared" si="1"/>
        <v>rerun, no replicate</v>
      </c>
    </row>
    <row r="17" spans="1:12">
      <c r="A17" s="104">
        <f>'2H'!C114</f>
        <v>0</v>
      </c>
      <c r="B17" s="109">
        <f>'2H'!D114</f>
        <v>0</v>
      </c>
      <c r="C17" s="1" t="e">
        <f>'18O'!P117</f>
        <v>#DIV/0!</v>
      </c>
      <c r="D17" s="101" t="str">
        <f>'18O'!Q117</f>
        <v/>
      </c>
      <c r="E17" s="1" t="e">
        <f>'2H'!P117</f>
        <v>#DIV/0!</v>
      </c>
      <c r="F17" s="101" t="str">
        <f>'2H'!Q117</f>
        <v/>
      </c>
      <c r="G17" s="104" t="e">
        <f t="shared" si="0"/>
        <v>#DIV/0!</v>
      </c>
      <c r="J17" s="107">
        <f>COUNT('18O'!O114:'18O'!O117)</f>
        <v>0</v>
      </c>
      <c r="K17" s="107">
        <f>COUNT('2H'!O114:'2H'!O117)</f>
        <v>0</v>
      </c>
      <c r="L17" s="104" t="str">
        <f t="shared" si="1"/>
        <v>rerun, no replicate</v>
      </c>
    </row>
    <row r="18" spans="1:12">
      <c r="A18" s="104">
        <f>'2H'!C118</f>
        <v>0</v>
      </c>
      <c r="B18" s="109">
        <f>'2H'!D118</f>
        <v>0</v>
      </c>
      <c r="C18" s="1" t="e">
        <f>'18O'!P121</f>
        <v>#DIV/0!</v>
      </c>
      <c r="D18" s="101" t="str">
        <f>'18O'!Q121</f>
        <v/>
      </c>
      <c r="E18" s="1" t="e">
        <f>'2H'!P121</f>
        <v>#DIV/0!</v>
      </c>
      <c r="F18" s="101" t="str">
        <f>'2H'!Q121</f>
        <v/>
      </c>
      <c r="G18" s="104" t="e">
        <f t="shared" si="0"/>
        <v>#DIV/0!</v>
      </c>
      <c r="J18" s="107">
        <f>COUNT('18O'!O118:'18O'!O121)</f>
        <v>0</v>
      </c>
      <c r="K18" s="107">
        <f>COUNT('2H'!O118:'2H'!O121)</f>
        <v>0</v>
      </c>
      <c r="L18" s="104" t="str">
        <f t="shared" si="1"/>
        <v>rerun, no replicate</v>
      </c>
    </row>
    <row r="19" spans="1:12">
      <c r="A19">
        <f>'2H'!C122</f>
        <v>0</v>
      </c>
      <c r="B19" s="109">
        <f>'2H'!D122</f>
        <v>0</v>
      </c>
      <c r="C19" s="1" t="e">
        <f>'18O'!P125</f>
        <v>#DIV/0!</v>
      </c>
      <c r="D19" s="101" t="str">
        <f>'18O'!Q125</f>
        <v/>
      </c>
      <c r="E19" s="1" t="e">
        <f>'2H'!P125</f>
        <v>#DIV/0!</v>
      </c>
      <c r="F19" s="101" t="str">
        <f>'2H'!Q125</f>
        <v/>
      </c>
      <c r="G19" s="104" t="e">
        <f t="shared" si="0"/>
        <v>#DIV/0!</v>
      </c>
      <c r="J19" s="107">
        <f>COUNT('18O'!O122:'18O'!O125)</f>
        <v>0</v>
      </c>
      <c r="K19" s="107">
        <f>COUNT('2H'!O122:'2H'!O125)</f>
        <v>0</v>
      </c>
      <c r="L19" s="104" t="str">
        <f t="shared" si="1"/>
        <v>rerun, no replicate</v>
      </c>
    </row>
    <row r="20" spans="1:12">
      <c r="A20" s="104">
        <f>'2H'!C126</f>
        <v>0</v>
      </c>
      <c r="B20" s="109">
        <f>'2H'!D126</f>
        <v>0</v>
      </c>
      <c r="C20" s="1" t="e">
        <f>'18O'!P129</f>
        <v>#DIV/0!</v>
      </c>
      <c r="D20" s="1" t="str">
        <f>'18O'!Q129</f>
        <v/>
      </c>
      <c r="E20" s="1" t="e">
        <f>'2H'!P129</f>
        <v>#DIV/0!</v>
      </c>
      <c r="F20" s="1" t="str">
        <f>'2H'!Q129</f>
        <v/>
      </c>
      <c r="G20" s="104" t="e">
        <f t="shared" si="0"/>
        <v>#DIV/0!</v>
      </c>
      <c r="J20" s="107">
        <f>COUNT('18O'!O126:'18O'!O129)</f>
        <v>0</v>
      </c>
      <c r="K20" s="107">
        <f>COUNT('2H'!O126:'2H'!O129)</f>
        <v>0</v>
      </c>
      <c r="L20" s="104" t="str">
        <f t="shared" si="1"/>
        <v>rerun, no replicate</v>
      </c>
    </row>
    <row r="21" spans="1:12">
      <c r="J21" s="107"/>
      <c r="K21" s="107"/>
    </row>
    <row r="22" spans="1:12">
      <c r="A22" t="s">
        <v>206</v>
      </c>
      <c r="C22">
        <v>0</v>
      </c>
      <c r="G22">
        <f>$C22*8+10</f>
        <v>10</v>
      </c>
      <c r="H22">
        <f>($C22-1)*8+10</f>
        <v>2</v>
      </c>
      <c r="I22">
        <f>($C22+1)*8+10</f>
        <v>18</v>
      </c>
    </row>
    <row r="23" spans="1:12">
      <c r="C23">
        <f>C22-5</f>
        <v>-5</v>
      </c>
      <c r="G23">
        <f>C23*8+10</f>
        <v>-30</v>
      </c>
      <c r="H23">
        <f t="shared" ref="H23:H27" si="2">($C23-1)*8+10</f>
        <v>-38</v>
      </c>
      <c r="I23">
        <f t="shared" ref="I23:I27" si="3">($C23+1)*8+10</f>
        <v>-22</v>
      </c>
    </row>
    <row r="24" spans="1:12">
      <c r="C24">
        <f t="shared" ref="C24:C26" si="4">C23-5</f>
        <v>-10</v>
      </c>
      <c r="G24">
        <f>C24*8+10</f>
        <v>-70</v>
      </c>
      <c r="H24">
        <f t="shared" si="2"/>
        <v>-78</v>
      </c>
      <c r="I24">
        <f t="shared" si="3"/>
        <v>-62</v>
      </c>
    </row>
    <row r="25" spans="1:12">
      <c r="C25">
        <f t="shared" si="4"/>
        <v>-15</v>
      </c>
      <c r="G25">
        <f>C25*8+10</f>
        <v>-110</v>
      </c>
      <c r="H25">
        <f t="shared" si="2"/>
        <v>-118</v>
      </c>
      <c r="I25">
        <f t="shared" si="3"/>
        <v>-102</v>
      </c>
    </row>
    <row r="26" spans="1:12">
      <c r="C26">
        <f t="shared" si="4"/>
        <v>-20</v>
      </c>
      <c r="G26">
        <f>C26*8+10</f>
        <v>-150</v>
      </c>
      <c r="H26">
        <f t="shared" si="2"/>
        <v>-158</v>
      </c>
      <c r="I26">
        <f t="shared" si="3"/>
        <v>-142</v>
      </c>
    </row>
    <row r="27" spans="1:12">
      <c r="C27">
        <v>-25</v>
      </c>
      <c r="G27" s="104">
        <f>C27*8+10</f>
        <v>-190</v>
      </c>
      <c r="H27" s="104">
        <f t="shared" si="2"/>
        <v>-198</v>
      </c>
      <c r="I27" s="104">
        <f t="shared" si="3"/>
        <v>-182</v>
      </c>
    </row>
    <row r="28" spans="1:12" ht="20" thickBot="1">
      <c r="A28" s="102" t="s">
        <v>207</v>
      </c>
      <c r="B28" s="108"/>
    </row>
    <row r="29" spans="1:12" ht="15" thickTop="1">
      <c r="A29">
        <f>'raw data'!C2</f>
        <v>0</v>
      </c>
    </row>
  </sheetData>
  <conditionalFormatting sqref="F2:F20 D2:D20">
    <cfRule type="cellIs" dxfId="119" priority="15" stopIfTrue="1" operator="greaterThan">
      <formula>0.8</formula>
    </cfRule>
  </conditionalFormatting>
  <conditionalFormatting sqref="D2:D20">
    <cfRule type="cellIs" dxfId="118" priority="14" stopIfTrue="1" operator="greaterThan">
      <formula>0.1</formula>
    </cfRule>
  </conditionalFormatting>
  <conditionalFormatting sqref="A2:A20">
    <cfRule type="expression" dxfId="117" priority="2" stopIfTrue="1">
      <formula>J2&lt;2</formula>
    </cfRule>
    <cfRule type="expression" dxfId="116" priority="10" stopIfTrue="1">
      <formula>F2&gt;0.8</formula>
    </cfRule>
    <cfRule type="expression" dxfId="115" priority="4" stopIfTrue="1">
      <formula>D2&gt;0.1</formula>
    </cfRule>
    <cfRule type="expression" dxfId="114" priority="9" stopIfTrue="1">
      <formula>J2=2</formula>
    </cfRule>
    <cfRule type="expression" dxfId="113" priority="1" stopIfTrue="1">
      <formula>G2="yes"</formula>
    </cfRule>
  </conditionalFormatting>
  <conditionalFormatting sqref="G2:G20">
    <cfRule type="containsText" dxfId="112" priority="5" operator="containsText" text="yes">
      <formula>NOT(ISERROR(SEARCH("yes",G2)))</formula>
    </cfRule>
    <cfRule type="containsText" dxfId="111" priority="8" stopIfTrue="1" operator="containsText" text="yes">
      <formula>NOT(ISERROR(SEARCH("yes",G2)))</formula>
    </cfRule>
    <cfRule type="containsText" dxfId="110" priority="3" operator="containsText" text="yes">
      <formula>NOT(ISERROR(SEARCH("yes",G2)))</formula>
    </cfRule>
    <cfRule type="containsText" dxfId="109" priority="11" stopIfTrue="1" operator="containsText" text="yes">
      <formula>NOT(ISERROR(SEARCH("yes",G2)))</formula>
    </cfRule>
  </conditionalFormatting>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9"/>
  <sheetViews>
    <sheetView topLeftCell="I111" zoomScale="115" zoomScaleNormal="115" zoomScalePageLayoutView="115" workbookViewId="0">
      <selection activeCell="N117" sqref="N117"/>
    </sheetView>
  </sheetViews>
  <sheetFormatPr baseColWidth="10" defaultColWidth="11.5" defaultRowHeight="14" x14ac:dyDescent="0"/>
  <cols>
    <col min="1" max="1" width="4.6640625" bestFit="1" customWidth="1"/>
    <col min="2" max="2" width="6.6640625" bestFit="1" customWidth="1"/>
    <col min="3" max="3" width="23.1640625" bestFit="1" customWidth="1"/>
    <col min="4" max="4" width="28.33203125" customWidth="1"/>
    <col min="5" max="5" width="13.83203125" style="1" bestFit="1" customWidth="1"/>
    <col min="6" max="6" width="6.6640625" style="1" bestFit="1" customWidth="1"/>
    <col min="7" max="7" width="9.6640625" style="19" bestFit="1" customWidth="1"/>
    <col min="8" max="8" width="11.83203125" style="20" customWidth="1"/>
    <col min="9" max="9" width="10" style="1" customWidth="1"/>
    <col min="12" max="12" width="11.5" style="1" customWidth="1"/>
    <col min="13" max="13" width="9" customWidth="1"/>
    <col min="14" max="14" width="11.1640625" bestFit="1" customWidth="1"/>
    <col min="15" max="15" width="14.1640625" bestFit="1" customWidth="1"/>
    <col min="16" max="16" width="14.1640625" customWidth="1"/>
    <col min="17" max="18" width="13.5" style="23" customWidth="1"/>
    <col min="19" max="19" width="17" customWidth="1"/>
    <col min="20" max="20" width="15.6640625" customWidth="1"/>
    <col min="21" max="21" width="12" customWidth="1"/>
  </cols>
  <sheetData>
    <row r="1" spans="1:22">
      <c r="A1" t="s">
        <v>9</v>
      </c>
      <c r="B1">
        <f>'raw data'!E1</f>
        <v>0</v>
      </c>
      <c r="C1">
        <f>'raw data'!K1</f>
        <v>0</v>
      </c>
      <c r="D1">
        <f>'raw data'!L1</f>
        <v>0</v>
      </c>
      <c r="E1" s="1">
        <f>'raw data'!G1</f>
        <v>0</v>
      </c>
      <c r="F1" s="1" t="s">
        <v>14</v>
      </c>
      <c r="G1" s="3" t="s">
        <v>31</v>
      </c>
      <c r="H1" s="24" t="s">
        <v>16</v>
      </c>
      <c r="I1" s="10" t="s">
        <v>32</v>
      </c>
      <c r="J1" s="2" t="s">
        <v>5</v>
      </c>
      <c r="K1" s="2" t="s">
        <v>15</v>
      </c>
      <c r="L1" s="11" t="s">
        <v>33</v>
      </c>
      <c r="M1" s="12" t="s">
        <v>34</v>
      </c>
      <c r="N1" s="12" t="s">
        <v>35</v>
      </c>
      <c r="O1" s="12" t="s">
        <v>10</v>
      </c>
      <c r="P1" s="12" t="s">
        <v>198</v>
      </c>
      <c r="Q1" s="12" t="s">
        <v>197</v>
      </c>
      <c r="R1" s="12"/>
      <c r="S1" s="23" t="s">
        <v>20</v>
      </c>
      <c r="T1" s="23"/>
      <c r="U1" s="23"/>
    </row>
    <row r="2" spans="1:22">
      <c r="A2">
        <f>'raw data'!A2</f>
        <v>0</v>
      </c>
      <c r="B2">
        <f>'raw data'!E2</f>
        <v>0</v>
      </c>
      <c r="C2">
        <f>'raw data'!K2</f>
        <v>0</v>
      </c>
      <c r="D2">
        <f>'raw data'!L2</f>
        <v>0</v>
      </c>
      <c r="E2" s="1">
        <f>'raw data'!G2</f>
        <v>0</v>
      </c>
      <c r="F2" s="37">
        <v>-1</v>
      </c>
      <c r="O2" s="1"/>
      <c r="P2" s="1"/>
      <c r="Q2" s="28"/>
      <c r="R2" s="28"/>
      <c r="S2" s="18" t="s">
        <v>19</v>
      </c>
      <c r="V2" s="18" t="s">
        <v>29</v>
      </c>
    </row>
    <row r="3" spans="1:22">
      <c r="A3">
        <f>'raw data'!A3</f>
        <v>0</v>
      </c>
      <c r="B3">
        <f>'raw data'!E3</f>
        <v>0</v>
      </c>
      <c r="C3">
        <f>'raw data'!K3</f>
        <v>0</v>
      </c>
      <c r="D3">
        <f>'raw data'!L3</f>
        <v>0</v>
      </c>
      <c r="E3" s="1">
        <f>'raw data'!G3</f>
        <v>0</v>
      </c>
      <c r="F3" s="37">
        <v>-1</v>
      </c>
      <c r="O3" s="1"/>
      <c r="P3" s="1"/>
      <c r="Q3" s="28"/>
      <c r="R3" s="28"/>
      <c r="S3" s="26" t="s">
        <v>23</v>
      </c>
      <c r="T3" s="27">
        <f>SQRT((H21^2)+(H31^2)+ (H41^2))</f>
        <v>0</v>
      </c>
    </row>
    <row r="4" spans="1:22">
      <c r="A4">
        <f>'raw data'!A4</f>
        <v>0</v>
      </c>
      <c r="B4">
        <f>'raw data'!E4</f>
        <v>0</v>
      </c>
      <c r="C4">
        <f>'raw data'!K4</f>
        <v>0</v>
      </c>
      <c r="D4">
        <f>'raw data'!L4</f>
        <v>0</v>
      </c>
      <c r="E4" s="1">
        <f>'raw data'!G4</f>
        <v>0</v>
      </c>
      <c r="F4" s="37">
        <v>-1</v>
      </c>
      <c r="J4" s="1"/>
      <c r="O4" s="1"/>
      <c r="P4" s="1"/>
      <c r="Q4" s="28"/>
      <c r="R4" s="28"/>
      <c r="S4" s="7" t="s">
        <v>17</v>
      </c>
      <c r="T4" s="25" t="str">
        <f>MID('raw data'!C2,4,10)</f>
        <v/>
      </c>
    </row>
    <row r="5" spans="1:22">
      <c r="A5">
        <f>'raw data'!A5</f>
        <v>0</v>
      </c>
      <c r="B5">
        <f>'raw data'!E5</f>
        <v>0</v>
      </c>
      <c r="C5">
        <f>'raw data'!K5</f>
        <v>0</v>
      </c>
      <c r="D5">
        <f>'raw data'!L5</f>
        <v>0</v>
      </c>
      <c r="E5" s="1">
        <f>'raw data'!G5</f>
        <v>0</v>
      </c>
      <c r="F5" s="37">
        <v>-1</v>
      </c>
      <c r="J5" s="1"/>
      <c r="O5" s="1"/>
      <c r="P5" s="1"/>
      <c r="Q5" s="28"/>
      <c r="R5" s="28"/>
      <c r="S5" s="7" t="s">
        <v>4</v>
      </c>
      <c r="T5" s="7" t="s">
        <v>38</v>
      </c>
    </row>
    <row r="6" spans="1:22">
      <c r="A6">
        <f>'raw data'!A6</f>
        <v>0</v>
      </c>
      <c r="B6">
        <f>'raw data'!E6</f>
        <v>0</v>
      </c>
      <c r="C6">
        <f>'raw data'!K6</f>
        <v>0</v>
      </c>
      <c r="D6">
        <f>'raw data'!L6</f>
        <v>0</v>
      </c>
      <c r="E6" s="1">
        <f>'raw data'!G6</f>
        <v>0</v>
      </c>
      <c r="F6" s="37">
        <v>-1</v>
      </c>
      <c r="J6" s="1"/>
      <c r="O6" s="1"/>
      <c r="P6" s="1"/>
      <c r="Q6" s="28"/>
      <c r="R6" s="28"/>
      <c r="S6" s="6">
        <v>1</v>
      </c>
      <c r="T6" s="41">
        <v>0.73827166527909915</v>
      </c>
      <c r="U6" s="42"/>
    </row>
    <row r="7" spans="1:22">
      <c r="A7">
        <f>'raw data'!A7</f>
        <v>0</v>
      </c>
      <c r="B7">
        <f>'raw data'!E7</f>
        <v>0</v>
      </c>
      <c r="C7">
        <f>'raw data'!K7</f>
        <v>0</v>
      </c>
      <c r="D7">
        <f>'raw data'!L7</f>
        <v>0</v>
      </c>
      <c r="E7" s="1">
        <f>'raw data'!G7</f>
        <v>0</v>
      </c>
      <c r="F7" s="37">
        <v>-1</v>
      </c>
      <c r="J7" s="1"/>
      <c r="O7" s="1"/>
      <c r="P7" s="1"/>
      <c r="Q7" s="28"/>
      <c r="R7" s="28"/>
      <c r="S7" s="6">
        <v>2</v>
      </c>
      <c r="T7" s="41">
        <v>0.92977210034865665</v>
      </c>
      <c r="U7" s="42"/>
    </row>
    <row r="8" spans="1:22">
      <c r="A8">
        <f>'raw data'!A8</f>
        <v>0</v>
      </c>
      <c r="B8">
        <f>'raw data'!E8</f>
        <v>0</v>
      </c>
      <c r="C8" s="69">
        <f>'raw data'!K8</f>
        <v>0</v>
      </c>
      <c r="D8" s="69">
        <f>'raw data'!L8</f>
        <v>0</v>
      </c>
      <c r="E8" s="70">
        <f>'raw data'!G8</f>
        <v>0</v>
      </c>
      <c r="F8" s="71">
        <v>0</v>
      </c>
      <c r="G8" s="72"/>
      <c r="H8" s="73"/>
      <c r="I8" s="70">
        <f>E8</f>
        <v>0</v>
      </c>
      <c r="J8" s="70">
        <f>AVERAGE(I8)</f>
        <v>0</v>
      </c>
      <c r="K8" s="70" t="e">
        <f>J8 - ($T$18*A8)</f>
        <v>#DIV/0!</v>
      </c>
      <c r="L8" s="1" t="e">
        <f t="shared" ref="L8:L39" si="0">I8 - ($T$18*A8)</f>
        <v>#DIV/0!</v>
      </c>
      <c r="O8" s="1" t="e">
        <f>IF(F8=-1,"",L8*$T$23+$T$24)</f>
        <v>#DIV/0!</v>
      </c>
      <c r="P8" s="1"/>
      <c r="Q8" s="28"/>
      <c r="R8" s="28"/>
      <c r="S8" s="6">
        <v>3</v>
      </c>
      <c r="T8" s="41">
        <v>0.96624124946337409</v>
      </c>
      <c r="U8" s="42"/>
    </row>
    <row r="9" spans="1:22">
      <c r="A9">
        <f>'raw data'!A9</f>
        <v>0</v>
      </c>
      <c r="B9">
        <f>'raw data'!E9</f>
        <v>0</v>
      </c>
      <c r="C9" s="69">
        <f>'raw data'!K9</f>
        <v>0</v>
      </c>
      <c r="D9" s="69">
        <f>'raw data'!L9</f>
        <v>0</v>
      </c>
      <c r="E9" s="70">
        <f>'raw data'!G9</f>
        <v>0</v>
      </c>
      <c r="F9" s="71">
        <v>0</v>
      </c>
      <c r="G9" s="72"/>
      <c r="H9" s="73"/>
      <c r="I9" s="70">
        <f>E9</f>
        <v>0</v>
      </c>
      <c r="J9" s="70">
        <f>AVERAGE(I9)</f>
        <v>0</v>
      </c>
      <c r="K9" s="70" t="e">
        <f>J9 - ($T$18*A9)</f>
        <v>#DIV/0!</v>
      </c>
      <c r="L9" s="1" t="e">
        <f t="shared" si="0"/>
        <v>#DIV/0!</v>
      </c>
      <c r="O9" s="1" t="e">
        <f t="shared" ref="O9:O72" si="1">IF(F9=-1,"",L9*$T$23+$T$24)</f>
        <v>#DIV/0!</v>
      </c>
      <c r="P9" s="1"/>
      <c r="Q9" s="28"/>
      <c r="R9" s="28"/>
      <c r="S9" s="6">
        <v>4</v>
      </c>
      <c r="T9" s="41">
        <v>0.98202097754363993</v>
      </c>
      <c r="U9" s="42"/>
    </row>
    <row r="10" spans="1:22">
      <c r="A10">
        <f>'raw data'!A10</f>
        <v>0</v>
      </c>
      <c r="B10">
        <f>'raw data'!E10</f>
        <v>0</v>
      </c>
      <c r="C10" s="69">
        <f>'raw data'!K10</f>
        <v>0</v>
      </c>
      <c r="D10" s="69">
        <f>'raw data'!L10</f>
        <v>0</v>
      </c>
      <c r="E10" s="70">
        <f>'raw data'!G10</f>
        <v>0</v>
      </c>
      <c r="F10" s="71">
        <v>0</v>
      </c>
      <c r="G10" s="72"/>
      <c r="H10" s="73"/>
      <c r="I10" s="70">
        <f>E10</f>
        <v>0</v>
      </c>
      <c r="J10" s="70">
        <f>AVERAGE(I10)</f>
        <v>0</v>
      </c>
      <c r="K10" s="70" t="e">
        <f>J10 - ($T$18*A10)</f>
        <v>#DIV/0!</v>
      </c>
      <c r="L10" s="1" t="e">
        <f t="shared" si="0"/>
        <v>#DIV/0!</v>
      </c>
      <c r="M10" s="1"/>
      <c r="O10" s="1" t="e">
        <f t="shared" si="1"/>
        <v>#DIV/0!</v>
      </c>
      <c r="P10" s="1"/>
      <c r="Q10" s="28"/>
      <c r="R10" s="28"/>
      <c r="S10" s="6">
        <v>5</v>
      </c>
      <c r="T10" s="41">
        <v>0.98963329954551138</v>
      </c>
      <c r="U10" s="42"/>
    </row>
    <row r="11" spans="1:22">
      <c r="A11">
        <f>'raw data'!A11</f>
        <v>0</v>
      </c>
      <c r="B11">
        <f>'raw data'!E11</f>
        <v>0</v>
      </c>
      <c r="C11" s="69">
        <f>'raw data'!K11</f>
        <v>0</v>
      </c>
      <c r="D11" s="69">
        <f>'raw data'!L11</f>
        <v>0</v>
      </c>
      <c r="E11" s="70">
        <f>'raw data'!G11</f>
        <v>0</v>
      </c>
      <c r="F11" s="71">
        <v>0</v>
      </c>
      <c r="G11" s="74">
        <f>STDEV(E8:E11)</f>
        <v>0</v>
      </c>
      <c r="H11" s="74">
        <f>STDEV(I2:I11)</f>
        <v>0</v>
      </c>
      <c r="I11" s="70">
        <f>E11</f>
        <v>0</v>
      </c>
      <c r="J11" s="70">
        <f>AVERAGE(I11)</f>
        <v>0</v>
      </c>
      <c r="K11" s="70" t="e">
        <f>J11 - ($T$18*A11)</f>
        <v>#DIV/0!</v>
      </c>
      <c r="L11" s="77" t="e">
        <f t="shared" si="0"/>
        <v>#DIV/0!</v>
      </c>
      <c r="M11" s="77"/>
      <c r="N11" s="76"/>
      <c r="O11" s="77" t="e">
        <f t="shared" si="1"/>
        <v>#DIV/0!</v>
      </c>
      <c r="P11" s="77" t="e">
        <f>AVERAGE(O8:O11)</f>
        <v>#DIV/0!</v>
      </c>
      <c r="Q11" s="99" t="str">
        <f>IF(COUNT(O8:O11)&lt;3,"",_xlfn.STDEV.S(O8:O11))</f>
        <v/>
      </c>
      <c r="R11" s="28"/>
      <c r="S11" s="6">
        <v>6</v>
      </c>
      <c r="T11" s="41">
        <v>0.9914294003513624</v>
      </c>
      <c r="U11" s="42"/>
    </row>
    <row r="12" spans="1:22">
      <c r="A12">
        <f>'raw data'!A12</f>
        <v>0</v>
      </c>
      <c r="B12">
        <f>'raw data'!E12</f>
        <v>0</v>
      </c>
      <c r="C12">
        <f>'raw data'!K12</f>
        <v>0</v>
      </c>
      <c r="D12">
        <f>'raw data'!L12</f>
        <v>0</v>
      </c>
      <c r="E12" s="1">
        <f>'raw data'!G12</f>
        <v>0</v>
      </c>
      <c r="F12" s="37">
        <v>0</v>
      </c>
      <c r="I12" s="1">
        <f>E12 + ((1-$T$6)*(E12-E11))</f>
        <v>0</v>
      </c>
      <c r="J12" s="4"/>
      <c r="L12" s="1" t="e">
        <f t="shared" si="0"/>
        <v>#DIV/0!</v>
      </c>
      <c r="M12" s="1" t="e">
        <f t="shared" ref="M12:M14" si="2">L12</f>
        <v>#DIV/0!</v>
      </c>
      <c r="N12">
        <f>$T$35</f>
        <v>3.7</v>
      </c>
      <c r="O12" s="1" t="e">
        <f t="shared" si="1"/>
        <v>#DIV/0!</v>
      </c>
      <c r="P12" s="1"/>
      <c r="Q12" s="28"/>
      <c r="R12" s="28"/>
      <c r="S12" s="6">
        <v>7</v>
      </c>
      <c r="T12" s="41">
        <v>0.99595888500298413</v>
      </c>
      <c r="U12" s="42"/>
    </row>
    <row r="13" spans="1:22">
      <c r="A13">
        <f>'raw data'!A13</f>
        <v>0</v>
      </c>
      <c r="B13">
        <f>'raw data'!E13</f>
        <v>0</v>
      </c>
      <c r="C13">
        <f>'raw data'!K13</f>
        <v>0</v>
      </c>
      <c r="D13">
        <f>'raw data'!L13</f>
        <v>0</v>
      </c>
      <c r="E13" s="1">
        <f>'raw data'!G13</f>
        <v>0</v>
      </c>
      <c r="F13" s="37">
        <v>0</v>
      </c>
      <c r="I13" s="1">
        <f>E13 + ((1-$T$7)*(E13-E11))</f>
        <v>0</v>
      </c>
      <c r="J13" s="4"/>
      <c r="L13" s="1" t="e">
        <f t="shared" si="0"/>
        <v>#DIV/0!</v>
      </c>
      <c r="M13" s="1" t="e">
        <f t="shared" si="2"/>
        <v>#DIV/0!</v>
      </c>
      <c r="N13" s="104">
        <f t="shared" ref="N13:N21" si="3">$T$35</f>
        <v>3.7</v>
      </c>
      <c r="O13" s="1" t="e">
        <f t="shared" si="1"/>
        <v>#DIV/0!</v>
      </c>
      <c r="P13" s="1"/>
      <c r="Q13" s="28"/>
      <c r="R13" s="28"/>
      <c r="S13" s="6">
        <v>8</v>
      </c>
      <c r="T13" s="41">
        <v>0.99906328466298244</v>
      </c>
      <c r="U13" s="42"/>
    </row>
    <row r="14" spans="1:22">
      <c r="A14">
        <f>'raw data'!A14</f>
        <v>0</v>
      </c>
      <c r="B14">
        <f>'raw data'!E14</f>
        <v>0</v>
      </c>
      <c r="C14">
        <f>'raw data'!K14</f>
        <v>0</v>
      </c>
      <c r="D14">
        <f>'raw data'!L14</f>
        <v>0</v>
      </c>
      <c r="E14" s="1">
        <f>'raw data'!G14</f>
        <v>0</v>
      </c>
      <c r="F14" s="37">
        <v>0</v>
      </c>
      <c r="H14" s="21"/>
      <c r="I14" s="1">
        <f>E14 + ((1-$T$8)*(E14-E11))</f>
        <v>0</v>
      </c>
      <c r="J14" s="4"/>
      <c r="L14" s="1" t="e">
        <f t="shared" si="0"/>
        <v>#DIV/0!</v>
      </c>
      <c r="M14" s="1" t="e">
        <f t="shared" si="2"/>
        <v>#DIV/0!</v>
      </c>
      <c r="N14" s="104">
        <f t="shared" si="3"/>
        <v>3.7</v>
      </c>
      <c r="O14" s="1" t="e">
        <f t="shared" si="1"/>
        <v>#DIV/0!</v>
      </c>
      <c r="P14" s="1"/>
      <c r="Q14" s="28"/>
      <c r="R14" s="28"/>
      <c r="S14" s="6">
        <v>9</v>
      </c>
      <c r="T14" s="41">
        <v>0.99970435029340854</v>
      </c>
      <c r="U14" s="42"/>
    </row>
    <row r="15" spans="1:22">
      <c r="A15">
        <f>'raw data'!A15</f>
        <v>0</v>
      </c>
      <c r="B15">
        <f>'raw data'!E15</f>
        <v>0</v>
      </c>
      <c r="C15">
        <f>'raw data'!K15</f>
        <v>0</v>
      </c>
      <c r="D15">
        <f>'raw data'!L15</f>
        <v>0</v>
      </c>
      <c r="E15" s="1">
        <f>'raw data'!G15</f>
        <v>0</v>
      </c>
      <c r="F15" s="37">
        <v>0</v>
      </c>
      <c r="H15" s="21"/>
      <c r="I15" s="1">
        <f>E15 + ((1-$T$9)*(E15-E11))</f>
        <v>0</v>
      </c>
      <c r="J15" s="4"/>
      <c r="L15" s="1" t="e">
        <f t="shared" si="0"/>
        <v>#DIV/0!</v>
      </c>
      <c r="M15" s="1" t="e">
        <f t="shared" ref="M15:M24" si="4">L15</f>
        <v>#DIV/0!</v>
      </c>
      <c r="N15" s="104">
        <f t="shared" si="3"/>
        <v>3.7</v>
      </c>
      <c r="O15" s="1" t="e">
        <f t="shared" si="1"/>
        <v>#DIV/0!</v>
      </c>
      <c r="P15" s="1"/>
      <c r="Q15" s="28"/>
      <c r="R15" s="28"/>
      <c r="S15" s="6">
        <v>10</v>
      </c>
      <c r="T15" s="41">
        <v>1</v>
      </c>
      <c r="U15" s="42"/>
    </row>
    <row r="16" spans="1:22">
      <c r="A16">
        <f>'raw data'!A16</f>
        <v>0</v>
      </c>
      <c r="B16">
        <f>'raw data'!E16</f>
        <v>0</v>
      </c>
      <c r="C16">
        <f>'raw data'!K16</f>
        <v>0</v>
      </c>
      <c r="D16">
        <f>'raw data'!L16</f>
        <v>0</v>
      </c>
      <c r="E16" s="1">
        <f>'raw data'!G16</f>
        <v>0</v>
      </c>
      <c r="F16" s="37">
        <v>0</v>
      </c>
      <c r="H16" s="21"/>
      <c r="I16" s="1">
        <f>E16 + ((1-$T$10)*(E16-E11))</f>
        <v>0</v>
      </c>
      <c r="J16" s="4"/>
      <c r="L16" s="1" t="e">
        <f t="shared" si="0"/>
        <v>#DIV/0!</v>
      </c>
      <c r="M16" s="1" t="e">
        <f t="shared" si="4"/>
        <v>#DIV/0!</v>
      </c>
      <c r="N16" s="104">
        <f t="shared" si="3"/>
        <v>3.7</v>
      </c>
      <c r="O16" s="1" t="e">
        <f t="shared" si="1"/>
        <v>#DIV/0!</v>
      </c>
      <c r="P16" s="1"/>
      <c r="Q16" s="28"/>
      <c r="R16" s="28"/>
    </row>
    <row r="17" spans="1:21">
      <c r="A17">
        <f>'raw data'!A17</f>
        <v>0</v>
      </c>
      <c r="B17">
        <f>'raw data'!E17</f>
        <v>0</v>
      </c>
      <c r="C17">
        <f>'raw data'!K17</f>
        <v>0</v>
      </c>
      <c r="D17">
        <f>'raw data'!L17</f>
        <v>0</v>
      </c>
      <c r="E17" s="1">
        <f>'raw data'!G17</f>
        <v>0</v>
      </c>
      <c r="F17" s="37">
        <v>0</v>
      </c>
      <c r="G17" s="13"/>
      <c r="H17" s="13"/>
      <c r="I17" s="1">
        <f>E17 + ((1-$T$11)*(E17-E11))</f>
        <v>0</v>
      </c>
      <c r="L17" s="1" t="e">
        <f t="shared" si="0"/>
        <v>#DIV/0!</v>
      </c>
      <c r="M17" s="1" t="e">
        <f t="shared" si="4"/>
        <v>#DIV/0!</v>
      </c>
      <c r="N17" s="104">
        <f t="shared" si="3"/>
        <v>3.7</v>
      </c>
      <c r="O17" s="1" t="e">
        <f t="shared" si="1"/>
        <v>#DIV/0!</v>
      </c>
      <c r="P17" s="1"/>
      <c r="Q17" s="28"/>
      <c r="R17" s="28"/>
      <c r="S17" s="18" t="s">
        <v>18</v>
      </c>
      <c r="T17" s="18"/>
    </row>
    <row r="18" spans="1:21">
      <c r="A18">
        <f>'raw data'!A18</f>
        <v>0</v>
      </c>
      <c r="B18">
        <f>'raw data'!E18</f>
        <v>0</v>
      </c>
      <c r="C18">
        <f>'raw data'!K18</f>
        <v>0</v>
      </c>
      <c r="D18">
        <f>'raw data'!L18</f>
        <v>0</v>
      </c>
      <c r="E18" s="1">
        <f>'raw data'!G18</f>
        <v>0</v>
      </c>
      <c r="F18" s="37">
        <v>0</v>
      </c>
      <c r="G18" s="22"/>
      <c r="H18" s="21"/>
      <c r="I18" s="1">
        <f>E18 + ((1-$T$12)*(E18-E11))</f>
        <v>0</v>
      </c>
      <c r="L18" s="1" t="e">
        <f t="shared" si="0"/>
        <v>#DIV/0!</v>
      </c>
      <c r="M18" s="1" t="e">
        <f t="shared" si="4"/>
        <v>#DIV/0!</v>
      </c>
      <c r="N18" s="104">
        <f t="shared" si="3"/>
        <v>3.7</v>
      </c>
      <c r="O18" s="1" t="e">
        <f t="shared" si="1"/>
        <v>#DIV/0!</v>
      </c>
      <c r="P18" s="1"/>
      <c r="Q18" s="28"/>
      <c r="R18" s="28"/>
      <c r="S18" t="s">
        <v>6</v>
      </c>
      <c r="T18" s="17" t="e">
        <f>SLOPE(J:J,A:A)</f>
        <v>#DIV/0!</v>
      </c>
    </row>
    <row r="19" spans="1:21">
      <c r="A19">
        <f>'raw data'!A19</f>
        <v>0</v>
      </c>
      <c r="B19">
        <f>'raw data'!E19</f>
        <v>0</v>
      </c>
      <c r="C19">
        <f>'raw data'!K19</f>
        <v>0</v>
      </c>
      <c r="D19">
        <f>'raw data'!L19</f>
        <v>0</v>
      </c>
      <c r="E19" s="1">
        <f>'raw data'!G19</f>
        <v>0</v>
      </c>
      <c r="F19" s="37">
        <v>0</v>
      </c>
      <c r="G19" s="22"/>
      <c r="H19" s="21"/>
      <c r="I19" s="1">
        <f>E19 + ((1-$T$13)*(E19-E11))</f>
        <v>0</v>
      </c>
      <c r="L19" s="1" t="e">
        <f t="shared" si="0"/>
        <v>#DIV/0!</v>
      </c>
      <c r="M19" s="1" t="e">
        <f t="shared" si="4"/>
        <v>#DIV/0!</v>
      </c>
      <c r="N19" s="104">
        <f t="shared" si="3"/>
        <v>3.7</v>
      </c>
      <c r="O19" s="1" t="e">
        <f t="shared" si="1"/>
        <v>#DIV/0!</v>
      </c>
      <c r="P19" s="1"/>
      <c r="Q19" s="28"/>
      <c r="R19" s="28"/>
      <c r="S19" t="s">
        <v>31</v>
      </c>
      <c r="T19" s="36">
        <f>STDEV(J:J)</f>
        <v>0</v>
      </c>
    </row>
    <row r="20" spans="1:21">
      <c r="A20">
        <f>'raw data'!A20</f>
        <v>0</v>
      </c>
      <c r="B20">
        <f>'raw data'!E20</f>
        <v>0</v>
      </c>
      <c r="C20">
        <f>'raw data'!K20</f>
        <v>0</v>
      </c>
      <c r="D20">
        <f>'raw data'!L20</f>
        <v>0</v>
      </c>
      <c r="E20" s="1">
        <f>'raw data'!G20</f>
        <v>0</v>
      </c>
      <c r="F20" s="37">
        <v>0</v>
      </c>
      <c r="G20" s="22"/>
      <c r="H20" s="21"/>
      <c r="I20" s="1">
        <f>E20 + ((1-$T$14)*(E20-E11))</f>
        <v>0</v>
      </c>
      <c r="L20" s="1" t="e">
        <f t="shared" si="0"/>
        <v>#DIV/0!</v>
      </c>
      <c r="M20" s="1" t="e">
        <f t="shared" si="4"/>
        <v>#DIV/0!</v>
      </c>
      <c r="N20" s="104">
        <f t="shared" si="3"/>
        <v>3.7</v>
      </c>
      <c r="O20" s="1" t="e">
        <f t="shared" si="1"/>
        <v>#DIV/0!</v>
      </c>
      <c r="P20" s="1"/>
      <c r="Q20" s="28"/>
      <c r="R20" s="28"/>
      <c r="S20" t="s">
        <v>22</v>
      </c>
      <c r="T20" s="36" t="e">
        <f>STDEV(K:K)</f>
        <v>#DIV/0!</v>
      </c>
    </row>
    <row r="21" spans="1:21">
      <c r="A21">
        <f>'raw data'!A21</f>
        <v>0</v>
      </c>
      <c r="B21">
        <f>'raw data'!E21</f>
        <v>0</v>
      </c>
      <c r="C21">
        <f>'raw data'!K21</f>
        <v>0</v>
      </c>
      <c r="D21">
        <f>'raw data'!L21</f>
        <v>0</v>
      </c>
      <c r="E21" s="1">
        <f>'raw data'!G21</f>
        <v>0</v>
      </c>
      <c r="F21" s="37">
        <v>0</v>
      </c>
      <c r="G21" s="13">
        <f>STDEV(E12:E21)</f>
        <v>0</v>
      </c>
      <c r="H21" s="13">
        <f>STDEV(I12:I21)</f>
        <v>0</v>
      </c>
      <c r="I21" s="1">
        <f>E21 + ((1-$T$15)*(E21-E11))</f>
        <v>0</v>
      </c>
      <c r="L21" s="77" t="e">
        <f t="shared" si="0"/>
        <v>#DIV/0!</v>
      </c>
      <c r="M21" s="77" t="e">
        <f t="shared" si="4"/>
        <v>#DIV/0!</v>
      </c>
      <c r="N21" s="76">
        <f t="shared" si="3"/>
        <v>3.7</v>
      </c>
      <c r="O21" s="77" t="e">
        <f t="shared" si="1"/>
        <v>#DIV/0!</v>
      </c>
      <c r="P21" s="77" t="e">
        <f>AVERAGE(O12:O21)</f>
        <v>#DIV/0!</v>
      </c>
      <c r="Q21" s="99" t="str">
        <f>IF(COUNT(O12:O21)&lt;3,"",_xlfn.STDEV.S(O12:O21))</f>
        <v/>
      </c>
      <c r="R21" s="28"/>
    </row>
    <row r="22" spans="1:21">
      <c r="A22">
        <f>'raw data'!A22</f>
        <v>0</v>
      </c>
      <c r="B22">
        <f>'raw data'!E22</f>
        <v>0</v>
      </c>
      <c r="C22">
        <f>'raw data'!K22</f>
        <v>0</v>
      </c>
      <c r="D22">
        <f>'raw data'!L22</f>
        <v>0</v>
      </c>
      <c r="E22" s="1">
        <f>'raw data'!G22</f>
        <v>0</v>
      </c>
      <c r="F22" s="37">
        <v>0</v>
      </c>
      <c r="I22" s="1">
        <f>E22 + ((1-$T$6)*(E22-E21))</f>
        <v>0</v>
      </c>
      <c r="L22" s="1" t="e">
        <f t="shared" si="0"/>
        <v>#DIV/0!</v>
      </c>
      <c r="M22" s="1" t="e">
        <f t="shared" si="4"/>
        <v>#DIV/0!</v>
      </c>
      <c r="N22">
        <f>$T$36</f>
        <v>-229.8</v>
      </c>
      <c r="O22" s="1" t="e">
        <f t="shared" si="1"/>
        <v>#DIV/0!</v>
      </c>
      <c r="P22" s="1"/>
      <c r="Q22" s="28"/>
      <c r="R22" s="28"/>
      <c r="S22" s="18" t="s">
        <v>21</v>
      </c>
      <c r="T22" s="18"/>
    </row>
    <row r="23" spans="1:21">
      <c r="A23">
        <f>'raw data'!A23</f>
        <v>0</v>
      </c>
      <c r="B23">
        <f>'raw data'!E23</f>
        <v>0</v>
      </c>
      <c r="C23">
        <f>'raw data'!K23</f>
        <v>0</v>
      </c>
      <c r="D23">
        <f>'raw data'!L23</f>
        <v>0</v>
      </c>
      <c r="E23" s="1">
        <f>'raw data'!G23</f>
        <v>0</v>
      </c>
      <c r="F23" s="37">
        <v>0</v>
      </c>
      <c r="I23" s="1">
        <f>E23 + ((1-$T$7)*(E23-E21))</f>
        <v>0</v>
      </c>
      <c r="L23" s="1" t="e">
        <f t="shared" si="0"/>
        <v>#DIV/0!</v>
      </c>
      <c r="M23" s="1" t="e">
        <f t="shared" si="4"/>
        <v>#DIV/0!</v>
      </c>
      <c r="N23" s="104">
        <f t="shared" ref="N23:N31" si="5">$T$36</f>
        <v>-229.8</v>
      </c>
      <c r="O23" s="1" t="e">
        <f t="shared" si="1"/>
        <v>#DIV/0!</v>
      </c>
      <c r="P23" s="1"/>
      <c r="Q23" s="28"/>
      <c r="R23" s="28"/>
      <c r="S23" t="s">
        <v>8</v>
      </c>
      <c r="T23" s="14" t="e">
        <f>SLOPE(N:N,M:M)</f>
        <v>#DIV/0!</v>
      </c>
    </row>
    <row r="24" spans="1:21">
      <c r="A24">
        <f>'raw data'!A24</f>
        <v>0</v>
      </c>
      <c r="B24">
        <f>'raw data'!E24</f>
        <v>0</v>
      </c>
      <c r="C24">
        <f>'raw data'!K24</f>
        <v>0</v>
      </c>
      <c r="D24">
        <f>'raw data'!L24</f>
        <v>0</v>
      </c>
      <c r="E24" s="1">
        <f>'raw data'!G24</f>
        <v>0</v>
      </c>
      <c r="F24" s="37">
        <v>0</v>
      </c>
      <c r="H24" s="21"/>
      <c r="I24" s="1">
        <f>E24 + ((1-$T$8)*(E24-E21))</f>
        <v>0</v>
      </c>
      <c r="L24" s="1" t="e">
        <f t="shared" si="0"/>
        <v>#DIV/0!</v>
      </c>
      <c r="M24" s="1" t="e">
        <f t="shared" si="4"/>
        <v>#DIV/0!</v>
      </c>
      <c r="N24" s="104">
        <f t="shared" si="5"/>
        <v>-229.8</v>
      </c>
      <c r="O24" s="1" t="e">
        <f t="shared" si="1"/>
        <v>#DIV/0!</v>
      </c>
      <c r="P24" s="1"/>
      <c r="Q24" s="28"/>
      <c r="R24" s="28"/>
      <c r="S24" t="s">
        <v>7</v>
      </c>
      <c r="T24" s="14" t="e">
        <f>INTERCEPT(N:N,M:M)</f>
        <v>#DIV/0!</v>
      </c>
    </row>
    <row r="25" spans="1:21">
      <c r="A25">
        <f>'raw data'!A25</f>
        <v>0</v>
      </c>
      <c r="B25">
        <f>'raw data'!E25</f>
        <v>0</v>
      </c>
      <c r="C25">
        <f>'raw data'!K25</f>
        <v>0</v>
      </c>
      <c r="D25">
        <f>'raw data'!L25</f>
        <v>0</v>
      </c>
      <c r="E25" s="1">
        <f>'raw data'!G25</f>
        <v>0</v>
      </c>
      <c r="F25" s="37">
        <v>0</v>
      </c>
      <c r="H25" s="21"/>
      <c r="I25" s="1">
        <f>E25 + ((1-$T$9)*(E25-E21))</f>
        <v>0</v>
      </c>
      <c r="L25" s="1" t="e">
        <f t="shared" si="0"/>
        <v>#DIV/0!</v>
      </c>
      <c r="M25" s="1" t="e">
        <f t="shared" ref="M25:M34" si="6">L25</f>
        <v>#DIV/0!</v>
      </c>
      <c r="N25" s="104">
        <f t="shared" si="5"/>
        <v>-229.8</v>
      </c>
      <c r="O25" s="1" t="e">
        <f t="shared" si="1"/>
        <v>#DIV/0!</v>
      </c>
      <c r="P25" s="1"/>
      <c r="Q25" s="28"/>
      <c r="R25" s="28"/>
    </row>
    <row r="26" spans="1:21">
      <c r="A26">
        <f>'raw data'!A26</f>
        <v>0</v>
      </c>
      <c r="B26">
        <f>'raw data'!E26</f>
        <v>0</v>
      </c>
      <c r="C26">
        <f>'raw data'!K26</f>
        <v>0</v>
      </c>
      <c r="D26">
        <f>'raw data'!L26</f>
        <v>0</v>
      </c>
      <c r="E26" s="1">
        <f>'raw data'!G26</f>
        <v>0</v>
      </c>
      <c r="F26" s="37">
        <v>0</v>
      </c>
      <c r="H26" s="21"/>
      <c r="I26" s="1">
        <f>E26 + ((1-$T$10)*(E26-E21))</f>
        <v>0</v>
      </c>
      <c r="L26" s="1" t="e">
        <f t="shared" si="0"/>
        <v>#DIV/0!</v>
      </c>
      <c r="M26" s="1" t="e">
        <f t="shared" si="6"/>
        <v>#DIV/0!</v>
      </c>
      <c r="N26" s="104">
        <f t="shared" si="5"/>
        <v>-229.8</v>
      </c>
      <c r="O26" s="1" t="e">
        <f t="shared" si="1"/>
        <v>#DIV/0!</v>
      </c>
      <c r="P26" s="1"/>
      <c r="Q26" s="28"/>
      <c r="R26" s="28"/>
      <c r="S26" s="18" t="s">
        <v>24</v>
      </c>
      <c r="U26" s="18" t="s">
        <v>30</v>
      </c>
    </row>
    <row r="27" spans="1:21">
      <c r="A27">
        <f>'raw data'!A27</f>
        <v>0</v>
      </c>
      <c r="B27">
        <f>'raw data'!E27</f>
        <v>0</v>
      </c>
      <c r="C27">
        <f>'raw data'!K27</f>
        <v>0</v>
      </c>
      <c r="D27">
        <f>'raw data'!L27</f>
        <v>0</v>
      </c>
      <c r="E27" s="1">
        <f>'raw data'!G27</f>
        <v>0</v>
      </c>
      <c r="F27" s="37">
        <v>0</v>
      </c>
      <c r="G27" s="13"/>
      <c r="H27" s="13"/>
      <c r="I27" s="1">
        <f>E27 + ((1-$T$11)*(E27-E21))</f>
        <v>0</v>
      </c>
      <c r="L27" s="1" t="e">
        <f t="shared" si="0"/>
        <v>#DIV/0!</v>
      </c>
      <c r="M27" s="1" t="e">
        <f t="shared" si="6"/>
        <v>#DIV/0!</v>
      </c>
      <c r="N27" s="104">
        <f t="shared" si="5"/>
        <v>-229.8</v>
      </c>
      <c r="O27" s="1" t="e">
        <f t="shared" si="1"/>
        <v>#DIV/0!</v>
      </c>
      <c r="P27" s="1"/>
      <c r="Q27" s="28"/>
      <c r="R27" s="28"/>
      <c r="S27" t="s">
        <v>217</v>
      </c>
      <c r="T27" s="35" t="e">
        <f>AVERAGE(O42:O45)</f>
        <v>#DIV/0!</v>
      </c>
      <c r="U27" s="32" t="e">
        <f>T27-T28</f>
        <v>#DIV/0!</v>
      </c>
    </row>
    <row r="28" spans="1:21">
      <c r="A28">
        <f>'raw data'!A28</f>
        <v>0</v>
      </c>
      <c r="B28">
        <f>'raw data'!E28</f>
        <v>0</v>
      </c>
      <c r="C28">
        <f>'raw data'!K28</f>
        <v>0</v>
      </c>
      <c r="D28">
        <f>'raw data'!L28</f>
        <v>0</v>
      </c>
      <c r="E28" s="1">
        <f>'raw data'!G28</f>
        <v>0</v>
      </c>
      <c r="F28" s="37">
        <v>0</v>
      </c>
      <c r="G28" s="22"/>
      <c r="H28" s="21"/>
      <c r="I28" s="1">
        <f>E28 + ((1-$T$12)*(E28-E21))</f>
        <v>0</v>
      </c>
      <c r="L28" s="1" t="e">
        <f t="shared" si="0"/>
        <v>#DIV/0!</v>
      </c>
      <c r="M28" s="1" t="e">
        <f t="shared" si="6"/>
        <v>#DIV/0!</v>
      </c>
      <c r="N28" s="104">
        <f t="shared" si="5"/>
        <v>-229.8</v>
      </c>
      <c r="O28" s="1" t="e">
        <f t="shared" si="1"/>
        <v>#DIV/0!</v>
      </c>
      <c r="P28" s="1"/>
      <c r="Q28" s="28"/>
      <c r="R28" s="28"/>
      <c r="S28" t="s">
        <v>218</v>
      </c>
      <c r="T28" s="9">
        <v>-70.400000000000006</v>
      </c>
      <c r="U28" s="31" t="s">
        <v>94</v>
      </c>
    </row>
    <row r="29" spans="1:21">
      <c r="A29">
        <f>'raw data'!A29</f>
        <v>0</v>
      </c>
      <c r="B29">
        <f>'raw data'!E29</f>
        <v>0</v>
      </c>
      <c r="C29">
        <f>'raw data'!K29</f>
        <v>0</v>
      </c>
      <c r="D29">
        <f>'raw data'!L29</f>
        <v>0</v>
      </c>
      <c r="E29" s="1">
        <f>'raw data'!G29</f>
        <v>0</v>
      </c>
      <c r="F29" s="37">
        <v>0</v>
      </c>
      <c r="G29" s="22"/>
      <c r="H29" s="21"/>
      <c r="I29" s="1">
        <f>E29 + ((1-$T$13)*(E29-E21))</f>
        <v>0</v>
      </c>
      <c r="L29" s="1" t="e">
        <f t="shared" si="0"/>
        <v>#DIV/0!</v>
      </c>
      <c r="M29" s="1" t="e">
        <f t="shared" si="6"/>
        <v>#DIV/0!</v>
      </c>
      <c r="N29" s="104">
        <f t="shared" si="5"/>
        <v>-229.8</v>
      </c>
      <c r="O29" s="1" t="e">
        <f t="shared" si="1"/>
        <v>#DIV/0!</v>
      </c>
      <c r="P29" s="1"/>
      <c r="Q29" s="28"/>
      <c r="R29" s="28"/>
      <c r="S29" t="s">
        <v>190</v>
      </c>
      <c r="T29" s="35" t="e">
        <f>AVERAGE(K:K)*$T$23+$T$24</f>
        <v>#DIV/0!</v>
      </c>
      <c r="U29" s="32" t="e">
        <f>T29-T31</f>
        <v>#DIV/0!</v>
      </c>
    </row>
    <row r="30" spans="1:21">
      <c r="A30">
        <f>'raw data'!A30</f>
        <v>0</v>
      </c>
      <c r="B30">
        <f>'raw data'!E30</f>
        <v>0</v>
      </c>
      <c r="C30">
        <f>'raw data'!K30</f>
        <v>0</v>
      </c>
      <c r="D30">
        <f>'raw data'!L30</f>
        <v>0</v>
      </c>
      <c r="E30" s="1">
        <f>'raw data'!G30</f>
        <v>0</v>
      </c>
      <c r="F30" s="37">
        <v>0</v>
      </c>
      <c r="G30" s="22"/>
      <c r="H30" s="21"/>
      <c r="I30" s="1">
        <f>E30 + ((1-$T$14)*(E30-E21))</f>
        <v>0</v>
      </c>
      <c r="L30" s="1" t="e">
        <f t="shared" si="0"/>
        <v>#DIV/0!</v>
      </c>
      <c r="M30" s="1" t="e">
        <f t="shared" si="6"/>
        <v>#DIV/0!</v>
      </c>
      <c r="N30" s="104">
        <f t="shared" si="5"/>
        <v>-229.8</v>
      </c>
      <c r="O30" s="1" t="e">
        <f t="shared" si="1"/>
        <v>#DIV/0!</v>
      </c>
      <c r="P30" s="1"/>
      <c r="Q30" s="28"/>
      <c r="R30" s="28"/>
      <c r="S30" t="s">
        <v>191</v>
      </c>
      <c r="T30" s="35" t="e">
        <f>AVERAGE(O32:O41)</f>
        <v>#DIV/0!</v>
      </c>
      <c r="U30" s="32" t="e">
        <f>T30-T31</f>
        <v>#DIV/0!</v>
      </c>
    </row>
    <row r="31" spans="1:21">
      <c r="A31">
        <f>'raw data'!A31</f>
        <v>0</v>
      </c>
      <c r="B31">
        <f>'raw data'!E31</f>
        <v>0</v>
      </c>
      <c r="C31">
        <f>'raw data'!K31</f>
        <v>0</v>
      </c>
      <c r="D31">
        <f>'raw data'!L31</f>
        <v>0</v>
      </c>
      <c r="E31" s="1">
        <f>'raw data'!G31</f>
        <v>0</v>
      </c>
      <c r="F31" s="37">
        <v>0</v>
      </c>
      <c r="G31" s="13">
        <f>STDEV(E22:E31)</f>
        <v>0</v>
      </c>
      <c r="H31" s="13">
        <f>STDEV(I22:I31)</f>
        <v>0</v>
      </c>
      <c r="I31" s="1">
        <f>E31 + ((1-$T$15)*(E31-E21))</f>
        <v>0</v>
      </c>
      <c r="L31" s="77" t="e">
        <f t="shared" si="0"/>
        <v>#DIV/0!</v>
      </c>
      <c r="M31" s="77" t="e">
        <f t="shared" si="6"/>
        <v>#DIV/0!</v>
      </c>
      <c r="N31" s="76">
        <f t="shared" si="5"/>
        <v>-229.8</v>
      </c>
      <c r="O31" s="77" t="e">
        <f t="shared" si="1"/>
        <v>#DIV/0!</v>
      </c>
      <c r="P31" s="77" t="e">
        <f>AVERAGE(O22:O31)</f>
        <v>#DIV/0!</v>
      </c>
      <c r="Q31" s="99" t="str">
        <f>IF(COUNT(O22:O31)&lt;3,"",_xlfn.STDEV.S(O22:O31))</f>
        <v/>
      </c>
      <c r="R31" s="28"/>
      <c r="S31" t="s">
        <v>192</v>
      </c>
      <c r="T31" s="9">
        <f>$T$38</f>
        <v>-95.2</v>
      </c>
      <c r="U31" s="31" t="s">
        <v>94</v>
      </c>
    </row>
    <row r="32" spans="1:21">
      <c r="A32">
        <f>'raw data'!A32</f>
        <v>0</v>
      </c>
      <c r="B32">
        <f>'raw data'!E32</f>
        <v>0</v>
      </c>
      <c r="C32">
        <f>'raw data'!K32</f>
        <v>0</v>
      </c>
      <c r="D32">
        <f>'raw data'!L32</f>
        <v>0</v>
      </c>
      <c r="E32" s="1">
        <f>'raw data'!G32</f>
        <v>0</v>
      </c>
      <c r="F32" s="37">
        <v>0</v>
      </c>
      <c r="I32" s="1">
        <f>E32 + ((1-$T$6)*(E32-E31))</f>
        <v>0</v>
      </c>
      <c r="L32" s="1" t="e">
        <f t="shared" si="0"/>
        <v>#DIV/0!</v>
      </c>
      <c r="M32" s="1" t="e">
        <f t="shared" si="6"/>
        <v>#DIV/0!</v>
      </c>
      <c r="N32">
        <f>$T$38</f>
        <v>-95.2</v>
      </c>
      <c r="O32" s="1" t="e">
        <f t="shared" si="1"/>
        <v>#DIV/0!</v>
      </c>
      <c r="P32" s="1"/>
      <c r="Q32" s="28"/>
      <c r="R32" s="28"/>
    </row>
    <row r="33" spans="1:21">
      <c r="A33">
        <f>'raw data'!A33</f>
        <v>0</v>
      </c>
      <c r="B33">
        <f>'raw data'!E33</f>
        <v>0</v>
      </c>
      <c r="C33">
        <f>'raw data'!K33</f>
        <v>0</v>
      </c>
      <c r="D33">
        <f>'raw data'!L33</f>
        <v>0</v>
      </c>
      <c r="E33" s="1">
        <f>'raw data'!G33</f>
        <v>0</v>
      </c>
      <c r="F33" s="37">
        <v>0</v>
      </c>
      <c r="I33" s="1">
        <f>E33 + ((1-$T$7)*(E33-E31))</f>
        <v>0</v>
      </c>
      <c r="L33" s="1" t="e">
        <f t="shared" si="0"/>
        <v>#DIV/0!</v>
      </c>
      <c r="M33" s="1" t="e">
        <f t="shared" si="6"/>
        <v>#DIV/0!</v>
      </c>
      <c r="N33" s="104">
        <f t="shared" ref="N33:N41" si="7">$T$38</f>
        <v>-95.2</v>
      </c>
      <c r="O33" s="1" t="e">
        <f t="shared" si="1"/>
        <v>#DIV/0!</v>
      </c>
      <c r="P33" s="1"/>
      <c r="Q33" s="28"/>
      <c r="R33" s="28"/>
      <c r="S33" s="95" t="s">
        <v>28</v>
      </c>
      <c r="T33" s="96" t="s">
        <v>25</v>
      </c>
    </row>
    <row r="34" spans="1:21">
      <c r="A34">
        <f>'raw data'!A34</f>
        <v>0</v>
      </c>
      <c r="B34">
        <f>'raw data'!E34</f>
        <v>0</v>
      </c>
      <c r="C34">
        <f>'raw data'!K34</f>
        <v>0</v>
      </c>
      <c r="D34">
        <f>'raw data'!L34</f>
        <v>0</v>
      </c>
      <c r="E34" s="1">
        <f>'raw data'!G34</f>
        <v>0</v>
      </c>
      <c r="F34" s="37">
        <v>0</v>
      </c>
      <c r="H34" s="21"/>
      <c r="I34" s="1">
        <f>E34 + ((1-$T$8)*(E34-E31))</f>
        <v>0</v>
      </c>
      <c r="L34" s="1" t="e">
        <f t="shared" si="0"/>
        <v>#DIV/0!</v>
      </c>
      <c r="M34" s="1" t="e">
        <f t="shared" si="6"/>
        <v>#DIV/0!</v>
      </c>
      <c r="N34" s="104">
        <f t="shared" si="7"/>
        <v>-95.2</v>
      </c>
      <c r="O34" s="1" t="e">
        <f t="shared" si="1"/>
        <v>#DIV/0!</v>
      </c>
      <c r="P34" s="1"/>
      <c r="Q34" s="28"/>
      <c r="R34" s="28"/>
      <c r="S34" s="93"/>
      <c r="T34" s="97" t="s">
        <v>12</v>
      </c>
    </row>
    <row r="35" spans="1:21">
      <c r="A35">
        <f>'raw data'!A35</f>
        <v>0</v>
      </c>
      <c r="B35">
        <f>'raw data'!E35</f>
        <v>0</v>
      </c>
      <c r="C35">
        <f>'raw data'!K35</f>
        <v>0</v>
      </c>
      <c r="D35">
        <f>'raw data'!L35</f>
        <v>0</v>
      </c>
      <c r="E35" s="1">
        <f>'raw data'!G35</f>
        <v>0</v>
      </c>
      <c r="F35" s="37">
        <v>0</v>
      </c>
      <c r="H35" s="21"/>
      <c r="I35" s="1">
        <f>E35 + ((1-$T$9)*(E35-E31))</f>
        <v>0</v>
      </c>
      <c r="L35" s="1" t="e">
        <f t="shared" si="0"/>
        <v>#DIV/0!</v>
      </c>
      <c r="M35" s="1" t="e">
        <f t="shared" ref="M35:M41" si="8">L35</f>
        <v>#DIV/0!</v>
      </c>
      <c r="N35" s="104">
        <f t="shared" si="7"/>
        <v>-95.2</v>
      </c>
      <c r="O35" s="1" t="e">
        <f t="shared" si="1"/>
        <v>#DIV/0!</v>
      </c>
      <c r="P35" s="1"/>
      <c r="Q35" s="28"/>
      <c r="R35" s="28"/>
      <c r="S35" s="98" t="s">
        <v>184</v>
      </c>
      <c r="T35" s="94">
        <v>3.7</v>
      </c>
    </row>
    <row r="36" spans="1:21">
      <c r="A36">
        <f>'raw data'!A36</f>
        <v>0</v>
      </c>
      <c r="B36">
        <f>'raw data'!E36</f>
        <v>0</v>
      </c>
      <c r="C36">
        <f>'raw data'!K36</f>
        <v>0</v>
      </c>
      <c r="D36">
        <f>'raw data'!L36</f>
        <v>0</v>
      </c>
      <c r="E36" s="1">
        <f>'raw data'!G36</f>
        <v>0</v>
      </c>
      <c r="F36" s="37">
        <v>0</v>
      </c>
      <c r="H36" s="21"/>
      <c r="I36" s="1">
        <f>E36 + ((1-$T$10)*(E36-E31))</f>
        <v>0</v>
      </c>
      <c r="L36" s="1" t="e">
        <f t="shared" si="0"/>
        <v>#DIV/0!</v>
      </c>
      <c r="M36" s="1" t="e">
        <f t="shared" si="8"/>
        <v>#DIV/0!</v>
      </c>
      <c r="N36" s="104">
        <f t="shared" si="7"/>
        <v>-95.2</v>
      </c>
      <c r="O36" s="1" t="e">
        <f t="shared" si="1"/>
        <v>#DIV/0!</v>
      </c>
      <c r="P36" s="1"/>
      <c r="Q36" s="28"/>
      <c r="R36" s="28"/>
      <c r="S36" s="98" t="s">
        <v>185</v>
      </c>
      <c r="T36" s="6">
        <v>-229.8</v>
      </c>
    </row>
    <row r="37" spans="1:21">
      <c r="A37">
        <f>'raw data'!A37</f>
        <v>0</v>
      </c>
      <c r="B37">
        <f>'raw data'!E37</f>
        <v>0</v>
      </c>
      <c r="C37">
        <f>'raw data'!K37</f>
        <v>0</v>
      </c>
      <c r="D37">
        <f>'raw data'!L37</f>
        <v>0</v>
      </c>
      <c r="E37" s="1">
        <f>'raw data'!G37</f>
        <v>0</v>
      </c>
      <c r="F37" s="37">
        <v>0</v>
      </c>
      <c r="G37" s="13"/>
      <c r="H37" s="13"/>
      <c r="I37" s="1">
        <f>E37 + ((1-$T$11)*(E37-E31))</f>
        <v>0</v>
      </c>
      <c r="L37" s="1" t="e">
        <f t="shared" si="0"/>
        <v>#DIV/0!</v>
      </c>
      <c r="M37" s="1" t="e">
        <f t="shared" si="8"/>
        <v>#DIV/0!</v>
      </c>
      <c r="N37" s="104">
        <f t="shared" si="7"/>
        <v>-95.2</v>
      </c>
      <c r="O37" s="1" t="e">
        <f t="shared" si="1"/>
        <v>#DIV/0!</v>
      </c>
      <c r="P37" s="1"/>
      <c r="Q37" s="28"/>
      <c r="R37" s="28"/>
      <c r="S37" s="98" t="s">
        <v>214</v>
      </c>
      <c r="T37" s="6">
        <v>70.400000000000006</v>
      </c>
      <c r="U37" s="29"/>
    </row>
    <row r="38" spans="1:21">
      <c r="A38">
        <f>'raw data'!A38</f>
        <v>0</v>
      </c>
      <c r="B38">
        <f>'raw data'!E38</f>
        <v>0</v>
      </c>
      <c r="C38">
        <f>'raw data'!K38</f>
        <v>0</v>
      </c>
      <c r="D38">
        <f>'raw data'!L38</f>
        <v>0</v>
      </c>
      <c r="E38" s="1">
        <f>'raw data'!G38</f>
        <v>0</v>
      </c>
      <c r="F38" s="37">
        <v>0</v>
      </c>
      <c r="G38" s="22"/>
      <c r="H38" s="21"/>
      <c r="I38" s="1">
        <f>E38 + ((1-$T$12)*(E38-E31))</f>
        <v>0</v>
      </c>
      <c r="J38" s="70">
        <f>AVERAGE(I38)</f>
        <v>0</v>
      </c>
      <c r="K38" s="70" t="e">
        <f>J38 - ($T$18*A38)</f>
        <v>#DIV/0!</v>
      </c>
      <c r="L38" s="1" t="e">
        <f t="shared" si="0"/>
        <v>#DIV/0!</v>
      </c>
      <c r="M38" s="1" t="e">
        <f t="shared" si="8"/>
        <v>#DIV/0!</v>
      </c>
      <c r="N38" s="104">
        <f t="shared" si="7"/>
        <v>-95.2</v>
      </c>
      <c r="O38" s="1" t="e">
        <f t="shared" si="1"/>
        <v>#DIV/0!</v>
      </c>
      <c r="P38" s="1"/>
      <c r="Q38" s="28"/>
      <c r="R38" s="28"/>
      <c r="S38" s="98" t="s">
        <v>186</v>
      </c>
      <c r="T38" s="6">
        <v>-95.2</v>
      </c>
    </row>
    <row r="39" spans="1:21">
      <c r="A39">
        <f>'raw data'!A39</f>
        <v>0</v>
      </c>
      <c r="B39">
        <f>'raw data'!E39</f>
        <v>0</v>
      </c>
      <c r="C39">
        <f>'raw data'!K39</f>
        <v>0</v>
      </c>
      <c r="D39">
        <f>'raw data'!L39</f>
        <v>0</v>
      </c>
      <c r="E39" s="1">
        <f>'raw data'!G39</f>
        <v>0</v>
      </c>
      <c r="F39" s="37">
        <v>0</v>
      </c>
      <c r="G39" s="22"/>
      <c r="H39" s="21"/>
      <c r="I39" s="1">
        <f>E39 + ((1-$T$13)*(E39-E31))</f>
        <v>0</v>
      </c>
      <c r="J39" s="70">
        <f>AVERAGE(I39)</f>
        <v>0</v>
      </c>
      <c r="K39" s="70" t="e">
        <f>J39 - ($T$18*A39)</f>
        <v>#DIV/0!</v>
      </c>
      <c r="L39" s="1" t="e">
        <f t="shared" si="0"/>
        <v>#DIV/0!</v>
      </c>
      <c r="M39" s="1" t="e">
        <f t="shared" si="8"/>
        <v>#DIV/0!</v>
      </c>
      <c r="N39" s="104">
        <f t="shared" si="7"/>
        <v>-95.2</v>
      </c>
      <c r="O39" s="1" t="e">
        <f t="shared" si="1"/>
        <v>#DIV/0!</v>
      </c>
      <c r="P39" s="1"/>
      <c r="Q39" s="28"/>
      <c r="R39" s="28"/>
      <c r="S39" t="s">
        <v>27</v>
      </c>
      <c r="T39" s="44">
        <v>40721</v>
      </c>
    </row>
    <row r="40" spans="1:21">
      <c r="A40">
        <f>'raw data'!A40</f>
        <v>0</v>
      </c>
      <c r="B40">
        <f>'raw data'!E40</f>
        <v>0</v>
      </c>
      <c r="C40">
        <f>'raw data'!K40</f>
        <v>0</v>
      </c>
      <c r="D40">
        <f>'raw data'!L40</f>
        <v>0</v>
      </c>
      <c r="E40" s="1">
        <f>'raw data'!G40</f>
        <v>0</v>
      </c>
      <c r="F40" s="37">
        <v>0</v>
      </c>
      <c r="G40" s="22"/>
      <c r="H40" s="21"/>
      <c r="I40" s="1">
        <f>E40 + ((1-$T$14)*(E40-E31))</f>
        <v>0</v>
      </c>
      <c r="J40" s="70">
        <f>AVERAGE(I40)</f>
        <v>0</v>
      </c>
      <c r="K40" s="70" t="e">
        <f>J40 - ($T$18*A40)</f>
        <v>#DIV/0!</v>
      </c>
      <c r="L40" s="1" t="e">
        <f t="shared" ref="L40:L69" si="9">I40 - ($T$18*A40)</f>
        <v>#DIV/0!</v>
      </c>
      <c r="M40" s="1" t="e">
        <f t="shared" si="8"/>
        <v>#DIV/0!</v>
      </c>
      <c r="N40" s="104">
        <f t="shared" si="7"/>
        <v>-95.2</v>
      </c>
      <c r="O40" s="1" t="e">
        <f t="shared" si="1"/>
        <v>#DIV/0!</v>
      </c>
      <c r="P40" s="1"/>
      <c r="Q40" s="28"/>
      <c r="R40" s="28"/>
      <c r="S40" s="30" t="s">
        <v>26</v>
      </c>
      <c r="T40" s="5" t="s">
        <v>3</v>
      </c>
    </row>
    <row r="41" spans="1:21">
      <c r="A41" s="76">
        <f>'raw data'!A41</f>
        <v>0</v>
      </c>
      <c r="B41" s="76">
        <f>'raw data'!E41</f>
        <v>0</v>
      </c>
      <c r="C41" s="76">
        <f>'raw data'!K41</f>
        <v>0</v>
      </c>
      <c r="D41" s="76">
        <f>'raw data'!L41</f>
        <v>0</v>
      </c>
      <c r="E41" s="77">
        <f>'raw data'!G41</f>
        <v>0</v>
      </c>
      <c r="F41" s="78">
        <v>0</v>
      </c>
      <c r="G41" s="79">
        <f>STDEV(E32:E41)</f>
        <v>0</v>
      </c>
      <c r="H41" s="79">
        <f>STDEV(I32:I41)</f>
        <v>0</v>
      </c>
      <c r="I41" s="77">
        <f>E41 + ((1-$T$15)*(E41-E31))</f>
        <v>0</v>
      </c>
      <c r="J41" s="85">
        <f>AVERAGE(I41)</f>
        <v>0</v>
      </c>
      <c r="K41" s="85" t="e">
        <f>J41 - ($T$18*A41)</f>
        <v>#DIV/0!</v>
      </c>
      <c r="L41" s="77" t="e">
        <f t="shared" si="9"/>
        <v>#DIV/0!</v>
      </c>
      <c r="M41" s="77" t="e">
        <f t="shared" si="8"/>
        <v>#DIV/0!</v>
      </c>
      <c r="N41" s="76">
        <f t="shared" si="7"/>
        <v>-95.2</v>
      </c>
      <c r="O41" s="77" t="e">
        <f t="shared" si="1"/>
        <v>#DIV/0!</v>
      </c>
      <c r="P41" s="77" t="e">
        <f>AVERAGE(O38:O41)</f>
        <v>#DIV/0!</v>
      </c>
      <c r="Q41" s="99" t="str">
        <f>IF(COUNT(O38:O41)&lt;3,"",_xlfn.STDEV.S(O38:O41))</f>
        <v/>
      </c>
      <c r="R41" s="28"/>
    </row>
    <row r="42" spans="1:21">
      <c r="A42">
        <f>'raw data'!A42</f>
        <v>0</v>
      </c>
      <c r="B42">
        <f>'raw data'!E42</f>
        <v>0</v>
      </c>
      <c r="C42">
        <f>'raw data'!K42</f>
        <v>0</v>
      </c>
      <c r="D42">
        <f>'raw data'!L42</f>
        <v>0</v>
      </c>
      <c r="E42" s="1">
        <f>'raw data'!G42</f>
        <v>0</v>
      </c>
      <c r="F42" s="37">
        <f>'run summary'!F42</f>
        <v>-1</v>
      </c>
      <c r="H42" s="21"/>
      <c r="I42" s="1">
        <f>E42 + ((1-$T$6)*(E42-E41))</f>
        <v>0</v>
      </c>
      <c r="L42" s="1" t="e">
        <f t="shared" si="9"/>
        <v>#DIV/0!</v>
      </c>
      <c r="O42" s="1" t="str">
        <f t="shared" si="1"/>
        <v/>
      </c>
      <c r="P42" s="1"/>
      <c r="Q42" s="28"/>
      <c r="R42" s="28"/>
    </row>
    <row r="43" spans="1:21">
      <c r="A43">
        <f>'raw data'!A43</f>
        <v>0</v>
      </c>
      <c r="B43">
        <f>'raw data'!E43</f>
        <v>0</v>
      </c>
      <c r="C43">
        <f>'raw data'!K43</f>
        <v>0</v>
      </c>
      <c r="D43">
        <f>'raw data'!L43</f>
        <v>0</v>
      </c>
      <c r="E43" s="1">
        <f>'raw data'!G43</f>
        <v>0</v>
      </c>
      <c r="F43" s="37">
        <f>'run summary'!F43</f>
        <v>-1</v>
      </c>
      <c r="H43" s="21"/>
      <c r="I43" s="1">
        <f>E43 + ((1-$T$7)*(E43-E41))</f>
        <v>0</v>
      </c>
      <c r="L43" s="1" t="e">
        <f t="shared" si="9"/>
        <v>#DIV/0!</v>
      </c>
      <c r="O43" s="1" t="str">
        <f t="shared" si="1"/>
        <v/>
      </c>
      <c r="P43" s="1"/>
      <c r="Q43" s="28"/>
      <c r="R43" s="28"/>
      <c r="S43" s="86" t="s">
        <v>193</v>
      </c>
      <c r="T43" s="87"/>
    </row>
    <row r="44" spans="1:21">
      <c r="A44">
        <f>'raw data'!A44</f>
        <v>0</v>
      </c>
      <c r="B44">
        <f>'raw data'!E44</f>
        <v>0</v>
      </c>
      <c r="C44">
        <f>'raw data'!K44</f>
        <v>0</v>
      </c>
      <c r="D44">
        <f>'raw data'!L44</f>
        <v>0</v>
      </c>
      <c r="E44" s="1">
        <f>'raw data'!G44</f>
        <v>0</v>
      </c>
      <c r="F44" s="37">
        <f>'run summary'!F44</f>
        <v>-1</v>
      </c>
      <c r="H44" s="21"/>
      <c r="I44" s="1">
        <f>E44 + ((1-$T$8)*(E44-E41))</f>
        <v>0</v>
      </c>
      <c r="L44" s="1" t="e">
        <f t="shared" si="9"/>
        <v>#DIV/0!</v>
      </c>
      <c r="O44" s="1" t="str">
        <f t="shared" si="1"/>
        <v/>
      </c>
      <c r="P44" s="1"/>
      <c r="Q44" s="28"/>
      <c r="R44" s="28"/>
      <c r="S44" s="88" t="s">
        <v>195</v>
      </c>
      <c r="T44" s="89" t="s">
        <v>194</v>
      </c>
    </row>
    <row r="45" spans="1:21">
      <c r="A45" s="76">
        <f>'raw data'!A45</f>
        <v>0</v>
      </c>
      <c r="B45" s="76">
        <f>'raw data'!E45</f>
        <v>0</v>
      </c>
      <c r="C45" s="76">
        <f>'raw data'!K45</f>
        <v>0</v>
      </c>
      <c r="D45" s="76">
        <f>'raw data'!L45</f>
        <v>0</v>
      </c>
      <c r="E45" s="77">
        <f>'raw data'!G45</f>
        <v>0</v>
      </c>
      <c r="F45" s="78">
        <f>'run summary'!F45</f>
        <v>-1</v>
      </c>
      <c r="G45" s="79">
        <f>STDEV(E42:E45)</f>
        <v>0</v>
      </c>
      <c r="H45" s="80">
        <f>STDEV(I42:I45)</f>
        <v>0</v>
      </c>
      <c r="I45" s="77">
        <f>E45 + ((1-$T$9)*(E45-E41))</f>
        <v>0</v>
      </c>
      <c r="J45" s="76"/>
      <c r="K45" s="76"/>
      <c r="L45" s="77" t="e">
        <f t="shared" si="9"/>
        <v>#DIV/0!</v>
      </c>
      <c r="M45" s="76"/>
      <c r="N45" s="76"/>
      <c r="O45" s="77" t="str">
        <f t="shared" si="1"/>
        <v/>
      </c>
      <c r="P45" s="77" t="e">
        <f>AVERAGE(O42:O45)</f>
        <v>#DIV/0!</v>
      </c>
      <c r="Q45" s="99" t="str">
        <f>IF(COUNT(O42:O45)&lt;2,"",_xlfn.STDEV.S(O42:O45))</f>
        <v/>
      </c>
      <c r="R45" s="84"/>
      <c r="S45" s="90" t="s">
        <v>11</v>
      </c>
      <c r="T45" s="87" t="s">
        <v>184</v>
      </c>
    </row>
    <row r="46" spans="1:21">
      <c r="A46">
        <f>'raw data'!A46</f>
        <v>0</v>
      </c>
      <c r="B46">
        <f>'raw data'!E46</f>
        <v>0</v>
      </c>
      <c r="C46">
        <f>'raw data'!K46</f>
        <v>0</v>
      </c>
      <c r="D46">
        <f>'raw data'!L46</f>
        <v>0</v>
      </c>
      <c r="E46" s="1">
        <f>'raw data'!G46</f>
        <v>0</v>
      </c>
      <c r="F46" s="37">
        <f>'run summary'!F46</f>
        <v>-1</v>
      </c>
      <c r="H46" s="21"/>
      <c r="I46" s="1">
        <f>E46 + ((1-$T$6)*(E46-E45))</f>
        <v>0</v>
      </c>
      <c r="L46" s="1" t="e">
        <f t="shared" si="9"/>
        <v>#DIV/0!</v>
      </c>
      <c r="O46" s="1" t="str">
        <f t="shared" si="1"/>
        <v/>
      </c>
      <c r="P46" s="1"/>
      <c r="Q46" s="28"/>
      <c r="R46" s="28"/>
      <c r="S46" s="91" t="s">
        <v>1</v>
      </c>
      <c r="T46" s="92" t="s">
        <v>185</v>
      </c>
    </row>
    <row r="47" spans="1:21">
      <c r="A47">
        <f>'raw data'!A47</f>
        <v>0</v>
      </c>
      <c r="B47">
        <f>'raw data'!E47</f>
        <v>0</v>
      </c>
      <c r="C47">
        <f>'raw data'!K47</f>
        <v>0</v>
      </c>
      <c r="D47">
        <f>'raw data'!L47</f>
        <v>0</v>
      </c>
      <c r="E47" s="1">
        <f>'raw data'!G47</f>
        <v>0</v>
      </c>
      <c r="F47" s="37">
        <f>'run summary'!F47</f>
        <v>-1</v>
      </c>
      <c r="H47" s="21"/>
      <c r="I47" s="1">
        <f>E47 + ((1-$T$7)*(E47-E45))</f>
        <v>0</v>
      </c>
      <c r="L47" s="1" t="e">
        <f t="shared" si="9"/>
        <v>#DIV/0!</v>
      </c>
      <c r="O47" s="1" t="str">
        <f t="shared" si="1"/>
        <v/>
      </c>
      <c r="P47" s="1"/>
      <c r="Q47" s="28"/>
      <c r="R47" s="28"/>
      <c r="S47" s="91" t="s">
        <v>2</v>
      </c>
      <c r="T47" s="92" t="s">
        <v>183</v>
      </c>
    </row>
    <row r="48" spans="1:21">
      <c r="A48">
        <f>'raw data'!A48</f>
        <v>0</v>
      </c>
      <c r="B48">
        <f>'raw data'!E48</f>
        <v>0</v>
      </c>
      <c r="C48">
        <f>'raw data'!K48</f>
        <v>0</v>
      </c>
      <c r="D48">
        <f>'raw data'!L48</f>
        <v>0</v>
      </c>
      <c r="E48" s="1">
        <f>'raw data'!G48</f>
        <v>0</v>
      </c>
      <c r="F48" s="37">
        <f>'run summary'!F48</f>
        <v>-1</v>
      </c>
      <c r="H48" s="21"/>
      <c r="I48" s="1">
        <f>E48 + ((1-$T$8)*(E48-E45))</f>
        <v>0</v>
      </c>
      <c r="L48" s="1" t="e">
        <f t="shared" si="9"/>
        <v>#DIV/0!</v>
      </c>
      <c r="O48" s="1" t="str">
        <f t="shared" si="1"/>
        <v/>
      </c>
      <c r="P48" s="1"/>
      <c r="Q48" s="28"/>
      <c r="S48" s="93" t="s">
        <v>0</v>
      </c>
      <c r="T48" s="89" t="s">
        <v>186</v>
      </c>
    </row>
    <row r="49" spans="1:21" ht="15" thickBot="1">
      <c r="A49" s="76">
        <f>'raw data'!A49</f>
        <v>0</v>
      </c>
      <c r="B49" s="76">
        <f>'raw data'!E49</f>
        <v>0</v>
      </c>
      <c r="C49" s="76">
        <f>'raw data'!K49</f>
        <v>0</v>
      </c>
      <c r="D49" s="76">
        <f>'raw data'!L49</f>
        <v>0</v>
      </c>
      <c r="E49" s="77">
        <f>'raw data'!G49</f>
        <v>0</v>
      </c>
      <c r="F49" s="78">
        <f>'run summary'!F49</f>
        <v>-1</v>
      </c>
      <c r="G49" s="79">
        <f>STDEV(E46:E49)</f>
        <v>0</v>
      </c>
      <c r="H49" s="80">
        <f>STDEV(I46:I49)</f>
        <v>0</v>
      </c>
      <c r="I49" s="77">
        <f>E49 + ((1-$T$9)*(E49-E45))</f>
        <v>0</v>
      </c>
      <c r="J49" s="76"/>
      <c r="K49" s="76"/>
      <c r="L49" s="77" t="e">
        <f t="shared" si="9"/>
        <v>#DIV/0!</v>
      </c>
      <c r="M49" s="76"/>
      <c r="N49" s="76"/>
      <c r="O49" s="77" t="str">
        <f t="shared" si="1"/>
        <v/>
      </c>
      <c r="P49" s="77" t="e">
        <f>AVERAGE(O46:O49)</f>
        <v>#DIV/0!</v>
      </c>
      <c r="Q49" s="99" t="str">
        <f>IF(COUNT(O46:O49)&lt;2,"",_xlfn.STDEV.S(O46:O49))</f>
        <v/>
      </c>
      <c r="R49" s="30"/>
    </row>
    <row r="50" spans="1:21" ht="15" thickBot="1">
      <c r="A50">
        <f>'raw data'!A50</f>
        <v>0</v>
      </c>
      <c r="B50">
        <f>'raw data'!E50</f>
        <v>0</v>
      </c>
      <c r="C50">
        <f>'raw data'!K50</f>
        <v>0</v>
      </c>
      <c r="D50">
        <f>'raw data'!L50</f>
        <v>0</v>
      </c>
      <c r="E50" s="1">
        <f>'raw data'!G50</f>
        <v>0</v>
      </c>
      <c r="F50" s="37">
        <f>'run summary'!F50</f>
        <v>-1</v>
      </c>
      <c r="H50" s="21"/>
      <c r="I50" s="1">
        <f>E50 + ((1-$T$6)*(E50-E49))</f>
        <v>0</v>
      </c>
      <c r="L50" s="1" t="e">
        <f t="shared" si="9"/>
        <v>#DIV/0!</v>
      </c>
      <c r="O50" s="1" t="str">
        <f t="shared" si="1"/>
        <v/>
      </c>
      <c r="P50" s="1"/>
      <c r="Q50" s="28"/>
      <c r="S50" s="57" t="s">
        <v>196</v>
      </c>
      <c r="T50" s="58" t="s">
        <v>13</v>
      </c>
      <c r="U50" s="59" t="s">
        <v>12</v>
      </c>
    </row>
    <row r="51" spans="1:21">
      <c r="A51">
        <f>'raw data'!A51</f>
        <v>0</v>
      </c>
      <c r="B51">
        <f>'raw data'!E51</f>
        <v>0</v>
      </c>
      <c r="C51">
        <f>'raw data'!K51</f>
        <v>0</v>
      </c>
      <c r="D51">
        <f>'raw data'!L51</f>
        <v>0</v>
      </c>
      <c r="E51" s="1">
        <f>'raw data'!G51</f>
        <v>0</v>
      </c>
      <c r="F51" s="37">
        <f>'run summary'!F51</f>
        <v>-1</v>
      </c>
      <c r="H51" s="21"/>
      <c r="I51" s="1">
        <f>E51 + ((1-$T$7)*(E51-E49))</f>
        <v>0</v>
      </c>
      <c r="L51" s="1" t="e">
        <f t="shared" si="9"/>
        <v>#DIV/0!</v>
      </c>
      <c r="O51" s="1" t="str">
        <f t="shared" si="1"/>
        <v/>
      </c>
      <c r="P51" s="1"/>
      <c r="Q51" s="28"/>
      <c r="S51" s="63" t="s">
        <v>185</v>
      </c>
      <c r="T51" s="64">
        <v>-29.88</v>
      </c>
      <c r="U51" s="65">
        <v>-229.8</v>
      </c>
    </row>
    <row r="52" spans="1:21">
      <c r="A52">
        <f>'raw data'!A52</f>
        <v>0</v>
      </c>
      <c r="B52">
        <f>'raw data'!E52</f>
        <v>0</v>
      </c>
      <c r="C52">
        <f>'raw data'!K52</f>
        <v>0</v>
      </c>
      <c r="D52">
        <f>'raw data'!L52</f>
        <v>0</v>
      </c>
      <c r="E52" s="1">
        <f>'raw data'!G52</f>
        <v>0</v>
      </c>
      <c r="F52" s="37">
        <f>'run summary'!F52</f>
        <v>-1</v>
      </c>
      <c r="H52" s="21"/>
      <c r="I52" s="1">
        <f>E52 + ((1-$T$8)*(E52-E49))</f>
        <v>0</v>
      </c>
      <c r="L52" s="1" t="e">
        <f t="shared" si="9"/>
        <v>#DIV/0!</v>
      </c>
      <c r="O52" s="1" t="str">
        <f t="shared" si="1"/>
        <v/>
      </c>
      <c r="P52" s="1"/>
      <c r="Q52" s="28"/>
      <c r="S52" s="60" t="s">
        <v>186</v>
      </c>
      <c r="T52" s="61">
        <v>-13.37</v>
      </c>
      <c r="U52" s="62">
        <v>-95.2</v>
      </c>
    </row>
    <row r="53" spans="1:21" ht="15" thickBot="1">
      <c r="A53" s="76">
        <f>'raw data'!A53</f>
        <v>0</v>
      </c>
      <c r="B53" s="76">
        <f>'raw data'!E53</f>
        <v>0</v>
      </c>
      <c r="C53" s="76">
        <f>'raw data'!K53</f>
        <v>0</v>
      </c>
      <c r="D53" s="76">
        <f>'raw data'!L53</f>
        <v>0</v>
      </c>
      <c r="E53" s="77">
        <f>'raw data'!G53</f>
        <v>0</v>
      </c>
      <c r="F53" s="78">
        <f>'run summary'!F53</f>
        <v>-1</v>
      </c>
      <c r="G53" s="79">
        <f>STDEV(E50:E53)</f>
        <v>0</v>
      </c>
      <c r="H53" s="80">
        <f>STDEV(I50:I53)</f>
        <v>0</v>
      </c>
      <c r="I53" s="77">
        <f>E53 + ((1-$T$9)*(E53-E49))</f>
        <v>0</v>
      </c>
      <c r="J53" s="77"/>
      <c r="K53" s="77"/>
      <c r="L53" s="77" t="e">
        <f t="shared" si="9"/>
        <v>#DIV/0!</v>
      </c>
      <c r="M53" s="76"/>
      <c r="N53" s="76"/>
      <c r="O53" s="77" t="str">
        <f t="shared" si="1"/>
        <v/>
      </c>
      <c r="P53" s="77" t="e">
        <f>AVERAGE(O50:O53)</f>
        <v>#DIV/0!</v>
      </c>
      <c r="Q53" s="99" t="str">
        <f>IF(COUNT(O50:O53)&lt;2,"",_xlfn.STDEV.S(O50:O53))</f>
        <v/>
      </c>
      <c r="R53" s="84"/>
      <c r="S53" s="60" t="s">
        <v>184</v>
      </c>
      <c r="T53" s="61">
        <v>0.62</v>
      </c>
      <c r="U53" s="62">
        <v>3.7</v>
      </c>
    </row>
    <row r="54" spans="1:21" ht="15" thickBot="1">
      <c r="A54">
        <f>'raw data'!A54</f>
        <v>0</v>
      </c>
      <c r="B54">
        <f>'raw data'!E54</f>
        <v>0</v>
      </c>
      <c r="C54">
        <f>'raw data'!K54</f>
        <v>0</v>
      </c>
      <c r="D54">
        <f>'raw data'!L54</f>
        <v>0</v>
      </c>
      <c r="E54" s="1">
        <f>'raw data'!G54</f>
        <v>0</v>
      </c>
      <c r="F54" s="37">
        <f>'run summary'!F54</f>
        <v>-1</v>
      </c>
      <c r="H54" s="21"/>
      <c r="I54" s="1">
        <f>E54 + ((1-$T$6)*(E54-E53))</f>
        <v>0</v>
      </c>
      <c r="L54" s="1" t="e">
        <f t="shared" si="9"/>
        <v>#DIV/0!</v>
      </c>
      <c r="O54" s="1" t="str">
        <f t="shared" si="1"/>
        <v/>
      </c>
      <c r="P54" s="1"/>
      <c r="Q54" s="28"/>
      <c r="R54" s="28"/>
      <c r="S54" s="66" t="s">
        <v>219</v>
      </c>
      <c r="T54" s="67">
        <v>-10.199999999999999</v>
      </c>
      <c r="U54" s="68">
        <v>-73</v>
      </c>
    </row>
    <row r="55" spans="1:21">
      <c r="A55">
        <f>'raw data'!A55</f>
        <v>0</v>
      </c>
      <c r="B55">
        <f>'raw data'!E55</f>
        <v>0</v>
      </c>
      <c r="C55">
        <f>'raw data'!K55</f>
        <v>0</v>
      </c>
      <c r="D55">
        <f>'raw data'!L55</f>
        <v>0</v>
      </c>
      <c r="E55" s="1">
        <f>'raw data'!G55</f>
        <v>0</v>
      </c>
      <c r="F55" s="37">
        <f>'run summary'!F55</f>
        <v>-1</v>
      </c>
      <c r="H55" s="21"/>
      <c r="I55" s="1">
        <f>E55 + ((1-$T$7)*(E55-E53))</f>
        <v>0</v>
      </c>
      <c r="L55" s="1" t="e">
        <f t="shared" si="9"/>
        <v>#DIV/0!</v>
      </c>
      <c r="O55" s="1" t="str">
        <f t="shared" si="1"/>
        <v/>
      </c>
      <c r="P55" s="1"/>
      <c r="Q55" s="28"/>
      <c r="R55" s="28"/>
    </row>
    <row r="56" spans="1:21">
      <c r="A56">
        <f>'raw data'!A56</f>
        <v>0</v>
      </c>
      <c r="B56">
        <f>'raw data'!E56</f>
        <v>0</v>
      </c>
      <c r="C56">
        <f>'raw data'!K56</f>
        <v>0</v>
      </c>
      <c r="D56">
        <f>'raw data'!L56</f>
        <v>0</v>
      </c>
      <c r="E56" s="1">
        <f>'raw data'!G56</f>
        <v>0</v>
      </c>
      <c r="F56" s="37">
        <f>'run summary'!F56</f>
        <v>-1</v>
      </c>
      <c r="H56" s="21"/>
      <c r="I56" s="1">
        <f>E56 + ((1-$T$8)*(E56-E53))</f>
        <v>0</v>
      </c>
      <c r="L56" s="1" t="e">
        <f t="shared" si="9"/>
        <v>#DIV/0!</v>
      </c>
      <c r="O56" s="1" t="str">
        <f t="shared" si="1"/>
        <v/>
      </c>
      <c r="P56" s="1"/>
      <c r="Q56" s="28"/>
      <c r="R56" s="28"/>
    </row>
    <row r="57" spans="1:21">
      <c r="A57" s="76">
        <f>'raw data'!A57</f>
        <v>0</v>
      </c>
      <c r="B57" s="76">
        <f>'raw data'!E57</f>
        <v>0</v>
      </c>
      <c r="C57" s="76">
        <f>'raw data'!K57</f>
        <v>0</v>
      </c>
      <c r="D57" s="76">
        <f>'raw data'!L57</f>
        <v>0</v>
      </c>
      <c r="E57" s="77">
        <f>'raw data'!G57</f>
        <v>0</v>
      </c>
      <c r="F57" s="78">
        <f>'run summary'!F57</f>
        <v>-1</v>
      </c>
      <c r="G57" s="79">
        <f>STDEV(E54:E57)</f>
        <v>0</v>
      </c>
      <c r="H57" s="80">
        <f>STDEV(I54:I57)</f>
        <v>0</v>
      </c>
      <c r="I57" s="77">
        <f>E57 + ((1-$T$9)*(E57-E53))</f>
        <v>0</v>
      </c>
      <c r="J57" s="76"/>
      <c r="K57" s="76"/>
      <c r="L57" s="77" t="e">
        <f t="shared" si="9"/>
        <v>#DIV/0!</v>
      </c>
      <c r="M57" s="76"/>
      <c r="N57" s="76"/>
      <c r="O57" s="77" t="str">
        <f t="shared" si="1"/>
        <v/>
      </c>
      <c r="P57" s="77" t="e">
        <f>AVERAGE(O54:O57)</f>
        <v>#DIV/0!</v>
      </c>
      <c r="Q57" s="99" t="str">
        <f>IF(COUNT(O54:O57)&lt;2,"",_xlfn.STDEV.S(O54:O57))</f>
        <v/>
      </c>
      <c r="R57" s="84"/>
    </row>
    <row r="58" spans="1:21">
      <c r="A58">
        <f>'raw data'!A58</f>
        <v>0</v>
      </c>
      <c r="B58">
        <f>'raw data'!E58</f>
        <v>0</v>
      </c>
      <c r="C58">
        <f>'raw data'!K58</f>
        <v>0</v>
      </c>
      <c r="D58">
        <f>'raw data'!L58</f>
        <v>0</v>
      </c>
      <c r="E58" s="1">
        <f>'raw data'!G58</f>
        <v>0</v>
      </c>
      <c r="F58" s="37">
        <f>'run summary'!F58</f>
        <v>-1</v>
      </c>
      <c r="H58" s="21"/>
      <c r="I58" s="1">
        <f>E58 + ((1-$T$6)*(E58-E57))</f>
        <v>0</v>
      </c>
      <c r="J58" s="70">
        <f>AVERAGE(I58)</f>
        <v>0</v>
      </c>
      <c r="K58" s="70" t="e">
        <f>J58 - ($T$18*A58)</f>
        <v>#DIV/0!</v>
      </c>
      <c r="L58" s="1" t="e">
        <f t="shared" si="9"/>
        <v>#DIV/0!</v>
      </c>
      <c r="O58" s="1" t="str">
        <f t="shared" si="1"/>
        <v/>
      </c>
      <c r="P58" s="1"/>
      <c r="Q58" s="28"/>
      <c r="R58" s="28"/>
      <c r="T58" s="75"/>
      <c r="U58" s="75"/>
    </row>
    <row r="59" spans="1:21">
      <c r="A59">
        <f>'raw data'!A59</f>
        <v>0</v>
      </c>
      <c r="B59">
        <f>'raw data'!E59</f>
        <v>0</v>
      </c>
      <c r="C59">
        <f>'raw data'!K59</f>
        <v>0</v>
      </c>
      <c r="D59">
        <f>'raw data'!L59</f>
        <v>0</v>
      </c>
      <c r="E59" s="1">
        <f>'raw data'!G59</f>
        <v>0</v>
      </c>
      <c r="F59" s="37">
        <f>'run summary'!F59</f>
        <v>-1</v>
      </c>
      <c r="H59" s="21"/>
      <c r="I59" s="1">
        <f>E59 + ((1-$T$7)*(E59-E57))</f>
        <v>0</v>
      </c>
      <c r="J59" s="70">
        <f>AVERAGE(I59)</f>
        <v>0</v>
      </c>
      <c r="K59" s="70" t="e">
        <f>J59 - ($T$18*A59)</f>
        <v>#DIV/0!</v>
      </c>
      <c r="L59" s="1" t="e">
        <f t="shared" si="9"/>
        <v>#DIV/0!</v>
      </c>
      <c r="O59" s="1" t="str">
        <f t="shared" si="1"/>
        <v/>
      </c>
      <c r="P59" s="1"/>
      <c r="Q59" s="28"/>
      <c r="R59" s="28"/>
      <c r="T59" s="75"/>
      <c r="U59" s="75"/>
    </row>
    <row r="60" spans="1:21">
      <c r="A60">
        <f>'raw data'!A60</f>
        <v>0</v>
      </c>
      <c r="B60">
        <f>'raw data'!E60</f>
        <v>0</v>
      </c>
      <c r="C60">
        <f>'raw data'!K60</f>
        <v>0</v>
      </c>
      <c r="D60">
        <f>'raw data'!L60</f>
        <v>0</v>
      </c>
      <c r="E60" s="1">
        <f>'raw data'!G60</f>
        <v>0</v>
      </c>
      <c r="F60" s="37">
        <f>'run summary'!F60</f>
        <v>-1</v>
      </c>
      <c r="H60" s="21"/>
      <c r="I60" s="1">
        <f>E60 + ((1-$T$8)*(E60-E57))</f>
        <v>0</v>
      </c>
      <c r="J60" s="70">
        <f>AVERAGE(I60)</f>
        <v>0</v>
      </c>
      <c r="K60" s="70" t="e">
        <f>J60 - ($T$18*A60)</f>
        <v>#DIV/0!</v>
      </c>
      <c r="L60" s="1" t="e">
        <f t="shared" si="9"/>
        <v>#DIV/0!</v>
      </c>
      <c r="O60" s="1" t="str">
        <f t="shared" si="1"/>
        <v/>
      </c>
      <c r="P60" s="1"/>
      <c r="Q60" s="28"/>
      <c r="R60" s="28"/>
      <c r="T60" s="75"/>
      <c r="U60" s="75"/>
    </row>
    <row r="61" spans="1:21">
      <c r="A61" s="76">
        <f>'raw data'!A61</f>
        <v>0</v>
      </c>
      <c r="B61" s="76">
        <f>'raw data'!E61</f>
        <v>0</v>
      </c>
      <c r="C61" s="76">
        <f>'raw data'!K61</f>
        <v>0</v>
      </c>
      <c r="D61" s="76">
        <f>'raw data'!L61</f>
        <v>0</v>
      </c>
      <c r="E61" s="77">
        <f>'raw data'!G61</f>
        <v>0</v>
      </c>
      <c r="F61" s="78">
        <f>'run summary'!F61</f>
        <v>-1</v>
      </c>
      <c r="G61" s="79">
        <f>STDEV(E58:E61)</f>
        <v>0</v>
      </c>
      <c r="H61" s="80">
        <f>STDEV(I58:I61)</f>
        <v>0</v>
      </c>
      <c r="I61" s="77">
        <f>E61 + ((1-$T$9)*(E61-E57))</f>
        <v>0</v>
      </c>
      <c r="J61" s="85">
        <f>AVERAGE(I61)</f>
        <v>0</v>
      </c>
      <c r="K61" s="85" t="e">
        <f>J61 - ($T$18*A61)</f>
        <v>#DIV/0!</v>
      </c>
      <c r="L61" s="77" t="e">
        <f t="shared" si="9"/>
        <v>#DIV/0!</v>
      </c>
      <c r="M61" s="76"/>
      <c r="N61" s="76"/>
      <c r="O61" s="77" t="str">
        <f t="shared" si="1"/>
        <v/>
      </c>
      <c r="P61" s="77" t="e">
        <f>AVERAGE(O58:O61)</f>
        <v>#DIV/0!</v>
      </c>
      <c r="Q61" s="99" t="str">
        <f>IF(COUNT(O58:O61)&lt;3,"",_xlfn.STDEV.S(O58:O61))</f>
        <v/>
      </c>
      <c r="R61" s="84"/>
    </row>
    <row r="62" spans="1:21">
      <c r="A62">
        <f>'raw data'!A62</f>
        <v>0</v>
      </c>
      <c r="B62">
        <f>'raw data'!E62</f>
        <v>0</v>
      </c>
      <c r="C62">
        <f>'raw data'!K62</f>
        <v>0</v>
      </c>
      <c r="D62">
        <f>'raw data'!L62</f>
        <v>0</v>
      </c>
      <c r="E62" s="1">
        <f>'raw data'!G62</f>
        <v>0</v>
      </c>
      <c r="F62" s="37">
        <f>'run summary'!F62</f>
        <v>-1</v>
      </c>
      <c r="H62" s="21"/>
      <c r="I62" s="1">
        <f>E62 + ((1-$T$6)*(E62-E61))</f>
        <v>0</v>
      </c>
      <c r="L62" s="1" t="e">
        <f t="shared" si="9"/>
        <v>#DIV/0!</v>
      </c>
      <c r="O62" s="1" t="str">
        <f t="shared" si="1"/>
        <v/>
      </c>
      <c r="P62" s="1"/>
      <c r="Q62" s="28"/>
      <c r="R62" s="28"/>
    </row>
    <row r="63" spans="1:21">
      <c r="A63">
        <f>'raw data'!A63</f>
        <v>0</v>
      </c>
      <c r="B63">
        <f>'raw data'!E63</f>
        <v>0</v>
      </c>
      <c r="C63">
        <f>'raw data'!K63</f>
        <v>0</v>
      </c>
      <c r="D63">
        <f>'raw data'!L63</f>
        <v>0</v>
      </c>
      <c r="E63" s="1">
        <f>'raw data'!G63</f>
        <v>0</v>
      </c>
      <c r="F63" s="37">
        <f>'run summary'!F63</f>
        <v>-1</v>
      </c>
      <c r="H63" s="21"/>
      <c r="I63" s="1">
        <f>E63 + ((1-$T$7)*(E63-E61))</f>
        <v>0</v>
      </c>
      <c r="L63" s="1" t="e">
        <f t="shared" si="9"/>
        <v>#DIV/0!</v>
      </c>
      <c r="O63" s="1" t="str">
        <f t="shared" si="1"/>
        <v/>
      </c>
      <c r="P63" s="1"/>
      <c r="Q63" s="28"/>
      <c r="R63" s="28"/>
    </row>
    <row r="64" spans="1:21">
      <c r="A64">
        <f>'raw data'!A64</f>
        <v>0</v>
      </c>
      <c r="B64">
        <f>'raw data'!E64</f>
        <v>0</v>
      </c>
      <c r="C64">
        <f>'raw data'!K64</f>
        <v>0</v>
      </c>
      <c r="D64">
        <f>'raw data'!L64</f>
        <v>0</v>
      </c>
      <c r="E64" s="1">
        <f>'raw data'!G64</f>
        <v>0</v>
      </c>
      <c r="F64" s="37">
        <f>'run summary'!F64</f>
        <v>-1</v>
      </c>
      <c r="H64" s="21"/>
      <c r="I64" s="1">
        <f>E64 + ((1-$T$8)*(E64-E61))</f>
        <v>0</v>
      </c>
      <c r="L64" s="1" t="e">
        <f t="shared" si="9"/>
        <v>#DIV/0!</v>
      </c>
      <c r="O64" s="1" t="str">
        <f t="shared" si="1"/>
        <v/>
      </c>
      <c r="P64" s="1"/>
      <c r="Q64" s="28"/>
      <c r="R64" s="28"/>
    </row>
    <row r="65" spans="1:18">
      <c r="A65" s="76">
        <f>'raw data'!A65</f>
        <v>0</v>
      </c>
      <c r="B65" s="76">
        <f>'raw data'!E65</f>
        <v>0</v>
      </c>
      <c r="C65" s="76">
        <f>'raw data'!K65</f>
        <v>0</v>
      </c>
      <c r="D65" s="76">
        <f>'raw data'!L65</f>
        <v>0</v>
      </c>
      <c r="E65" s="77">
        <f>'raw data'!G65</f>
        <v>0</v>
      </c>
      <c r="F65" s="78">
        <f>'run summary'!F65</f>
        <v>-1</v>
      </c>
      <c r="G65" s="79">
        <f>STDEV(E62:E65)</f>
        <v>0</v>
      </c>
      <c r="H65" s="80">
        <f>STDEV(I62:I65)</f>
        <v>0</v>
      </c>
      <c r="I65" s="77">
        <f>E65 + ((1-$T$9)*(E65-E61))</f>
        <v>0</v>
      </c>
      <c r="J65" s="76"/>
      <c r="K65" s="76"/>
      <c r="L65" s="77" t="e">
        <f t="shared" si="9"/>
        <v>#DIV/0!</v>
      </c>
      <c r="M65" s="76"/>
      <c r="N65" s="76"/>
      <c r="O65" s="77" t="str">
        <f t="shared" si="1"/>
        <v/>
      </c>
      <c r="P65" s="77" t="e">
        <f>AVERAGE(O62:O65)</f>
        <v>#DIV/0!</v>
      </c>
      <c r="Q65" s="99" t="str">
        <f>IF(COUNT(O62:O65)&lt;2,"",_xlfn.STDEV.S(O62:O65))</f>
        <v/>
      </c>
      <c r="R65" s="84"/>
    </row>
    <row r="66" spans="1:18">
      <c r="A66">
        <f>'raw data'!A66</f>
        <v>0</v>
      </c>
      <c r="B66">
        <f>'raw data'!E66</f>
        <v>0</v>
      </c>
      <c r="C66">
        <f>'raw data'!K66</f>
        <v>0</v>
      </c>
      <c r="D66">
        <f>'raw data'!L66</f>
        <v>0</v>
      </c>
      <c r="E66" s="1">
        <f>'raw data'!G66</f>
        <v>0</v>
      </c>
      <c r="F66" s="37">
        <f>'run summary'!F66</f>
        <v>-1</v>
      </c>
      <c r="H66" s="21"/>
      <c r="I66" s="1">
        <f>E66 + ((1-$T$6)*(E66-E65))</f>
        <v>0</v>
      </c>
      <c r="L66" s="1" t="e">
        <f t="shared" si="9"/>
        <v>#DIV/0!</v>
      </c>
      <c r="O66" s="1" t="str">
        <f t="shared" si="1"/>
        <v/>
      </c>
      <c r="P66" s="1"/>
      <c r="Q66" s="28"/>
      <c r="R66" s="28"/>
    </row>
    <row r="67" spans="1:18">
      <c r="A67">
        <f>'raw data'!A67</f>
        <v>0</v>
      </c>
      <c r="B67">
        <f>'raw data'!E67</f>
        <v>0</v>
      </c>
      <c r="C67">
        <f>'raw data'!K67</f>
        <v>0</v>
      </c>
      <c r="D67">
        <f>'raw data'!L67</f>
        <v>0</v>
      </c>
      <c r="E67" s="1">
        <f>'raw data'!G67</f>
        <v>0</v>
      </c>
      <c r="F67" s="37">
        <f>'run summary'!F67</f>
        <v>-1</v>
      </c>
      <c r="H67" s="21"/>
      <c r="I67" s="1">
        <f>E67 + ((1-$T$7)*(E67-E65))</f>
        <v>0</v>
      </c>
      <c r="L67" s="1" t="e">
        <f t="shared" si="9"/>
        <v>#DIV/0!</v>
      </c>
      <c r="O67" s="1" t="str">
        <f t="shared" si="1"/>
        <v/>
      </c>
      <c r="P67" s="1"/>
      <c r="Q67" s="28"/>
      <c r="R67" s="28"/>
    </row>
    <row r="68" spans="1:18">
      <c r="A68">
        <f>'raw data'!A68</f>
        <v>0</v>
      </c>
      <c r="B68">
        <f>'raw data'!E68</f>
        <v>0</v>
      </c>
      <c r="C68">
        <f>'raw data'!K68</f>
        <v>0</v>
      </c>
      <c r="D68">
        <f>'raw data'!L68</f>
        <v>0</v>
      </c>
      <c r="E68" s="1">
        <f>'raw data'!G68</f>
        <v>0</v>
      </c>
      <c r="F68" s="37">
        <f>'run summary'!F68</f>
        <v>-1</v>
      </c>
      <c r="H68" s="21"/>
      <c r="I68" s="1">
        <f>E68 + ((1-$T$8)*(E68-E65))</f>
        <v>0</v>
      </c>
      <c r="L68" s="1" t="e">
        <f t="shared" si="9"/>
        <v>#DIV/0!</v>
      </c>
      <c r="O68" s="1" t="str">
        <f t="shared" si="1"/>
        <v/>
      </c>
      <c r="P68" s="1"/>
      <c r="Q68" s="28"/>
      <c r="R68" s="28"/>
    </row>
    <row r="69" spans="1:18">
      <c r="A69" s="76">
        <f>'raw data'!A69</f>
        <v>0</v>
      </c>
      <c r="B69" s="76">
        <f>'raw data'!E69</f>
        <v>0</v>
      </c>
      <c r="C69" s="76">
        <f>'raw data'!K69</f>
        <v>0</v>
      </c>
      <c r="D69" s="76">
        <f>'raw data'!L69</f>
        <v>0</v>
      </c>
      <c r="E69" s="77">
        <f>'raw data'!G69</f>
        <v>0</v>
      </c>
      <c r="F69" s="78">
        <f>'run summary'!F69</f>
        <v>-1</v>
      </c>
      <c r="G69" s="79">
        <f>STDEV(E66:E69)</f>
        <v>0</v>
      </c>
      <c r="H69" s="80">
        <f>STDEV(I66:I69)</f>
        <v>0</v>
      </c>
      <c r="I69" s="77">
        <f>E69 + ((1-$T$9)*(E69-E65))</f>
        <v>0</v>
      </c>
      <c r="J69" s="76"/>
      <c r="K69" s="76"/>
      <c r="L69" s="77" t="e">
        <f t="shared" si="9"/>
        <v>#DIV/0!</v>
      </c>
      <c r="M69" s="76"/>
      <c r="N69" s="76"/>
      <c r="O69" s="77" t="str">
        <f t="shared" si="1"/>
        <v/>
      </c>
      <c r="P69" s="77" t="e">
        <f>AVERAGE(O66:O69)</f>
        <v>#DIV/0!</v>
      </c>
      <c r="Q69" s="99" t="str">
        <f>IF(COUNT(O66:O69)&lt;2,"",_xlfn.STDEV.S(O66:O69))</f>
        <v/>
      </c>
      <c r="R69" s="84"/>
    </row>
    <row r="70" spans="1:18">
      <c r="A70">
        <f>'raw data'!A70</f>
        <v>0</v>
      </c>
      <c r="B70">
        <f>'raw data'!E70</f>
        <v>0</v>
      </c>
      <c r="C70">
        <f>'raw data'!K70</f>
        <v>0</v>
      </c>
      <c r="D70">
        <f>'raw data'!L70</f>
        <v>0</v>
      </c>
      <c r="E70" s="1">
        <f>'raw data'!G70</f>
        <v>0</v>
      </c>
      <c r="F70" s="37">
        <f>'run summary'!F70</f>
        <v>-1</v>
      </c>
      <c r="H70" s="21"/>
      <c r="I70" s="1">
        <f>E70 + ((1-$T$6)*(E70-E69))</f>
        <v>0</v>
      </c>
      <c r="L70" s="1" t="e">
        <f t="shared" ref="L70:L101" si="10">I70 - ($T$18*A70)</f>
        <v>#DIV/0!</v>
      </c>
      <c r="O70" s="1" t="str">
        <f t="shared" si="1"/>
        <v/>
      </c>
      <c r="P70" s="1"/>
      <c r="Q70" s="28"/>
      <c r="R70" s="28"/>
    </row>
    <row r="71" spans="1:18">
      <c r="A71">
        <f>'raw data'!A71</f>
        <v>0</v>
      </c>
      <c r="B71">
        <f>'raw data'!E71</f>
        <v>0</v>
      </c>
      <c r="C71">
        <f>'raw data'!K71</f>
        <v>0</v>
      </c>
      <c r="D71">
        <f>'raw data'!L71</f>
        <v>0</v>
      </c>
      <c r="E71" s="1">
        <f>'raw data'!G71</f>
        <v>0</v>
      </c>
      <c r="F71" s="37">
        <f>'run summary'!F71</f>
        <v>-1</v>
      </c>
      <c r="H71" s="21"/>
      <c r="I71" s="1">
        <f>E71 + ((1-$T$7)*(E71-E69))</f>
        <v>0</v>
      </c>
      <c r="L71" s="1" t="e">
        <f t="shared" si="10"/>
        <v>#DIV/0!</v>
      </c>
      <c r="O71" s="1" t="str">
        <f t="shared" si="1"/>
        <v/>
      </c>
      <c r="P71" s="1"/>
      <c r="Q71" s="28"/>
      <c r="R71" s="28"/>
    </row>
    <row r="72" spans="1:18">
      <c r="A72">
        <f>'raw data'!A72</f>
        <v>0</v>
      </c>
      <c r="B72">
        <f>'raw data'!E72</f>
        <v>0</v>
      </c>
      <c r="C72">
        <f>'raw data'!K72</f>
        <v>0</v>
      </c>
      <c r="D72">
        <f>'raw data'!L72</f>
        <v>0</v>
      </c>
      <c r="E72" s="1">
        <f>'raw data'!G72</f>
        <v>0</v>
      </c>
      <c r="F72" s="37">
        <f>'run summary'!F72</f>
        <v>-1</v>
      </c>
      <c r="H72" s="21"/>
      <c r="I72" s="1">
        <f>E72 + ((1-$T$8)*(E72-E69))</f>
        <v>0</v>
      </c>
      <c r="L72" s="1" t="e">
        <f t="shared" si="10"/>
        <v>#DIV/0!</v>
      </c>
      <c r="O72" s="1" t="str">
        <f t="shared" si="1"/>
        <v/>
      </c>
      <c r="P72" s="1"/>
      <c r="Q72" s="28"/>
      <c r="R72" s="28"/>
    </row>
    <row r="73" spans="1:18">
      <c r="A73" s="76">
        <f>'raw data'!A73</f>
        <v>0</v>
      </c>
      <c r="B73" s="76">
        <f>'raw data'!E73</f>
        <v>0</v>
      </c>
      <c r="C73" s="76">
        <f>'raw data'!K73</f>
        <v>0</v>
      </c>
      <c r="D73" s="76">
        <f>'raw data'!L73</f>
        <v>0</v>
      </c>
      <c r="E73" s="77">
        <f>'raw data'!G73</f>
        <v>0</v>
      </c>
      <c r="F73" s="78">
        <f>'run summary'!F73</f>
        <v>-1</v>
      </c>
      <c r="G73" s="79">
        <f>STDEV(E70:E73)</f>
        <v>0</v>
      </c>
      <c r="H73" s="80">
        <f>STDEV(I70:I73)</f>
        <v>0</v>
      </c>
      <c r="I73" s="77">
        <f>E73 + ((1-$T$9)*(E73-E69))</f>
        <v>0</v>
      </c>
      <c r="J73" s="76"/>
      <c r="K73" s="76"/>
      <c r="L73" s="77" t="e">
        <f t="shared" si="10"/>
        <v>#DIV/0!</v>
      </c>
      <c r="M73" s="76"/>
      <c r="N73" s="76"/>
      <c r="O73" s="77" t="str">
        <f t="shared" ref="O73:O131" si="11">IF(F73=-1,"",L73*$T$23+$T$24)</f>
        <v/>
      </c>
      <c r="P73" s="77" t="e">
        <f>AVERAGE(O70:O73)</f>
        <v>#DIV/0!</v>
      </c>
      <c r="Q73" s="99" t="str">
        <f>IF(COUNT(O70:O73)&lt;2,"",_xlfn.STDEV.S(O70:O73))</f>
        <v/>
      </c>
      <c r="R73" s="84"/>
    </row>
    <row r="74" spans="1:18">
      <c r="A74">
        <f>'raw data'!A74</f>
        <v>0</v>
      </c>
      <c r="B74">
        <f>'raw data'!E74</f>
        <v>0</v>
      </c>
      <c r="C74">
        <f>'raw data'!K74</f>
        <v>0</v>
      </c>
      <c r="D74">
        <f>'raw data'!L74</f>
        <v>0</v>
      </c>
      <c r="E74" s="1">
        <f>'raw data'!G74</f>
        <v>0</v>
      </c>
      <c r="F74" s="37">
        <f>'run summary'!F74</f>
        <v>-1</v>
      </c>
      <c r="H74" s="21"/>
      <c r="I74" s="1">
        <f>E74 + ((1-$T$6)*(E74-E73))</f>
        <v>0</v>
      </c>
      <c r="L74" s="1" t="e">
        <f t="shared" si="10"/>
        <v>#DIV/0!</v>
      </c>
      <c r="O74" s="1" t="str">
        <f t="shared" si="11"/>
        <v/>
      </c>
      <c r="P74" s="1"/>
      <c r="Q74" s="28"/>
      <c r="R74" s="28"/>
    </row>
    <row r="75" spans="1:18">
      <c r="A75">
        <f>'raw data'!A75</f>
        <v>0</v>
      </c>
      <c r="B75">
        <f>'raw data'!E75</f>
        <v>0</v>
      </c>
      <c r="C75">
        <f>'raw data'!K75</f>
        <v>0</v>
      </c>
      <c r="D75">
        <f>'raw data'!L75</f>
        <v>0</v>
      </c>
      <c r="E75" s="1">
        <f>'raw data'!G75</f>
        <v>0</v>
      </c>
      <c r="F75" s="37">
        <f>'run summary'!F75</f>
        <v>-1</v>
      </c>
      <c r="H75" s="21"/>
      <c r="I75" s="1">
        <f>E75 + ((1-$T$7)*(E75-E73))</f>
        <v>0</v>
      </c>
      <c r="L75" s="1" t="e">
        <f t="shared" si="10"/>
        <v>#DIV/0!</v>
      </c>
      <c r="O75" s="1" t="str">
        <f t="shared" si="11"/>
        <v/>
      </c>
      <c r="P75" s="1"/>
      <c r="Q75" s="28"/>
      <c r="R75" s="28"/>
    </row>
    <row r="76" spans="1:18">
      <c r="A76">
        <f>'raw data'!A76</f>
        <v>0</v>
      </c>
      <c r="B76">
        <f>'raw data'!E76</f>
        <v>0</v>
      </c>
      <c r="C76">
        <f>'raw data'!K76</f>
        <v>0</v>
      </c>
      <c r="D76">
        <f>'raw data'!L76</f>
        <v>0</v>
      </c>
      <c r="E76" s="1">
        <f>'raw data'!G76</f>
        <v>0</v>
      </c>
      <c r="F76" s="37">
        <f>'run summary'!F76</f>
        <v>-1</v>
      </c>
      <c r="H76" s="21"/>
      <c r="I76" s="1">
        <f>E76 + ((1-$T$8)*(E76-E73))</f>
        <v>0</v>
      </c>
      <c r="L76" s="1" t="e">
        <f t="shared" si="10"/>
        <v>#DIV/0!</v>
      </c>
      <c r="O76" s="1" t="str">
        <f t="shared" si="11"/>
        <v/>
      </c>
      <c r="P76" s="1"/>
      <c r="Q76" s="28"/>
      <c r="R76" s="28"/>
    </row>
    <row r="77" spans="1:18">
      <c r="A77" s="76">
        <f>'raw data'!A77</f>
        <v>0</v>
      </c>
      <c r="B77" s="76">
        <f>'raw data'!E77</f>
        <v>0</v>
      </c>
      <c r="C77" s="76">
        <f>'raw data'!K77</f>
        <v>0</v>
      </c>
      <c r="D77" s="76">
        <f>'raw data'!L77</f>
        <v>0</v>
      </c>
      <c r="E77" s="77">
        <f>'raw data'!G77</f>
        <v>0</v>
      </c>
      <c r="F77" s="78">
        <f>'run summary'!F77</f>
        <v>-1</v>
      </c>
      <c r="G77" s="79">
        <f>STDEV(E74:E77)</f>
        <v>0</v>
      </c>
      <c r="H77" s="80">
        <f>STDEV(I74:I77)</f>
        <v>0</v>
      </c>
      <c r="I77" s="77">
        <f>E77 + ((1-$T$9)*(E77-E73))</f>
        <v>0</v>
      </c>
      <c r="J77" s="76"/>
      <c r="K77" s="76"/>
      <c r="L77" s="77" t="e">
        <f t="shared" si="10"/>
        <v>#DIV/0!</v>
      </c>
      <c r="M77" s="76"/>
      <c r="N77" s="76"/>
      <c r="O77" s="77" t="str">
        <f t="shared" si="11"/>
        <v/>
      </c>
      <c r="P77" s="77" t="e">
        <f>AVERAGE(O74:O77)</f>
        <v>#DIV/0!</v>
      </c>
      <c r="Q77" s="99" t="str">
        <f>IF(COUNT(O74:O77)&lt;2,"",_xlfn.STDEV.S(O74:O77))</f>
        <v/>
      </c>
      <c r="R77" s="84"/>
    </row>
    <row r="78" spans="1:18">
      <c r="A78">
        <f>'raw data'!A78</f>
        <v>0</v>
      </c>
      <c r="B78">
        <f>'raw data'!E78</f>
        <v>0</v>
      </c>
      <c r="C78">
        <f>'raw data'!K78</f>
        <v>0</v>
      </c>
      <c r="D78">
        <f>'raw data'!L78</f>
        <v>0</v>
      </c>
      <c r="E78" s="1">
        <f>'raw data'!G78</f>
        <v>0</v>
      </c>
      <c r="F78" s="37">
        <f>'run summary'!F78</f>
        <v>-1</v>
      </c>
      <c r="H78" s="21"/>
      <c r="I78" s="1">
        <f>E78 + ((1-$T$6)*(E78-E77))</f>
        <v>0</v>
      </c>
      <c r="L78" s="1" t="e">
        <f t="shared" si="10"/>
        <v>#DIV/0!</v>
      </c>
      <c r="O78" s="1" t="str">
        <f t="shared" si="11"/>
        <v/>
      </c>
      <c r="P78" s="1"/>
      <c r="Q78" s="28"/>
      <c r="R78" s="28"/>
    </row>
    <row r="79" spans="1:18">
      <c r="A79">
        <f>'raw data'!A79</f>
        <v>0</v>
      </c>
      <c r="B79">
        <f>'raw data'!E79</f>
        <v>0</v>
      </c>
      <c r="C79">
        <f>'raw data'!K79</f>
        <v>0</v>
      </c>
      <c r="D79">
        <f>'raw data'!L79</f>
        <v>0</v>
      </c>
      <c r="E79" s="1">
        <f>'raw data'!G79</f>
        <v>0</v>
      </c>
      <c r="F79" s="37">
        <f>'run summary'!F79</f>
        <v>-1</v>
      </c>
      <c r="H79" s="21"/>
      <c r="I79" s="1">
        <f>E79 + ((1-$T$7)*(E79-E77))</f>
        <v>0</v>
      </c>
      <c r="L79" s="1" t="e">
        <f t="shared" si="10"/>
        <v>#DIV/0!</v>
      </c>
      <c r="O79" s="1" t="str">
        <f t="shared" si="11"/>
        <v/>
      </c>
      <c r="P79" s="1"/>
      <c r="Q79" s="28"/>
      <c r="R79" s="28"/>
    </row>
    <row r="80" spans="1:18">
      <c r="A80">
        <f>'raw data'!A80</f>
        <v>0</v>
      </c>
      <c r="B80">
        <f>'raw data'!E80</f>
        <v>0</v>
      </c>
      <c r="C80">
        <f>'raw data'!K80</f>
        <v>0</v>
      </c>
      <c r="D80">
        <f>'raw data'!L80</f>
        <v>0</v>
      </c>
      <c r="E80" s="1">
        <f>'raw data'!G80</f>
        <v>0</v>
      </c>
      <c r="F80" s="37">
        <f>'run summary'!F80</f>
        <v>-1</v>
      </c>
      <c r="H80" s="21"/>
      <c r="I80" s="1">
        <f>E80 + ((1-$T$8)*(E80-E77))</f>
        <v>0</v>
      </c>
      <c r="L80" s="1" t="e">
        <f t="shared" si="10"/>
        <v>#DIV/0!</v>
      </c>
      <c r="O80" s="1" t="str">
        <f t="shared" si="11"/>
        <v/>
      </c>
      <c r="P80" s="1"/>
      <c r="Q80" s="28"/>
      <c r="R80" s="28"/>
    </row>
    <row r="81" spans="1:18">
      <c r="A81" s="76">
        <f>'raw data'!A81</f>
        <v>0</v>
      </c>
      <c r="B81" s="76">
        <f>'raw data'!E81</f>
        <v>0</v>
      </c>
      <c r="C81" s="76">
        <f>'raw data'!K81</f>
        <v>0</v>
      </c>
      <c r="D81" s="76">
        <f>'raw data'!L81</f>
        <v>0</v>
      </c>
      <c r="E81" s="77">
        <f>'raw data'!G81</f>
        <v>0</v>
      </c>
      <c r="F81" s="78">
        <f>'run summary'!F81</f>
        <v>-1</v>
      </c>
      <c r="G81" s="79">
        <f>STDEV(E78:E81)</f>
        <v>0</v>
      </c>
      <c r="H81" s="80">
        <f>STDEV(I78:I81)</f>
        <v>0</v>
      </c>
      <c r="I81" s="77">
        <f>E81 + ((1-$T$9)*(E81-E77))</f>
        <v>0</v>
      </c>
      <c r="J81" s="76"/>
      <c r="K81" s="76"/>
      <c r="L81" s="77" t="e">
        <f t="shared" si="10"/>
        <v>#DIV/0!</v>
      </c>
      <c r="M81" s="76"/>
      <c r="N81" s="76"/>
      <c r="O81" s="77" t="str">
        <f t="shared" si="11"/>
        <v/>
      </c>
      <c r="P81" s="77" t="e">
        <f>AVERAGE(O78:O81)</f>
        <v>#DIV/0!</v>
      </c>
      <c r="Q81" s="99" t="str">
        <f>IF(COUNT(O78:O81)&lt;2,"",_xlfn.STDEV.S(O78:O81))</f>
        <v/>
      </c>
      <c r="R81" s="84"/>
    </row>
    <row r="82" spans="1:18">
      <c r="A82">
        <f>'raw data'!A82</f>
        <v>0</v>
      </c>
      <c r="B82">
        <f>'raw data'!E82</f>
        <v>0</v>
      </c>
      <c r="C82">
        <f>'raw data'!K82</f>
        <v>0</v>
      </c>
      <c r="D82">
        <f>'raw data'!L82</f>
        <v>0</v>
      </c>
      <c r="E82" s="1">
        <f>'raw data'!G82</f>
        <v>0</v>
      </c>
      <c r="F82" s="37">
        <f>'run summary'!F82</f>
        <v>-1</v>
      </c>
      <c r="H82" s="21"/>
      <c r="I82" s="1">
        <f>E82 + ((1-$T$6)*(E82-E81))</f>
        <v>0</v>
      </c>
      <c r="L82" s="1" t="e">
        <f t="shared" si="10"/>
        <v>#DIV/0!</v>
      </c>
      <c r="O82" s="1" t="str">
        <f t="shared" si="11"/>
        <v/>
      </c>
      <c r="P82" s="1"/>
      <c r="Q82" s="28"/>
      <c r="R82" s="28"/>
    </row>
    <row r="83" spans="1:18">
      <c r="A83">
        <f>'raw data'!A83</f>
        <v>0</v>
      </c>
      <c r="B83">
        <f>'raw data'!E83</f>
        <v>0</v>
      </c>
      <c r="C83">
        <f>'raw data'!K83</f>
        <v>0</v>
      </c>
      <c r="D83">
        <f>'raw data'!L83</f>
        <v>0</v>
      </c>
      <c r="E83" s="1">
        <f>'raw data'!G83</f>
        <v>0</v>
      </c>
      <c r="F83" s="37">
        <f>'run summary'!F83</f>
        <v>-1</v>
      </c>
      <c r="H83" s="21"/>
      <c r="I83" s="1">
        <f>E83 + ((1-$T$7)*(E83-E81))</f>
        <v>0</v>
      </c>
      <c r="L83" s="1" t="e">
        <f t="shared" si="10"/>
        <v>#DIV/0!</v>
      </c>
      <c r="O83" s="1" t="str">
        <f t="shared" si="11"/>
        <v/>
      </c>
      <c r="P83" s="1"/>
      <c r="Q83" s="28"/>
      <c r="R83" s="28"/>
    </row>
    <row r="84" spans="1:18">
      <c r="A84">
        <f>'raw data'!A84</f>
        <v>0</v>
      </c>
      <c r="B84">
        <f>'raw data'!E84</f>
        <v>0</v>
      </c>
      <c r="C84">
        <f>'raw data'!K84</f>
        <v>0</v>
      </c>
      <c r="D84">
        <f>'raw data'!L84</f>
        <v>0</v>
      </c>
      <c r="E84" s="1">
        <f>'raw data'!G84</f>
        <v>0</v>
      </c>
      <c r="F84" s="37">
        <f>'run summary'!F84</f>
        <v>-1</v>
      </c>
      <c r="H84" s="21"/>
      <c r="I84" s="1">
        <f>E84 + ((1-$T$8)*(E84-E81))</f>
        <v>0</v>
      </c>
      <c r="L84" s="1" t="e">
        <f t="shared" si="10"/>
        <v>#DIV/0!</v>
      </c>
      <c r="O84" s="1" t="str">
        <f t="shared" si="11"/>
        <v/>
      </c>
      <c r="P84" s="1"/>
      <c r="Q84" s="28"/>
      <c r="R84" s="28"/>
    </row>
    <row r="85" spans="1:18">
      <c r="A85" s="76">
        <f>'raw data'!A85</f>
        <v>0</v>
      </c>
      <c r="B85" s="76">
        <f>'raw data'!E85</f>
        <v>0</v>
      </c>
      <c r="C85" s="76">
        <f>'raw data'!K85</f>
        <v>0</v>
      </c>
      <c r="D85" s="76">
        <f>'raw data'!L85</f>
        <v>0</v>
      </c>
      <c r="E85" s="77">
        <f>'raw data'!G85</f>
        <v>0</v>
      </c>
      <c r="F85" s="78">
        <f>'run summary'!F85</f>
        <v>-1</v>
      </c>
      <c r="G85" s="79">
        <f>STDEV(E82:E85)</f>
        <v>0</v>
      </c>
      <c r="H85" s="80">
        <f>STDEV(I82:I85)</f>
        <v>0</v>
      </c>
      <c r="I85" s="77">
        <f>E85 + ((1-$T$9)*(E85-E81))</f>
        <v>0</v>
      </c>
      <c r="J85" s="76"/>
      <c r="K85" s="76"/>
      <c r="L85" s="77" t="e">
        <f t="shared" si="10"/>
        <v>#DIV/0!</v>
      </c>
      <c r="M85" s="76"/>
      <c r="N85" s="76"/>
      <c r="O85" s="77" t="str">
        <f t="shared" si="11"/>
        <v/>
      </c>
      <c r="P85" s="77" t="e">
        <f>AVERAGE(O82:O85)</f>
        <v>#DIV/0!</v>
      </c>
      <c r="Q85" s="99" t="str">
        <f>IF(COUNT(O82:O85)&lt;2,"",_xlfn.STDEV.S(O82:O85))</f>
        <v/>
      </c>
      <c r="R85" s="84"/>
    </row>
    <row r="86" spans="1:18">
      <c r="A86">
        <f>'raw data'!A86</f>
        <v>0</v>
      </c>
      <c r="B86">
        <f>'raw data'!E86</f>
        <v>0</v>
      </c>
      <c r="C86">
        <f>'raw data'!K86</f>
        <v>0</v>
      </c>
      <c r="D86">
        <f>'raw data'!L86</f>
        <v>0</v>
      </c>
      <c r="E86" s="1">
        <f>'raw data'!G86</f>
        <v>0</v>
      </c>
      <c r="F86" s="37">
        <f>'run summary'!F86</f>
        <v>-1</v>
      </c>
      <c r="H86" s="21"/>
      <c r="I86" s="1">
        <f>E86 + ((1-$T$7)*(E86-E84))</f>
        <v>0</v>
      </c>
      <c r="L86" s="1" t="e">
        <f t="shared" ref="L86" si="12">I86 - ($T$18*A86)</f>
        <v>#DIV/0!</v>
      </c>
      <c r="O86" s="1" t="str">
        <f t="shared" si="11"/>
        <v/>
      </c>
      <c r="P86" s="1"/>
      <c r="Q86" s="28"/>
      <c r="R86" s="28"/>
    </row>
    <row r="87" spans="1:18">
      <c r="A87">
        <f>'raw data'!A87</f>
        <v>0</v>
      </c>
      <c r="B87">
        <f>'raw data'!E87</f>
        <v>0</v>
      </c>
      <c r="C87">
        <f>'raw data'!K87</f>
        <v>0</v>
      </c>
      <c r="D87">
        <f>'raw data'!L87</f>
        <v>0</v>
      </c>
      <c r="E87" s="1">
        <f>'raw data'!G87</f>
        <v>0</v>
      </c>
      <c r="F87" s="37">
        <f>'run summary'!F87</f>
        <v>-1</v>
      </c>
      <c r="H87" s="21"/>
      <c r="I87" s="1">
        <f>E87 + ((1-$T$7)*(E87-E85))</f>
        <v>0</v>
      </c>
      <c r="L87" s="1" t="e">
        <f t="shared" si="10"/>
        <v>#DIV/0!</v>
      </c>
      <c r="O87" s="1" t="str">
        <f t="shared" si="11"/>
        <v/>
      </c>
      <c r="P87" s="1"/>
      <c r="Q87" s="28"/>
      <c r="R87" s="28"/>
    </row>
    <row r="88" spans="1:18">
      <c r="A88">
        <f>'raw data'!A88</f>
        <v>0</v>
      </c>
      <c r="B88">
        <f>'raw data'!E88</f>
        <v>0</v>
      </c>
      <c r="C88">
        <f>'raw data'!K88</f>
        <v>0</v>
      </c>
      <c r="D88">
        <f>'raw data'!L88</f>
        <v>0</v>
      </c>
      <c r="E88" s="1">
        <f>'raw data'!G88</f>
        <v>0</v>
      </c>
      <c r="F88" s="37">
        <f>'run summary'!F88</f>
        <v>-1</v>
      </c>
      <c r="H88" s="21"/>
      <c r="I88" s="1">
        <f>E88 + ((1-$T$8)*(E88-E85))</f>
        <v>0</v>
      </c>
      <c r="L88" s="1" t="e">
        <f t="shared" si="10"/>
        <v>#DIV/0!</v>
      </c>
      <c r="O88" s="1" t="str">
        <f t="shared" si="11"/>
        <v/>
      </c>
      <c r="P88" s="1"/>
      <c r="Q88" s="28"/>
      <c r="R88" s="28"/>
    </row>
    <row r="89" spans="1:18">
      <c r="A89" s="76">
        <f>'raw data'!A89</f>
        <v>0</v>
      </c>
      <c r="B89" s="76">
        <f>'raw data'!E89</f>
        <v>0</v>
      </c>
      <c r="C89" s="76">
        <f>'raw data'!K89</f>
        <v>0</v>
      </c>
      <c r="D89" s="76">
        <f>'raw data'!L89</f>
        <v>0</v>
      </c>
      <c r="E89" s="77">
        <f>'raw data'!G89</f>
        <v>0</v>
      </c>
      <c r="F89" s="78">
        <f>'run summary'!F89</f>
        <v>-1</v>
      </c>
      <c r="G89" s="79">
        <f>STDEV(E86:E89)</f>
        <v>0</v>
      </c>
      <c r="H89" s="80">
        <f>STDEV(I86:I89)</f>
        <v>0</v>
      </c>
      <c r="I89" s="77">
        <f>E89 + ((1-$T$9)*(E89-E85))</f>
        <v>0</v>
      </c>
      <c r="J89" s="77"/>
      <c r="K89" s="77"/>
      <c r="L89" s="77" t="e">
        <f t="shared" si="10"/>
        <v>#DIV/0!</v>
      </c>
      <c r="M89" s="76"/>
      <c r="N89" s="76"/>
      <c r="O89" s="77" t="str">
        <f t="shared" si="11"/>
        <v/>
      </c>
      <c r="P89" s="77" t="e">
        <f>AVERAGE(O86:O89)</f>
        <v>#DIV/0!</v>
      </c>
      <c r="Q89" s="99" t="str">
        <f>IF(COUNT(O86:O89)&lt;2,"",_xlfn.STDEV.S(O86:O89))</f>
        <v/>
      </c>
      <c r="R89" s="84"/>
    </row>
    <row r="90" spans="1:18">
      <c r="A90">
        <f>'raw data'!A90</f>
        <v>0</v>
      </c>
      <c r="B90">
        <f>'raw data'!E90</f>
        <v>0</v>
      </c>
      <c r="C90">
        <f>'raw data'!K90</f>
        <v>0</v>
      </c>
      <c r="D90">
        <f>'raw data'!L90</f>
        <v>0</v>
      </c>
      <c r="E90" s="1">
        <f>'raw data'!G90</f>
        <v>0</v>
      </c>
      <c r="F90" s="37">
        <f>'run summary'!F90</f>
        <v>-1</v>
      </c>
      <c r="H90" s="21"/>
      <c r="I90" s="1">
        <f>E90 + ((1-$T$6)*(E90-E89))</f>
        <v>0</v>
      </c>
      <c r="L90" s="1" t="e">
        <f t="shared" si="10"/>
        <v>#DIV/0!</v>
      </c>
      <c r="O90" s="1" t="str">
        <f t="shared" si="11"/>
        <v/>
      </c>
      <c r="P90" s="1"/>
      <c r="Q90" s="28"/>
      <c r="R90" s="28"/>
    </row>
    <row r="91" spans="1:18">
      <c r="A91">
        <f>'raw data'!A91</f>
        <v>0</v>
      </c>
      <c r="B91">
        <f>'raw data'!E91</f>
        <v>0</v>
      </c>
      <c r="C91">
        <f>'raw data'!K91</f>
        <v>0</v>
      </c>
      <c r="D91">
        <f>'raw data'!L91</f>
        <v>0</v>
      </c>
      <c r="E91" s="1">
        <f>'raw data'!G91</f>
        <v>0</v>
      </c>
      <c r="F91" s="37">
        <f>'run summary'!F91</f>
        <v>-1</v>
      </c>
      <c r="H91" s="21"/>
      <c r="I91" s="1">
        <f>E91 + ((1-$T$7)*(E91-E89))</f>
        <v>0</v>
      </c>
      <c r="L91" s="1" t="e">
        <f t="shared" si="10"/>
        <v>#DIV/0!</v>
      </c>
      <c r="O91" s="1" t="str">
        <f t="shared" si="11"/>
        <v/>
      </c>
      <c r="P91" s="1"/>
      <c r="Q91" s="28"/>
      <c r="R91" s="28"/>
    </row>
    <row r="92" spans="1:18">
      <c r="A92">
        <f>'raw data'!A92</f>
        <v>0</v>
      </c>
      <c r="B92">
        <f>'raw data'!E92</f>
        <v>0</v>
      </c>
      <c r="C92">
        <f>'raw data'!K92</f>
        <v>0</v>
      </c>
      <c r="D92">
        <f>'raw data'!L92</f>
        <v>0</v>
      </c>
      <c r="E92" s="1">
        <f>'raw data'!G92</f>
        <v>0</v>
      </c>
      <c r="F92" s="37">
        <f>'run summary'!F92</f>
        <v>-1</v>
      </c>
      <c r="H92" s="21"/>
      <c r="I92" s="1">
        <f>E92 + ((1-$T$8)*(E92-E89))</f>
        <v>0</v>
      </c>
      <c r="L92" s="1" t="e">
        <f t="shared" si="10"/>
        <v>#DIV/0!</v>
      </c>
      <c r="O92" s="1" t="str">
        <f t="shared" si="11"/>
        <v/>
      </c>
      <c r="P92" s="1"/>
      <c r="Q92" s="28"/>
      <c r="R92" s="28"/>
    </row>
    <row r="93" spans="1:18">
      <c r="A93" s="76">
        <f>'raw data'!A93</f>
        <v>0</v>
      </c>
      <c r="B93" s="76">
        <f>'raw data'!E93</f>
        <v>0</v>
      </c>
      <c r="C93" s="76">
        <f>'raw data'!K93</f>
        <v>0</v>
      </c>
      <c r="D93" s="76">
        <f>'raw data'!L93</f>
        <v>0</v>
      </c>
      <c r="E93" s="77">
        <f>'raw data'!G93</f>
        <v>0</v>
      </c>
      <c r="F93" s="78">
        <f>'run summary'!F93</f>
        <v>-1</v>
      </c>
      <c r="G93" s="79">
        <f>STDEV(E90:E93)</f>
        <v>0</v>
      </c>
      <c r="H93" s="80">
        <f>STDEV(I90:I93)</f>
        <v>0</v>
      </c>
      <c r="I93" s="77">
        <f>E93 + ((1-$T$9)*(E93-E89))</f>
        <v>0</v>
      </c>
      <c r="J93" s="76"/>
      <c r="K93" s="76"/>
      <c r="L93" s="77" t="e">
        <f t="shared" si="10"/>
        <v>#DIV/0!</v>
      </c>
      <c r="M93" s="76"/>
      <c r="N93" s="76"/>
      <c r="O93" s="77" t="str">
        <f t="shared" si="11"/>
        <v/>
      </c>
      <c r="P93" s="77" t="e">
        <f>AVERAGE(O90:O93)</f>
        <v>#DIV/0!</v>
      </c>
      <c r="Q93" s="99" t="str">
        <f>IF(COUNT(O90:O93)&lt;2,"",_xlfn.STDEV.S(O90:O93))</f>
        <v/>
      </c>
      <c r="R93" s="84"/>
    </row>
    <row r="94" spans="1:18">
      <c r="A94">
        <f>'raw data'!A94</f>
        <v>0</v>
      </c>
      <c r="B94">
        <f>'raw data'!E94</f>
        <v>0</v>
      </c>
      <c r="C94">
        <f>'raw data'!K94</f>
        <v>0</v>
      </c>
      <c r="D94">
        <f>'raw data'!L94</f>
        <v>0</v>
      </c>
      <c r="E94" s="1">
        <f>'raw data'!G94</f>
        <v>0</v>
      </c>
      <c r="F94" s="37">
        <f>'run summary'!F94</f>
        <v>-1</v>
      </c>
      <c r="H94" s="21"/>
      <c r="I94" s="1">
        <f>E94 + ((1-$T$6)*(E94-E93))</f>
        <v>0</v>
      </c>
      <c r="J94" s="70">
        <f>AVERAGE(I94)</f>
        <v>0</v>
      </c>
      <c r="K94" s="70" t="e">
        <f>J94 - ($T$18*A94)</f>
        <v>#DIV/0!</v>
      </c>
      <c r="L94" s="1" t="e">
        <f t="shared" si="10"/>
        <v>#DIV/0!</v>
      </c>
      <c r="O94" s="1" t="str">
        <f t="shared" si="11"/>
        <v/>
      </c>
      <c r="P94" s="1"/>
      <c r="Q94" s="28"/>
      <c r="R94" s="28"/>
    </row>
    <row r="95" spans="1:18">
      <c r="A95">
        <f>'raw data'!A95</f>
        <v>0</v>
      </c>
      <c r="B95">
        <f>'raw data'!E95</f>
        <v>0</v>
      </c>
      <c r="C95">
        <f>'raw data'!K95</f>
        <v>0</v>
      </c>
      <c r="D95">
        <f>'raw data'!L95</f>
        <v>0</v>
      </c>
      <c r="E95" s="1">
        <f>'raw data'!G95</f>
        <v>0</v>
      </c>
      <c r="F95" s="37">
        <f>'run summary'!F95</f>
        <v>-1</v>
      </c>
      <c r="H95" s="21"/>
      <c r="I95" s="1">
        <f>E95 + ((1-$T$7)*(E95-E93))</f>
        <v>0</v>
      </c>
      <c r="J95" s="70">
        <f>AVERAGE(I95)</f>
        <v>0</v>
      </c>
      <c r="K95" s="70" t="e">
        <f>J95 - ($T$18*A95)</f>
        <v>#DIV/0!</v>
      </c>
      <c r="L95" s="1" t="e">
        <f t="shared" si="10"/>
        <v>#DIV/0!</v>
      </c>
      <c r="O95" s="1" t="str">
        <f t="shared" si="11"/>
        <v/>
      </c>
      <c r="P95" s="1"/>
      <c r="Q95" s="28"/>
      <c r="R95" s="28"/>
    </row>
    <row r="96" spans="1:18">
      <c r="A96" s="29">
        <f>'raw data'!A96</f>
        <v>0</v>
      </c>
      <c r="B96">
        <f>'raw data'!E96</f>
        <v>0</v>
      </c>
      <c r="C96">
        <f>'raw data'!K96</f>
        <v>0</v>
      </c>
      <c r="D96">
        <f>'raw data'!L96</f>
        <v>0</v>
      </c>
      <c r="E96" s="1">
        <f>'raw data'!G96</f>
        <v>0</v>
      </c>
      <c r="F96" s="37">
        <f>'run summary'!F96</f>
        <v>-1</v>
      </c>
      <c r="H96" s="21"/>
      <c r="I96" s="1">
        <f>E96 + ((1-$T$8)*(E96-E93))</f>
        <v>0</v>
      </c>
      <c r="J96" s="70">
        <f>AVERAGE(I96)</f>
        <v>0</v>
      </c>
      <c r="K96" s="70" t="e">
        <f>J96 - ($T$18*A96)</f>
        <v>#DIV/0!</v>
      </c>
      <c r="L96" s="1" t="e">
        <f t="shared" si="10"/>
        <v>#DIV/0!</v>
      </c>
      <c r="O96" s="1" t="str">
        <f t="shared" si="11"/>
        <v/>
      </c>
      <c r="P96" s="1"/>
      <c r="Q96" s="28"/>
      <c r="R96" s="28"/>
    </row>
    <row r="97" spans="1:18">
      <c r="A97" s="76">
        <f>'raw data'!A97</f>
        <v>0</v>
      </c>
      <c r="B97" s="76">
        <f>'raw data'!E97</f>
        <v>0</v>
      </c>
      <c r="C97" s="76">
        <f>'raw data'!K97</f>
        <v>0</v>
      </c>
      <c r="D97" s="76">
        <f>'raw data'!L97</f>
        <v>0</v>
      </c>
      <c r="E97" s="77">
        <f>'raw data'!G97</f>
        <v>0</v>
      </c>
      <c r="F97" s="78">
        <f>'run summary'!F97</f>
        <v>-1</v>
      </c>
      <c r="G97" s="79">
        <f>STDEV(E94:E97)</f>
        <v>0</v>
      </c>
      <c r="H97" s="80">
        <f>STDEV(I94:I97)</f>
        <v>0</v>
      </c>
      <c r="I97" s="77">
        <f>E97 + ((1-$T$9)*(E97-E93))</f>
        <v>0</v>
      </c>
      <c r="J97" s="85">
        <f>AVERAGE(I97)</f>
        <v>0</v>
      </c>
      <c r="K97" s="85" t="e">
        <f>J97 - ($T$18*A97)</f>
        <v>#DIV/0!</v>
      </c>
      <c r="L97" s="77" t="e">
        <f t="shared" si="10"/>
        <v>#DIV/0!</v>
      </c>
      <c r="M97" s="76"/>
      <c r="N97" s="76"/>
      <c r="O97" s="77" t="str">
        <f t="shared" si="11"/>
        <v/>
      </c>
      <c r="P97" s="77" t="e">
        <f>AVERAGE(O94:O97)</f>
        <v>#DIV/0!</v>
      </c>
      <c r="Q97" s="99" t="str">
        <f>IF(COUNT(O94:O97)&lt;2,"",_xlfn.STDEV.S(O94:O97))</f>
        <v/>
      </c>
      <c r="R97" s="84"/>
    </row>
    <row r="98" spans="1:18">
      <c r="A98">
        <f>'raw data'!A98</f>
        <v>0</v>
      </c>
      <c r="B98">
        <f>'raw data'!E98</f>
        <v>0</v>
      </c>
      <c r="C98">
        <f>'raw data'!K98</f>
        <v>0</v>
      </c>
      <c r="D98">
        <f>'raw data'!L98</f>
        <v>0</v>
      </c>
      <c r="E98" s="1">
        <f>'raw data'!G98</f>
        <v>0</v>
      </c>
      <c r="F98" s="37">
        <f>'run summary'!F98</f>
        <v>-1</v>
      </c>
      <c r="H98" s="21"/>
      <c r="I98" s="1">
        <f>E98 + ((1-$T$6)*(E98-E97))</f>
        <v>0</v>
      </c>
      <c r="L98" s="1" t="e">
        <f t="shared" si="10"/>
        <v>#DIV/0!</v>
      </c>
      <c r="O98" s="1" t="str">
        <f t="shared" si="11"/>
        <v/>
      </c>
      <c r="P98" s="1"/>
      <c r="Q98" s="28"/>
      <c r="R98" s="28"/>
    </row>
    <row r="99" spans="1:18">
      <c r="A99">
        <f>'raw data'!A99</f>
        <v>0</v>
      </c>
      <c r="B99">
        <f>'raw data'!E99</f>
        <v>0</v>
      </c>
      <c r="C99">
        <f>'raw data'!K99</f>
        <v>0</v>
      </c>
      <c r="D99">
        <f>'raw data'!L99</f>
        <v>0</v>
      </c>
      <c r="E99" s="1">
        <f>'raw data'!G99</f>
        <v>0</v>
      </c>
      <c r="F99" s="37">
        <f>'run summary'!F99</f>
        <v>-1</v>
      </c>
      <c r="H99" s="21"/>
      <c r="I99" s="1">
        <f>E99 + ((1-$T$7)*(E99-E97))</f>
        <v>0</v>
      </c>
      <c r="L99" s="1" t="e">
        <f t="shared" si="10"/>
        <v>#DIV/0!</v>
      </c>
      <c r="O99" s="1" t="str">
        <f t="shared" si="11"/>
        <v/>
      </c>
      <c r="P99" s="1"/>
      <c r="Q99" s="28"/>
      <c r="R99" s="28"/>
    </row>
    <row r="100" spans="1:18">
      <c r="A100">
        <f>'raw data'!A100</f>
        <v>0</v>
      </c>
      <c r="B100">
        <f>'raw data'!E100</f>
        <v>0</v>
      </c>
      <c r="C100">
        <f>'raw data'!K100</f>
        <v>0</v>
      </c>
      <c r="D100">
        <f>'raw data'!L100</f>
        <v>0</v>
      </c>
      <c r="E100" s="1">
        <f>'raw data'!G100</f>
        <v>0</v>
      </c>
      <c r="F100" s="37">
        <f>'run summary'!F100</f>
        <v>-1</v>
      </c>
      <c r="H100" s="21"/>
      <c r="I100" s="1">
        <f>E100 + ((1-$T$8)*(E100-E97))</f>
        <v>0</v>
      </c>
      <c r="L100" s="1" t="e">
        <f t="shared" si="10"/>
        <v>#DIV/0!</v>
      </c>
      <c r="O100" s="1" t="str">
        <f t="shared" si="11"/>
        <v/>
      </c>
      <c r="P100" s="1"/>
      <c r="Q100" s="28"/>
      <c r="R100" s="28"/>
    </row>
    <row r="101" spans="1:18">
      <c r="A101" s="76">
        <f>'raw data'!A101</f>
        <v>0</v>
      </c>
      <c r="B101" s="76">
        <f>'raw data'!E101</f>
        <v>0</v>
      </c>
      <c r="C101" s="76">
        <f>'raw data'!K101</f>
        <v>0</v>
      </c>
      <c r="D101" s="76">
        <f>'raw data'!L101</f>
        <v>0</v>
      </c>
      <c r="E101" s="77">
        <f>'raw data'!G101</f>
        <v>0</v>
      </c>
      <c r="F101" s="78">
        <f>'run summary'!F101</f>
        <v>-1</v>
      </c>
      <c r="G101" s="79">
        <f>STDEV(E98:E101)</f>
        <v>0</v>
      </c>
      <c r="H101" s="80">
        <f>STDEV(I98:I101)</f>
        <v>0</v>
      </c>
      <c r="I101" s="77">
        <f>E101 + ((1-$T$9)*(E101-E97))</f>
        <v>0</v>
      </c>
      <c r="J101" s="76"/>
      <c r="K101" s="76"/>
      <c r="L101" s="77" t="e">
        <f t="shared" si="10"/>
        <v>#DIV/0!</v>
      </c>
      <c r="M101" s="76"/>
      <c r="N101" s="76"/>
      <c r="O101" s="77" t="str">
        <f t="shared" si="11"/>
        <v/>
      </c>
      <c r="P101" s="77" t="e">
        <f>AVERAGE(O98:O101)</f>
        <v>#DIV/0!</v>
      </c>
      <c r="Q101" s="99" t="str">
        <f>IF(COUNT(O98:O101)&lt;2,"",_xlfn.STDEV.S(O98:O101))</f>
        <v/>
      </c>
      <c r="R101" s="84"/>
    </row>
    <row r="102" spans="1:18">
      <c r="A102">
        <f>'raw data'!A102</f>
        <v>0</v>
      </c>
      <c r="B102">
        <f>'raw data'!E102</f>
        <v>0</v>
      </c>
      <c r="C102">
        <f>'raw data'!K102</f>
        <v>0</v>
      </c>
      <c r="D102">
        <f>'raw data'!L102</f>
        <v>0</v>
      </c>
      <c r="E102" s="1">
        <f>'raw data'!G102</f>
        <v>0</v>
      </c>
      <c r="F102" s="37">
        <f>'run summary'!F102</f>
        <v>-1</v>
      </c>
      <c r="H102" s="21"/>
      <c r="I102" s="1">
        <f>E102 + ((1-$T$6)*(E102-E101))</f>
        <v>0</v>
      </c>
      <c r="L102" s="1" t="e">
        <f t="shared" ref="L102:L125" si="13">I102 - ($T$18*A102)</f>
        <v>#DIV/0!</v>
      </c>
      <c r="O102" s="1" t="str">
        <f t="shared" si="11"/>
        <v/>
      </c>
      <c r="P102" s="1"/>
      <c r="Q102" s="28"/>
      <c r="R102" s="28"/>
    </row>
    <row r="103" spans="1:18">
      <c r="A103">
        <f>'raw data'!A103</f>
        <v>0</v>
      </c>
      <c r="B103">
        <f>'raw data'!E103</f>
        <v>0</v>
      </c>
      <c r="C103">
        <f>'raw data'!K103</f>
        <v>0</v>
      </c>
      <c r="D103">
        <f>'raw data'!L103</f>
        <v>0</v>
      </c>
      <c r="E103" s="1">
        <f>'raw data'!G103</f>
        <v>0</v>
      </c>
      <c r="F103" s="37">
        <f>'run summary'!F103</f>
        <v>-1</v>
      </c>
      <c r="H103" s="21"/>
      <c r="I103" s="1">
        <f>E103 + ((1-$T$7)*(E103-E101))</f>
        <v>0</v>
      </c>
      <c r="L103" s="1" t="e">
        <f t="shared" si="13"/>
        <v>#DIV/0!</v>
      </c>
      <c r="O103" s="1" t="str">
        <f t="shared" si="11"/>
        <v/>
      </c>
      <c r="P103" s="1"/>
      <c r="Q103" s="28"/>
      <c r="R103" s="28"/>
    </row>
    <row r="104" spans="1:18">
      <c r="A104">
        <f>'raw data'!A104</f>
        <v>0</v>
      </c>
      <c r="B104">
        <f>'raw data'!E104</f>
        <v>0</v>
      </c>
      <c r="C104" s="29">
        <f>'raw data'!K104</f>
        <v>0</v>
      </c>
      <c r="D104" s="29">
        <f>'raw data'!L104</f>
        <v>0</v>
      </c>
      <c r="E104" s="1">
        <f>'raw data'!G104</f>
        <v>0</v>
      </c>
      <c r="F104" s="37">
        <f>'run summary'!F104</f>
        <v>-1</v>
      </c>
      <c r="H104" s="21"/>
      <c r="I104" s="1">
        <f>E104 + ((1-$T$8)*(E104-E101))</f>
        <v>0</v>
      </c>
      <c r="L104" s="1" t="e">
        <f t="shared" si="13"/>
        <v>#DIV/0!</v>
      </c>
      <c r="O104" s="1" t="str">
        <f t="shared" si="11"/>
        <v/>
      </c>
      <c r="P104" s="81"/>
      <c r="Q104" s="28"/>
      <c r="R104" s="28"/>
    </row>
    <row r="105" spans="1:18">
      <c r="A105" s="76">
        <f>'raw data'!A105</f>
        <v>0</v>
      </c>
      <c r="B105" s="76">
        <f>'raw data'!E105</f>
        <v>0</v>
      </c>
      <c r="C105" s="76">
        <f>'raw data'!K105</f>
        <v>0</v>
      </c>
      <c r="D105" s="76">
        <f>'raw data'!L105</f>
        <v>0</v>
      </c>
      <c r="E105" s="77">
        <f>'raw data'!G105</f>
        <v>0</v>
      </c>
      <c r="F105" s="78">
        <f>'run summary'!F105</f>
        <v>-1</v>
      </c>
      <c r="G105" s="79">
        <f>STDEV(E102:E105)</f>
        <v>0</v>
      </c>
      <c r="H105" s="80">
        <f>STDEV(I102:I105)</f>
        <v>0</v>
      </c>
      <c r="I105" s="77">
        <f>E105 + ((1-$T$9)*(E105-E101))</f>
        <v>0</v>
      </c>
      <c r="J105" s="76"/>
      <c r="K105" s="76"/>
      <c r="L105" s="77" t="e">
        <f t="shared" si="13"/>
        <v>#DIV/0!</v>
      </c>
      <c r="M105" s="76"/>
      <c r="N105" s="76"/>
      <c r="O105" s="77" t="str">
        <f t="shared" si="11"/>
        <v/>
      </c>
      <c r="P105" s="77" t="e">
        <f>AVERAGE(O102:O105)</f>
        <v>#DIV/0!</v>
      </c>
      <c r="Q105" s="99" t="str">
        <f>IF(COUNT(O102:O105)&lt;2,"",_xlfn.STDEV.S(O102:O105))</f>
        <v/>
      </c>
      <c r="R105" s="84"/>
    </row>
    <row r="106" spans="1:18">
      <c r="A106">
        <f>'raw data'!A106</f>
        <v>0</v>
      </c>
      <c r="B106">
        <f>'raw data'!E106</f>
        <v>0</v>
      </c>
      <c r="C106">
        <f>'raw data'!K106</f>
        <v>0</v>
      </c>
      <c r="D106">
        <f>'raw data'!L106</f>
        <v>0</v>
      </c>
      <c r="E106" s="1">
        <f>'raw data'!G106</f>
        <v>0</v>
      </c>
      <c r="F106" s="37">
        <f>'run summary'!F106</f>
        <v>-1</v>
      </c>
      <c r="H106" s="21"/>
      <c r="I106" s="1">
        <f>E106 + ((1-$T$6)*(E106-E105))</f>
        <v>0</v>
      </c>
      <c r="L106" s="1" t="e">
        <f t="shared" si="13"/>
        <v>#DIV/0!</v>
      </c>
      <c r="O106" s="1" t="str">
        <f t="shared" si="11"/>
        <v/>
      </c>
      <c r="P106" s="1"/>
      <c r="Q106" s="28"/>
      <c r="R106" s="28"/>
    </row>
    <row r="107" spans="1:18">
      <c r="A107">
        <f>'raw data'!A107</f>
        <v>0</v>
      </c>
      <c r="B107">
        <f>'raw data'!E107</f>
        <v>0</v>
      </c>
      <c r="C107">
        <f>'raw data'!K107</f>
        <v>0</v>
      </c>
      <c r="D107">
        <f>'raw data'!L107</f>
        <v>0</v>
      </c>
      <c r="E107" s="1">
        <f>'raw data'!G107</f>
        <v>0</v>
      </c>
      <c r="F107" s="37">
        <f>'run summary'!F107</f>
        <v>-1</v>
      </c>
      <c r="H107" s="21"/>
      <c r="I107" s="1">
        <f>E107 + ((1-$T$7)*(E107-E105))</f>
        <v>0</v>
      </c>
      <c r="L107" s="1" t="e">
        <f t="shared" si="13"/>
        <v>#DIV/0!</v>
      </c>
      <c r="O107" s="1" t="str">
        <f t="shared" si="11"/>
        <v/>
      </c>
      <c r="P107" s="1"/>
      <c r="Q107" s="28"/>
      <c r="R107" s="28"/>
    </row>
    <row r="108" spans="1:18">
      <c r="A108">
        <f>'raw data'!A108</f>
        <v>0</v>
      </c>
      <c r="B108">
        <f>'raw data'!E108</f>
        <v>0</v>
      </c>
      <c r="C108">
        <f>'raw data'!K108</f>
        <v>0</v>
      </c>
      <c r="D108">
        <f>'raw data'!L108</f>
        <v>0</v>
      </c>
      <c r="E108" s="1">
        <f>'raw data'!G108</f>
        <v>0</v>
      </c>
      <c r="F108" s="37">
        <f>'run summary'!F108</f>
        <v>-1</v>
      </c>
      <c r="H108" s="21"/>
      <c r="I108" s="1">
        <f>E108 + ((1-$T$8)*(E108-E105))</f>
        <v>0</v>
      </c>
      <c r="L108" s="1" t="e">
        <f t="shared" si="13"/>
        <v>#DIV/0!</v>
      </c>
      <c r="O108" s="1" t="str">
        <f t="shared" si="11"/>
        <v/>
      </c>
      <c r="P108" s="1"/>
      <c r="Q108" s="28"/>
      <c r="R108" s="28"/>
    </row>
    <row r="109" spans="1:18">
      <c r="A109" s="76">
        <f>'raw data'!A109</f>
        <v>0</v>
      </c>
      <c r="B109" s="76">
        <f>'raw data'!E109</f>
        <v>0</v>
      </c>
      <c r="C109" s="76">
        <f>'raw data'!K109</f>
        <v>0</v>
      </c>
      <c r="D109" s="76">
        <f>'raw data'!L109</f>
        <v>0</v>
      </c>
      <c r="E109" s="77">
        <f>'raw data'!G109</f>
        <v>0</v>
      </c>
      <c r="F109" s="78">
        <f>'run summary'!F109</f>
        <v>-1</v>
      </c>
      <c r="G109" s="79">
        <f>STDEV(E106:E109)</f>
        <v>0</v>
      </c>
      <c r="H109" s="80">
        <f>STDEV(I106:I109)</f>
        <v>0</v>
      </c>
      <c r="I109" s="77">
        <f>E109 + ((1-$T$9)*(E109-E105))</f>
        <v>0</v>
      </c>
      <c r="J109" s="76"/>
      <c r="K109" s="76"/>
      <c r="L109" s="77" t="e">
        <f t="shared" si="13"/>
        <v>#DIV/0!</v>
      </c>
      <c r="M109" s="76"/>
      <c r="N109" s="76"/>
      <c r="O109" s="77" t="str">
        <f t="shared" si="11"/>
        <v/>
      </c>
      <c r="P109" s="77" t="e">
        <f>AVERAGE(O106:O109)</f>
        <v>#DIV/0!</v>
      </c>
      <c r="Q109" s="99" t="str">
        <f>IF(COUNT(O106:O109)&lt;2,"",_xlfn.STDEV.S(O106:O109))</f>
        <v/>
      </c>
      <c r="R109" s="84"/>
    </row>
    <row r="110" spans="1:18">
      <c r="A110">
        <f>'raw data'!A110</f>
        <v>0</v>
      </c>
      <c r="B110">
        <f>'raw data'!E110</f>
        <v>0</v>
      </c>
      <c r="C110">
        <f>'raw data'!K110</f>
        <v>0</v>
      </c>
      <c r="D110">
        <f>'raw data'!L110</f>
        <v>0</v>
      </c>
      <c r="E110" s="1">
        <f>'raw data'!G110</f>
        <v>0</v>
      </c>
      <c r="F110" s="37">
        <f>'run summary'!F110</f>
        <v>-1</v>
      </c>
      <c r="H110" s="21"/>
      <c r="I110" s="1">
        <f>E110 + ((1-$T$6)*(E110-E109))</f>
        <v>0</v>
      </c>
      <c r="L110" s="1" t="e">
        <f t="shared" si="13"/>
        <v>#DIV/0!</v>
      </c>
      <c r="O110" s="1" t="str">
        <f t="shared" si="11"/>
        <v/>
      </c>
      <c r="P110" s="1"/>
      <c r="Q110" s="28"/>
      <c r="R110" s="28"/>
    </row>
    <row r="111" spans="1:18">
      <c r="A111">
        <f>'raw data'!A111</f>
        <v>0</v>
      </c>
      <c r="B111">
        <f>'raw data'!E111</f>
        <v>0</v>
      </c>
      <c r="C111">
        <f>'raw data'!K111</f>
        <v>0</v>
      </c>
      <c r="D111">
        <f>'raw data'!L111</f>
        <v>0</v>
      </c>
      <c r="E111" s="1">
        <f>'raw data'!G111</f>
        <v>0</v>
      </c>
      <c r="F111" s="37">
        <f>'run summary'!F111</f>
        <v>-1</v>
      </c>
      <c r="H111" s="21"/>
      <c r="I111" s="1">
        <f>E111 + ((1-$T$7)*(E111-E109))</f>
        <v>0</v>
      </c>
      <c r="L111" s="1" t="e">
        <f t="shared" si="13"/>
        <v>#DIV/0!</v>
      </c>
      <c r="O111" s="1" t="str">
        <f t="shared" si="11"/>
        <v/>
      </c>
      <c r="P111" s="1"/>
      <c r="Q111" s="28"/>
      <c r="R111" s="28"/>
    </row>
    <row r="112" spans="1:18">
      <c r="A112">
        <f>'raw data'!A112</f>
        <v>0</v>
      </c>
      <c r="B112">
        <f>'raw data'!E112</f>
        <v>0</v>
      </c>
      <c r="C112">
        <f>'raw data'!K112</f>
        <v>0</v>
      </c>
      <c r="D112">
        <f>'raw data'!L112</f>
        <v>0</v>
      </c>
      <c r="E112" s="1">
        <f>'raw data'!G112</f>
        <v>0</v>
      </c>
      <c r="F112" s="37">
        <f>'run summary'!F112</f>
        <v>-1</v>
      </c>
      <c r="H112" s="21"/>
      <c r="I112" s="1">
        <f>E112 + ((1-$T$8)*(E112-E109))</f>
        <v>0</v>
      </c>
      <c r="L112" s="1" t="e">
        <f t="shared" si="13"/>
        <v>#DIV/0!</v>
      </c>
      <c r="O112" s="1" t="str">
        <f t="shared" si="11"/>
        <v/>
      </c>
      <c r="P112" s="1"/>
      <c r="Q112" s="28"/>
      <c r="R112" s="28"/>
    </row>
    <row r="113" spans="1:18">
      <c r="A113" s="76">
        <f>'raw data'!A113</f>
        <v>0</v>
      </c>
      <c r="B113" s="76">
        <f>'raw data'!E113</f>
        <v>0</v>
      </c>
      <c r="C113" s="76">
        <f>'raw data'!K113</f>
        <v>0</v>
      </c>
      <c r="D113" s="76">
        <f>'raw data'!L113</f>
        <v>0</v>
      </c>
      <c r="E113" s="77">
        <f>'raw data'!G113</f>
        <v>0</v>
      </c>
      <c r="F113" s="78">
        <f>'run summary'!F113</f>
        <v>-1</v>
      </c>
      <c r="G113" s="79">
        <f>STDEV(E110:E113)</f>
        <v>0</v>
      </c>
      <c r="H113" s="80">
        <f>STDEV(I110:I113)</f>
        <v>0</v>
      </c>
      <c r="I113" s="77">
        <f>E113 + ((1-$T$9)*(E113-E109))</f>
        <v>0</v>
      </c>
      <c r="J113" s="76"/>
      <c r="K113" s="76"/>
      <c r="L113" s="77" t="e">
        <f t="shared" si="13"/>
        <v>#DIV/0!</v>
      </c>
      <c r="M113" s="76"/>
      <c r="N113" s="76"/>
      <c r="O113" s="77" t="str">
        <f t="shared" si="11"/>
        <v/>
      </c>
      <c r="P113" s="77" t="e">
        <f>AVERAGE(O110:O113)</f>
        <v>#DIV/0!</v>
      </c>
      <c r="Q113" s="99" t="str">
        <f>IF(COUNT(O110:O113)&lt;2,"",_xlfn.STDEV.S(O110:O113))</f>
        <v/>
      </c>
      <c r="R113" s="84"/>
    </row>
    <row r="114" spans="1:18">
      <c r="A114">
        <f>'raw data'!A114</f>
        <v>0</v>
      </c>
      <c r="B114">
        <f>'raw data'!E114</f>
        <v>0</v>
      </c>
      <c r="C114">
        <f>'raw data'!K114</f>
        <v>0</v>
      </c>
      <c r="D114">
        <f>'raw data'!L114</f>
        <v>0</v>
      </c>
      <c r="E114" s="1">
        <f>'raw data'!G114</f>
        <v>0</v>
      </c>
      <c r="F114" s="37">
        <f>'run summary'!F114</f>
        <v>-1</v>
      </c>
      <c r="H114" s="21"/>
      <c r="I114" s="1">
        <f>E114 + ((1-$T$7)*(E114-E112))</f>
        <v>0</v>
      </c>
      <c r="L114" s="1" t="e">
        <f t="shared" ref="L114" si="14">I114 - ($T$18*A114)</f>
        <v>#DIV/0!</v>
      </c>
      <c r="O114" s="1" t="str">
        <f t="shared" si="11"/>
        <v/>
      </c>
      <c r="P114" s="1"/>
      <c r="Q114" s="100"/>
      <c r="R114" s="28"/>
    </row>
    <row r="115" spans="1:18">
      <c r="A115">
        <f>'raw data'!A115</f>
        <v>0</v>
      </c>
      <c r="B115">
        <f>'raw data'!E115</f>
        <v>0</v>
      </c>
      <c r="C115">
        <f>'raw data'!K115</f>
        <v>0</v>
      </c>
      <c r="D115">
        <f>'raw data'!L115</f>
        <v>0</v>
      </c>
      <c r="E115" s="1">
        <f>'raw data'!G115</f>
        <v>0</v>
      </c>
      <c r="F115" s="37">
        <f>'run summary'!F115</f>
        <v>-1</v>
      </c>
      <c r="H115" s="21"/>
      <c r="I115" s="1">
        <f>E115 + ((1-$T$7)*(E115-E113))</f>
        <v>0</v>
      </c>
      <c r="L115" s="1" t="e">
        <f t="shared" si="13"/>
        <v>#DIV/0!</v>
      </c>
      <c r="O115" s="1" t="str">
        <f t="shared" si="11"/>
        <v/>
      </c>
      <c r="P115" s="1"/>
      <c r="Q115" s="100"/>
      <c r="R115" s="28"/>
    </row>
    <row r="116" spans="1:18">
      <c r="A116">
        <f>'raw data'!A116</f>
        <v>0</v>
      </c>
      <c r="B116">
        <f>'raw data'!E116</f>
        <v>0</v>
      </c>
      <c r="C116">
        <f>'raw data'!K116</f>
        <v>0</v>
      </c>
      <c r="D116">
        <f>'raw data'!L116</f>
        <v>0</v>
      </c>
      <c r="E116" s="1">
        <f>'raw data'!G116</f>
        <v>0</v>
      </c>
      <c r="F116" s="37">
        <f>'run summary'!F116</f>
        <v>-1</v>
      </c>
      <c r="H116" s="21"/>
      <c r="I116" s="1">
        <f>E116 + ((1-$T$8)*(E116-E113))</f>
        <v>0</v>
      </c>
      <c r="L116" s="1" t="e">
        <f t="shared" si="13"/>
        <v>#DIV/0!</v>
      </c>
      <c r="O116" s="1" t="str">
        <f t="shared" si="11"/>
        <v/>
      </c>
      <c r="P116" s="1"/>
      <c r="Q116" s="100"/>
      <c r="R116" s="28"/>
    </row>
    <row r="117" spans="1:18">
      <c r="A117" s="76">
        <f>'raw data'!A117</f>
        <v>0</v>
      </c>
      <c r="B117" s="76">
        <f>'raw data'!E117</f>
        <v>0</v>
      </c>
      <c r="C117" s="76">
        <f>'raw data'!K117</f>
        <v>0</v>
      </c>
      <c r="D117" s="76">
        <f>'raw data'!L117</f>
        <v>0</v>
      </c>
      <c r="E117" s="77">
        <f>'raw data'!G117</f>
        <v>0</v>
      </c>
      <c r="F117" s="78">
        <f>'run summary'!F117</f>
        <v>-1</v>
      </c>
      <c r="G117" s="79">
        <f>STDEV(E114:E117)</f>
        <v>0</v>
      </c>
      <c r="H117" s="80">
        <f>STDEV(I114:I117)</f>
        <v>0</v>
      </c>
      <c r="I117" s="77">
        <f>E117 + ((1-$T$9)*(E117-E113))</f>
        <v>0</v>
      </c>
      <c r="J117" s="76"/>
      <c r="K117" s="76"/>
      <c r="L117" s="77" t="e">
        <f t="shared" si="13"/>
        <v>#DIV/0!</v>
      </c>
      <c r="M117" s="76"/>
      <c r="N117" s="76"/>
      <c r="O117" s="77" t="str">
        <f t="shared" si="11"/>
        <v/>
      </c>
      <c r="P117" s="77" t="e">
        <f>AVERAGE(O114:O117)</f>
        <v>#DIV/0!</v>
      </c>
      <c r="Q117" s="99" t="str">
        <f>IF(COUNT(O114:O117)&lt;2,"",_xlfn.STDEV.S(O114:O117))</f>
        <v/>
      </c>
      <c r="R117" s="84"/>
    </row>
    <row r="118" spans="1:18">
      <c r="A118">
        <f>'raw data'!A118</f>
        <v>0</v>
      </c>
      <c r="B118">
        <f>'raw data'!E118</f>
        <v>0</v>
      </c>
      <c r="C118">
        <f>'raw data'!K118</f>
        <v>0</v>
      </c>
      <c r="D118">
        <f>'raw data'!L118</f>
        <v>0</v>
      </c>
      <c r="E118" s="1">
        <f>'raw data'!G118</f>
        <v>0</v>
      </c>
      <c r="F118" s="37">
        <f>'run summary'!F118</f>
        <v>-1</v>
      </c>
      <c r="H118" s="21"/>
      <c r="I118" s="1">
        <f>E118 + ((1-$T$6)*(E118-E117))</f>
        <v>0</v>
      </c>
      <c r="L118" s="1" t="e">
        <f t="shared" si="13"/>
        <v>#DIV/0!</v>
      </c>
      <c r="O118" s="1" t="str">
        <f t="shared" si="11"/>
        <v/>
      </c>
      <c r="P118" s="1"/>
      <c r="Q118" s="100"/>
      <c r="R118" s="28"/>
    </row>
    <row r="119" spans="1:18">
      <c r="A119">
        <f>'raw data'!A119</f>
        <v>0</v>
      </c>
      <c r="B119">
        <f>'raw data'!E119</f>
        <v>0</v>
      </c>
      <c r="C119">
        <f>'raw data'!K119</f>
        <v>0</v>
      </c>
      <c r="D119">
        <f>'raw data'!L119</f>
        <v>0</v>
      </c>
      <c r="E119" s="1">
        <f>'raw data'!G119</f>
        <v>0</v>
      </c>
      <c r="F119" s="37">
        <f>'run summary'!F119</f>
        <v>-1</v>
      </c>
      <c r="H119" s="21"/>
      <c r="I119" s="1">
        <f>E119 + ((1-$T$7)*(E119-E117))</f>
        <v>0</v>
      </c>
      <c r="L119" s="1" t="e">
        <f t="shared" si="13"/>
        <v>#DIV/0!</v>
      </c>
      <c r="O119" s="1" t="str">
        <f t="shared" si="11"/>
        <v/>
      </c>
      <c r="P119" s="1"/>
      <c r="Q119" s="100"/>
      <c r="R119" s="28"/>
    </row>
    <row r="120" spans="1:18">
      <c r="A120">
        <f>'raw data'!A120</f>
        <v>0</v>
      </c>
      <c r="B120">
        <f>'raw data'!E120</f>
        <v>0</v>
      </c>
      <c r="C120">
        <f>'raw data'!K120</f>
        <v>0</v>
      </c>
      <c r="D120">
        <f>'raw data'!L120</f>
        <v>0</v>
      </c>
      <c r="E120" s="1">
        <f>'raw data'!G120</f>
        <v>0</v>
      </c>
      <c r="F120" s="37">
        <f>'run summary'!F120</f>
        <v>-1</v>
      </c>
      <c r="H120" s="21"/>
      <c r="I120" s="1">
        <f>E120 + ((1-$T$8)*(E120-E117))</f>
        <v>0</v>
      </c>
      <c r="L120" s="1" t="e">
        <f t="shared" si="13"/>
        <v>#DIV/0!</v>
      </c>
      <c r="O120" s="1" t="str">
        <f t="shared" si="11"/>
        <v/>
      </c>
      <c r="P120" s="1"/>
      <c r="Q120" s="100"/>
      <c r="R120" s="28"/>
    </row>
    <row r="121" spans="1:18">
      <c r="A121" s="76">
        <f>'raw data'!A121</f>
        <v>0</v>
      </c>
      <c r="B121" s="76">
        <f>'raw data'!E121</f>
        <v>0</v>
      </c>
      <c r="C121" s="76">
        <f>'raw data'!K121</f>
        <v>0</v>
      </c>
      <c r="D121" s="76">
        <f>'raw data'!L121</f>
        <v>0</v>
      </c>
      <c r="E121" s="77">
        <f>'raw data'!G121</f>
        <v>0</v>
      </c>
      <c r="F121" s="78">
        <f>'run summary'!F121</f>
        <v>-1</v>
      </c>
      <c r="G121" s="79">
        <f>STDEV(E118:E121)</f>
        <v>0</v>
      </c>
      <c r="H121" s="80">
        <f>STDEV(I118:I121)</f>
        <v>0</v>
      </c>
      <c r="I121" s="77">
        <f>E121 + ((1-$T$9)*(E121-E117))</f>
        <v>0</v>
      </c>
      <c r="J121" s="77"/>
      <c r="K121" s="77"/>
      <c r="L121" s="77" t="e">
        <f t="shared" si="13"/>
        <v>#DIV/0!</v>
      </c>
      <c r="M121" s="76"/>
      <c r="N121" s="76"/>
      <c r="O121" s="77" t="str">
        <f t="shared" si="11"/>
        <v/>
      </c>
      <c r="P121" s="77" t="e">
        <f>AVERAGE(O118:O121)</f>
        <v>#DIV/0!</v>
      </c>
      <c r="Q121" s="99" t="str">
        <f>IF(COUNT(O118:O121)&lt;2,"",_xlfn.STDEV.S(O118:O121))</f>
        <v/>
      </c>
      <c r="R121" s="84"/>
    </row>
    <row r="122" spans="1:18">
      <c r="A122">
        <f>'raw data'!A122</f>
        <v>0</v>
      </c>
      <c r="B122">
        <f>'raw data'!E122</f>
        <v>0</v>
      </c>
      <c r="C122">
        <f>'raw data'!K122</f>
        <v>0</v>
      </c>
      <c r="D122">
        <f>'raw data'!L122</f>
        <v>0</v>
      </c>
      <c r="E122" s="1">
        <f>'raw data'!G122</f>
        <v>0</v>
      </c>
      <c r="F122" s="37">
        <f>'run summary'!F122</f>
        <v>-1</v>
      </c>
      <c r="H122" s="21"/>
      <c r="I122" s="1">
        <f>E122 + ((1-$T$6)*(E122-E121))</f>
        <v>0</v>
      </c>
      <c r="L122" s="1" t="e">
        <f t="shared" si="13"/>
        <v>#DIV/0!</v>
      </c>
      <c r="O122" s="1" t="str">
        <f t="shared" si="11"/>
        <v/>
      </c>
      <c r="P122" s="1"/>
      <c r="Q122" s="100"/>
      <c r="R122" s="28"/>
    </row>
    <row r="123" spans="1:18">
      <c r="A123">
        <f>'raw data'!A123</f>
        <v>0</v>
      </c>
      <c r="B123">
        <f>'raw data'!E123</f>
        <v>0</v>
      </c>
      <c r="C123">
        <f>'raw data'!K123</f>
        <v>0</v>
      </c>
      <c r="D123">
        <f>'raw data'!L123</f>
        <v>0</v>
      </c>
      <c r="E123" s="1">
        <f>'raw data'!G123</f>
        <v>0</v>
      </c>
      <c r="F123" s="37">
        <f>'run summary'!F123</f>
        <v>-1</v>
      </c>
      <c r="H123" s="21"/>
      <c r="I123" s="1">
        <f>E123 + ((1-$T$7)*(E123-E121))</f>
        <v>0</v>
      </c>
      <c r="L123" s="1" t="e">
        <f t="shared" si="13"/>
        <v>#DIV/0!</v>
      </c>
      <c r="O123" s="1" t="str">
        <f t="shared" si="11"/>
        <v/>
      </c>
      <c r="P123" s="1"/>
      <c r="Q123" s="100"/>
      <c r="R123" s="28"/>
    </row>
    <row r="124" spans="1:18">
      <c r="A124">
        <f>'raw data'!A124</f>
        <v>0</v>
      </c>
      <c r="B124">
        <f>'raw data'!E124</f>
        <v>0</v>
      </c>
      <c r="C124">
        <f>'raw data'!K124</f>
        <v>0</v>
      </c>
      <c r="D124">
        <f>'raw data'!L124</f>
        <v>0</v>
      </c>
      <c r="E124" s="1">
        <f>'raw data'!G124</f>
        <v>0</v>
      </c>
      <c r="F124" s="37">
        <f>'run summary'!F124</f>
        <v>-1</v>
      </c>
      <c r="H124" s="21"/>
      <c r="I124" s="1">
        <f>E124 + ((1-$T$8)*(E124-E121))</f>
        <v>0</v>
      </c>
      <c r="L124" s="1" t="e">
        <f t="shared" si="13"/>
        <v>#DIV/0!</v>
      </c>
      <c r="O124" s="1" t="str">
        <f t="shared" si="11"/>
        <v/>
      </c>
      <c r="P124" s="1"/>
      <c r="Q124" s="100"/>
      <c r="R124" s="28"/>
    </row>
    <row r="125" spans="1:18">
      <c r="A125" s="76">
        <f>'raw data'!A125</f>
        <v>0</v>
      </c>
      <c r="B125" s="76">
        <f>'raw data'!E125</f>
        <v>0</v>
      </c>
      <c r="C125" s="76">
        <f>'raw data'!K125</f>
        <v>0</v>
      </c>
      <c r="D125" s="76">
        <f>'raw data'!L125</f>
        <v>0</v>
      </c>
      <c r="E125" s="77">
        <f>'raw data'!G125</f>
        <v>0</v>
      </c>
      <c r="F125" s="78">
        <f>'run summary'!F125</f>
        <v>-1</v>
      </c>
      <c r="G125" s="79">
        <f>STDEV(E122:E125)</f>
        <v>0</v>
      </c>
      <c r="H125" s="80">
        <f>STDEV(I122:I125)</f>
        <v>0</v>
      </c>
      <c r="I125" s="77">
        <f>E125 + ((1-$T$9)*(E125-E121))</f>
        <v>0</v>
      </c>
      <c r="J125" s="77"/>
      <c r="K125" s="77"/>
      <c r="L125" s="77" t="e">
        <f t="shared" si="13"/>
        <v>#DIV/0!</v>
      </c>
      <c r="M125" s="76"/>
      <c r="N125" s="76"/>
      <c r="O125" s="77" t="str">
        <f t="shared" si="11"/>
        <v/>
      </c>
      <c r="P125" s="77" t="e">
        <f>AVERAGE(O122:O125)</f>
        <v>#DIV/0!</v>
      </c>
      <c r="Q125" s="99" t="str">
        <f>IF(COUNT(O122:O125)&lt;2,"",_xlfn.STDEV.S(O122:O125))</f>
        <v/>
      </c>
      <c r="R125" s="84"/>
    </row>
    <row r="126" spans="1:18">
      <c r="A126">
        <f>'raw data'!A126</f>
        <v>0</v>
      </c>
      <c r="B126">
        <f>'raw data'!E126</f>
        <v>0</v>
      </c>
      <c r="C126">
        <f>'raw data'!K126</f>
        <v>0</v>
      </c>
      <c r="D126">
        <f>'raw data'!L126</f>
        <v>0</v>
      </c>
      <c r="E126" s="1">
        <f>'raw data'!G126</f>
        <v>0</v>
      </c>
      <c r="F126" s="37">
        <f>'run summary'!F126</f>
        <v>-1</v>
      </c>
      <c r="H126" s="21"/>
      <c r="I126" s="1">
        <f>E126 + ((1-$T$6)*(E126-E125))</f>
        <v>0</v>
      </c>
      <c r="L126" s="1" t="e">
        <f t="shared" ref="L126:L133" si="15">I126 - ($T$18*A126)</f>
        <v>#DIV/0!</v>
      </c>
      <c r="O126" s="1" t="str">
        <f t="shared" si="11"/>
        <v/>
      </c>
      <c r="P126" s="1"/>
      <c r="Q126" s="100"/>
      <c r="R126" s="28"/>
    </row>
    <row r="127" spans="1:18">
      <c r="A127">
        <f>'raw data'!A127</f>
        <v>0</v>
      </c>
      <c r="B127">
        <f>'raw data'!E127</f>
        <v>0</v>
      </c>
      <c r="C127">
        <f>'raw data'!K127</f>
        <v>0</v>
      </c>
      <c r="D127">
        <f>'raw data'!L127</f>
        <v>0</v>
      </c>
      <c r="E127" s="1">
        <f>'raw data'!G127</f>
        <v>0</v>
      </c>
      <c r="F127" s="37">
        <f>'run summary'!F127</f>
        <v>-1</v>
      </c>
      <c r="H127" s="21"/>
      <c r="I127" s="1">
        <f>E127 + ((1-$T$7)*(E127-E125))</f>
        <v>0</v>
      </c>
      <c r="L127" s="1" t="e">
        <f t="shared" si="15"/>
        <v>#DIV/0!</v>
      </c>
      <c r="O127" s="1" t="str">
        <f t="shared" si="11"/>
        <v/>
      </c>
      <c r="P127" s="1"/>
      <c r="Q127" s="100"/>
      <c r="R127" s="28"/>
    </row>
    <row r="128" spans="1:18">
      <c r="A128">
        <f>'raw data'!A128</f>
        <v>0</v>
      </c>
      <c r="B128">
        <f>'raw data'!E128</f>
        <v>0</v>
      </c>
      <c r="C128">
        <f>'raw data'!K128</f>
        <v>0</v>
      </c>
      <c r="D128">
        <f>'raw data'!L128</f>
        <v>0</v>
      </c>
      <c r="E128" s="1">
        <f>'raw data'!G128</f>
        <v>0</v>
      </c>
      <c r="F128" s="37">
        <f>'run summary'!F128</f>
        <v>-1</v>
      </c>
      <c r="H128" s="21"/>
      <c r="I128" s="1">
        <f>E128 + ((1-$T$8)*(E128-E125))</f>
        <v>0</v>
      </c>
      <c r="L128" s="1" t="e">
        <f t="shared" si="15"/>
        <v>#DIV/0!</v>
      </c>
      <c r="O128" s="1" t="str">
        <f t="shared" si="11"/>
        <v/>
      </c>
      <c r="P128" s="1"/>
      <c r="Q128" s="100"/>
      <c r="R128" s="28"/>
    </row>
    <row r="129" spans="1:18">
      <c r="A129" s="76">
        <f>'raw data'!A129</f>
        <v>0</v>
      </c>
      <c r="B129" s="76">
        <f>'raw data'!E129</f>
        <v>0</v>
      </c>
      <c r="C129" s="76">
        <f>'raw data'!K129</f>
        <v>0</v>
      </c>
      <c r="D129" s="76">
        <f>'raw data'!L129</f>
        <v>0</v>
      </c>
      <c r="E129" s="77">
        <f>'raw data'!G129</f>
        <v>0</v>
      </c>
      <c r="F129" s="78">
        <f>'run summary'!F129</f>
        <v>-1</v>
      </c>
      <c r="G129" s="79">
        <f>STDEV(E126:E129)</f>
        <v>0</v>
      </c>
      <c r="H129" s="80">
        <f>STDEV(I126:I129)</f>
        <v>0</v>
      </c>
      <c r="I129" s="77">
        <f>E129 + ((1-$T$9)*(E129-E125))</f>
        <v>0</v>
      </c>
      <c r="J129" s="76"/>
      <c r="K129" s="76"/>
      <c r="L129" s="77" t="e">
        <f t="shared" si="15"/>
        <v>#DIV/0!</v>
      </c>
      <c r="M129" s="76"/>
      <c r="N129" s="76"/>
      <c r="O129" s="77" t="str">
        <f t="shared" si="11"/>
        <v/>
      </c>
      <c r="P129" s="77" t="e">
        <f>AVERAGE(O126:O129)</f>
        <v>#DIV/0!</v>
      </c>
      <c r="Q129" s="99" t="str">
        <f>IF(COUNT(O126:O129)&lt;2,"",_xlfn.STDEV.S(O126:O129))</f>
        <v/>
      </c>
      <c r="R129" s="84"/>
    </row>
    <row r="130" spans="1:18">
      <c r="A130">
        <f>'raw data'!A130</f>
        <v>0</v>
      </c>
      <c r="B130">
        <f>'raw data'!E130</f>
        <v>0</v>
      </c>
      <c r="C130">
        <f>'raw data'!K130</f>
        <v>0</v>
      </c>
      <c r="D130">
        <f>'raw data'!L130</f>
        <v>0</v>
      </c>
      <c r="E130" s="1">
        <f>'raw data'!G130</f>
        <v>0</v>
      </c>
      <c r="F130" s="37">
        <f>'run summary'!F130</f>
        <v>-1</v>
      </c>
      <c r="H130" s="21"/>
      <c r="I130" s="1">
        <f>E130 + ((1-$T$6)*(E130-E129))</f>
        <v>0</v>
      </c>
      <c r="J130" s="70">
        <f>AVERAGE(I130)</f>
        <v>0</v>
      </c>
      <c r="K130" s="70" t="e">
        <f>J130 - ($T$18*A130)</f>
        <v>#DIV/0!</v>
      </c>
      <c r="L130" s="1" t="e">
        <f t="shared" si="15"/>
        <v>#DIV/0!</v>
      </c>
      <c r="O130" s="1" t="str">
        <f t="shared" si="11"/>
        <v/>
      </c>
      <c r="P130" s="1"/>
      <c r="Q130" s="100"/>
      <c r="R130" s="28"/>
    </row>
    <row r="131" spans="1:18">
      <c r="A131">
        <f>'raw data'!A131</f>
        <v>0</v>
      </c>
      <c r="B131">
        <f>'raw data'!E131</f>
        <v>0</v>
      </c>
      <c r="C131">
        <f>'raw data'!K131</f>
        <v>0</v>
      </c>
      <c r="D131">
        <f>'raw data'!L131</f>
        <v>0</v>
      </c>
      <c r="E131" s="1">
        <f>'raw data'!G131</f>
        <v>0</v>
      </c>
      <c r="F131" s="37">
        <f>'run summary'!F131</f>
        <v>-1</v>
      </c>
      <c r="H131" s="21"/>
      <c r="I131" s="1">
        <f>E131 + ((1-$T$7)*(E131-E129))</f>
        <v>0</v>
      </c>
      <c r="J131" s="70">
        <f>AVERAGE(I131)</f>
        <v>0</v>
      </c>
      <c r="K131" s="70" t="e">
        <f>J131 - ($T$18*A131)</f>
        <v>#DIV/0!</v>
      </c>
      <c r="L131" s="1" t="e">
        <f t="shared" si="15"/>
        <v>#DIV/0!</v>
      </c>
      <c r="O131" s="1" t="str">
        <f t="shared" si="11"/>
        <v/>
      </c>
      <c r="P131" s="1"/>
      <c r="Q131" s="100"/>
      <c r="R131" s="28"/>
    </row>
    <row r="132" spans="1:18">
      <c r="A132">
        <f>'raw data'!A132</f>
        <v>0</v>
      </c>
      <c r="B132">
        <f>'raw data'!E132</f>
        <v>0</v>
      </c>
      <c r="C132">
        <f>'raw data'!K132</f>
        <v>0</v>
      </c>
      <c r="D132">
        <f>'raw data'!L132</f>
        <v>0</v>
      </c>
      <c r="E132" s="1">
        <f>'raw data'!G132</f>
        <v>0</v>
      </c>
      <c r="F132" s="37">
        <f>'run summary'!F132</f>
        <v>-1</v>
      </c>
      <c r="H132" s="21"/>
      <c r="I132" s="1">
        <f>E132 + ((1-$T$8)*(E132-E129))</f>
        <v>0</v>
      </c>
      <c r="J132" s="70">
        <f>AVERAGE(I132)</f>
        <v>0</v>
      </c>
      <c r="K132" s="70" t="e">
        <f>J132 - ($T$18*A132)</f>
        <v>#DIV/0!</v>
      </c>
      <c r="L132" s="1" t="e">
        <f t="shared" si="15"/>
        <v>#DIV/0!</v>
      </c>
      <c r="O132" s="1" t="str">
        <f t="shared" ref="O132:O133" si="16">IF(F132=-1,"",L132*$T$23+$T$24)</f>
        <v/>
      </c>
      <c r="P132" s="1"/>
      <c r="Q132" s="100"/>
      <c r="R132" s="28"/>
    </row>
    <row r="133" spans="1:18">
      <c r="A133" s="76">
        <f>'raw data'!A133</f>
        <v>0</v>
      </c>
      <c r="B133" s="76">
        <f>'raw data'!E133</f>
        <v>0</v>
      </c>
      <c r="C133" s="76">
        <f>'raw data'!K133</f>
        <v>0</v>
      </c>
      <c r="D133" s="76">
        <f>'raw data'!L133</f>
        <v>0</v>
      </c>
      <c r="E133" s="77">
        <f>'raw data'!G133</f>
        <v>0</v>
      </c>
      <c r="F133" s="78">
        <f>'run summary'!F133</f>
        <v>-1</v>
      </c>
      <c r="G133" s="79">
        <f>STDEV(E130:E133)</f>
        <v>0</v>
      </c>
      <c r="H133" s="80">
        <f>STDEV(I130:I133)</f>
        <v>0</v>
      </c>
      <c r="I133" s="77">
        <f>E133 + ((1-$T$9)*(E133-E129))</f>
        <v>0</v>
      </c>
      <c r="J133" s="85">
        <f>AVERAGE(I133)</f>
        <v>0</v>
      </c>
      <c r="K133" s="85" t="e">
        <f>J133 - ($T$18*A133)</f>
        <v>#DIV/0!</v>
      </c>
      <c r="L133" s="77" t="e">
        <f t="shared" si="15"/>
        <v>#DIV/0!</v>
      </c>
      <c r="M133" s="76"/>
      <c r="N133" s="76"/>
      <c r="O133" s="77" t="str">
        <f t="shared" si="16"/>
        <v/>
      </c>
      <c r="P133" s="77" t="e">
        <f>AVERAGE(O130:O133)</f>
        <v>#DIV/0!</v>
      </c>
      <c r="Q133" s="99" t="str">
        <f>IF(COUNT(O130:O133)&lt;2,"",_xlfn.STDEV.S(O130:O133))</f>
        <v/>
      </c>
      <c r="R133" s="84"/>
    </row>
    <row r="134" spans="1:18">
      <c r="F134" s="37"/>
      <c r="H134" s="21"/>
      <c r="O134" s="1"/>
      <c r="P134" s="1"/>
      <c r="Q134" s="28"/>
      <c r="R134" s="28"/>
    </row>
    <row r="135" spans="1:18">
      <c r="F135" s="37"/>
      <c r="H135" s="21"/>
      <c r="O135" s="1"/>
      <c r="P135" s="1"/>
      <c r="Q135" s="28"/>
      <c r="R135" s="28"/>
    </row>
    <row r="136" spans="1:18">
      <c r="F136" s="37"/>
      <c r="H136" s="21"/>
      <c r="O136" s="1"/>
      <c r="P136" s="1"/>
      <c r="Q136" s="28"/>
      <c r="R136" s="28"/>
    </row>
    <row r="137" spans="1:18">
      <c r="F137" s="37"/>
      <c r="G137" s="13"/>
      <c r="H137" s="21"/>
      <c r="O137" s="1"/>
      <c r="P137" s="1"/>
      <c r="Q137" s="28"/>
      <c r="R137" s="28"/>
    </row>
    <row r="138" spans="1:18">
      <c r="F138" s="37"/>
      <c r="H138" s="21"/>
      <c r="O138" s="1"/>
      <c r="P138" s="1"/>
      <c r="Q138" s="28"/>
      <c r="R138" s="28"/>
    </row>
    <row r="139" spans="1:18">
      <c r="F139" s="37"/>
      <c r="H139" s="21"/>
      <c r="O139" s="1"/>
      <c r="P139" s="1"/>
      <c r="Q139" s="28"/>
      <c r="R139" s="28"/>
    </row>
    <row r="140" spans="1:18">
      <c r="F140" s="37"/>
      <c r="H140" s="21"/>
      <c r="O140" s="1"/>
      <c r="P140" s="1"/>
      <c r="Q140" s="28"/>
      <c r="R140" s="28"/>
    </row>
    <row r="141" spans="1:18">
      <c r="F141" s="37"/>
      <c r="G141" s="13"/>
      <c r="H141" s="21"/>
      <c r="O141" s="1"/>
      <c r="P141" s="1"/>
      <c r="Q141" s="28"/>
      <c r="R141" s="28"/>
    </row>
    <row r="142" spans="1:18">
      <c r="F142" s="37"/>
      <c r="H142" s="21"/>
      <c r="O142" s="1"/>
      <c r="P142" s="1"/>
      <c r="Q142" s="28"/>
      <c r="R142" s="28"/>
    </row>
    <row r="143" spans="1:18">
      <c r="F143" s="37"/>
      <c r="H143" s="21"/>
      <c r="O143" s="1"/>
      <c r="P143" s="1"/>
      <c r="Q143" s="28"/>
      <c r="R143" s="28"/>
    </row>
    <row r="144" spans="1:18">
      <c r="F144" s="37"/>
      <c r="H144" s="21"/>
      <c r="O144" s="1"/>
      <c r="P144" s="1"/>
      <c r="Q144" s="28"/>
      <c r="R144" s="28"/>
    </row>
    <row r="145" spans="6:18">
      <c r="F145" s="37"/>
      <c r="G145" s="13"/>
      <c r="H145" s="21"/>
      <c r="O145" s="1"/>
      <c r="P145" s="1"/>
      <c r="Q145" s="28"/>
      <c r="R145" s="28"/>
    </row>
    <row r="146" spans="6:18">
      <c r="F146" s="37"/>
      <c r="H146" s="21"/>
      <c r="O146" s="1"/>
      <c r="P146" s="1"/>
      <c r="Q146" s="28"/>
      <c r="R146" s="28"/>
    </row>
    <row r="147" spans="6:18">
      <c r="F147" s="37"/>
      <c r="H147" s="21"/>
      <c r="O147" s="1"/>
      <c r="P147" s="1"/>
      <c r="Q147" s="28"/>
      <c r="R147" s="28"/>
    </row>
    <row r="148" spans="6:18">
      <c r="F148" s="37"/>
      <c r="H148" s="21"/>
      <c r="O148" s="1"/>
      <c r="P148" s="1"/>
      <c r="Q148" s="28"/>
      <c r="R148" s="28"/>
    </row>
    <row r="149" spans="6:18">
      <c r="F149" s="37"/>
      <c r="G149" s="13"/>
      <c r="H149" s="21"/>
      <c r="O149" s="1"/>
      <c r="P149" s="1"/>
      <c r="Q149" s="28"/>
      <c r="R149" s="28"/>
    </row>
    <row r="150" spans="6:18">
      <c r="F150" s="37"/>
      <c r="H150" s="21"/>
      <c r="O150" s="1"/>
      <c r="P150" s="1"/>
      <c r="Q150" s="28"/>
      <c r="R150" s="28"/>
    </row>
    <row r="151" spans="6:18">
      <c r="F151" s="37"/>
      <c r="H151" s="21"/>
      <c r="O151" s="1"/>
      <c r="P151" s="1"/>
      <c r="Q151" s="28"/>
      <c r="R151" s="28"/>
    </row>
    <row r="152" spans="6:18">
      <c r="F152" s="37"/>
      <c r="H152" s="21"/>
      <c r="O152" s="1"/>
      <c r="P152" s="1"/>
      <c r="Q152" s="28"/>
      <c r="R152" s="28"/>
    </row>
    <row r="153" spans="6:18">
      <c r="F153" s="37"/>
      <c r="G153" s="13"/>
      <c r="H153" s="21"/>
      <c r="O153" s="1"/>
      <c r="P153" s="1"/>
      <c r="Q153" s="28"/>
      <c r="R153" s="28"/>
    </row>
    <row r="154" spans="6:18">
      <c r="F154" s="37"/>
      <c r="H154" s="21"/>
      <c r="O154" s="1"/>
      <c r="P154" s="1"/>
      <c r="Q154" s="28"/>
      <c r="R154" s="28"/>
    </row>
    <row r="155" spans="6:18">
      <c r="F155" s="37"/>
      <c r="H155" s="21"/>
      <c r="O155" s="1"/>
      <c r="P155" s="1"/>
      <c r="Q155" s="28"/>
      <c r="R155" s="28"/>
    </row>
    <row r="156" spans="6:18">
      <c r="F156" s="37"/>
      <c r="H156" s="21"/>
      <c r="O156" s="1"/>
      <c r="P156" s="1"/>
      <c r="Q156" s="28"/>
      <c r="R156" s="28"/>
    </row>
    <row r="157" spans="6:18">
      <c r="F157" s="37"/>
      <c r="G157" s="13"/>
      <c r="H157" s="21"/>
      <c r="O157" s="1"/>
      <c r="P157" s="1"/>
      <c r="Q157" s="28"/>
      <c r="R157" s="28"/>
    </row>
    <row r="158" spans="6:18">
      <c r="F158" s="37"/>
      <c r="H158" s="21"/>
      <c r="O158" s="1"/>
      <c r="P158" s="1"/>
      <c r="Q158" s="28"/>
      <c r="R158" s="28"/>
    </row>
    <row r="159" spans="6:18">
      <c r="F159" s="37"/>
      <c r="H159" s="21"/>
      <c r="O159" s="1"/>
      <c r="P159" s="1"/>
      <c r="Q159" s="28"/>
      <c r="R159" s="28"/>
    </row>
    <row r="160" spans="6:18">
      <c r="F160" s="37"/>
      <c r="H160" s="21"/>
      <c r="O160" s="1"/>
      <c r="P160" s="1"/>
      <c r="Q160" s="28"/>
      <c r="R160" s="28"/>
    </row>
    <row r="161" spans="6:18">
      <c r="F161" s="37"/>
      <c r="G161" s="13"/>
      <c r="H161" s="21"/>
      <c r="O161" s="1"/>
      <c r="P161" s="1"/>
      <c r="Q161" s="28"/>
      <c r="R161" s="28"/>
    </row>
    <row r="162" spans="6:18">
      <c r="F162" s="37"/>
      <c r="H162" s="21"/>
      <c r="O162" s="1"/>
      <c r="P162" s="1"/>
      <c r="Q162" s="28"/>
      <c r="R162" s="28"/>
    </row>
    <row r="163" spans="6:18">
      <c r="F163" s="37"/>
      <c r="H163" s="21"/>
      <c r="O163" s="1"/>
      <c r="P163" s="1"/>
      <c r="Q163" s="28"/>
      <c r="R163" s="28"/>
    </row>
    <row r="164" spans="6:18">
      <c r="F164" s="37"/>
      <c r="H164" s="21"/>
      <c r="O164" s="1"/>
      <c r="P164" s="1"/>
      <c r="Q164" s="28"/>
      <c r="R164" s="28"/>
    </row>
    <row r="165" spans="6:18">
      <c r="F165" s="37"/>
      <c r="G165" s="13"/>
      <c r="H165" s="21"/>
      <c r="O165" s="1"/>
      <c r="P165" s="1"/>
      <c r="Q165" s="28"/>
      <c r="R165" s="28"/>
    </row>
    <row r="166" spans="6:18">
      <c r="F166" s="37"/>
      <c r="H166" s="21"/>
      <c r="J166" s="1"/>
      <c r="K166" s="1"/>
      <c r="O166" s="1"/>
      <c r="P166" s="1"/>
      <c r="Q166" s="28"/>
      <c r="R166" s="28"/>
    </row>
    <row r="167" spans="6:18">
      <c r="F167" s="37"/>
      <c r="H167" s="21"/>
      <c r="J167" s="1"/>
      <c r="K167" s="1"/>
      <c r="O167" s="1"/>
      <c r="P167" s="1"/>
      <c r="Q167" s="28"/>
      <c r="R167" s="28"/>
    </row>
    <row r="168" spans="6:18">
      <c r="F168" s="37"/>
      <c r="H168" s="21"/>
      <c r="J168" s="1"/>
      <c r="K168" s="1"/>
      <c r="O168" s="1"/>
      <c r="P168" s="1"/>
      <c r="Q168" s="28"/>
      <c r="R168" s="28"/>
    </row>
    <row r="169" spans="6:18">
      <c r="F169" s="37"/>
      <c r="G169" s="13"/>
      <c r="H169" s="21"/>
      <c r="J169" s="1"/>
      <c r="K169" s="1"/>
      <c r="O169" s="1"/>
      <c r="P169" s="1"/>
      <c r="Q169" s="28"/>
      <c r="R169" s="28"/>
    </row>
    <row r="170" spans="6:18">
      <c r="F170" s="37"/>
      <c r="H170" s="21"/>
      <c r="O170" s="1"/>
      <c r="P170" s="1"/>
      <c r="Q170" s="28"/>
      <c r="R170" s="28"/>
    </row>
    <row r="171" spans="6:18">
      <c r="F171" s="37"/>
      <c r="H171" s="21"/>
      <c r="O171" s="1"/>
      <c r="P171" s="1"/>
      <c r="Q171" s="28"/>
      <c r="R171" s="28"/>
    </row>
    <row r="172" spans="6:18">
      <c r="F172" s="37"/>
      <c r="H172" s="21"/>
      <c r="O172" s="1"/>
      <c r="P172" s="1"/>
      <c r="Q172" s="28"/>
      <c r="R172" s="28"/>
    </row>
    <row r="173" spans="6:18">
      <c r="F173" s="37"/>
      <c r="G173" s="13"/>
      <c r="H173" s="21"/>
      <c r="O173" s="1"/>
      <c r="P173" s="1"/>
      <c r="Q173" s="28"/>
      <c r="R173" s="28"/>
    </row>
    <row r="174" spans="6:18">
      <c r="F174" s="37"/>
      <c r="H174" s="21"/>
      <c r="O174" s="1"/>
      <c r="P174" s="1"/>
      <c r="Q174" s="28"/>
      <c r="R174" s="28"/>
    </row>
    <row r="175" spans="6:18">
      <c r="F175" s="37"/>
      <c r="H175" s="21"/>
      <c r="O175" s="1"/>
      <c r="P175" s="1"/>
      <c r="Q175" s="28"/>
      <c r="R175" s="28"/>
    </row>
    <row r="176" spans="6:18">
      <c r="F176" s="37"/>
      <c r="H176" s="21"/>
      <c r="O176" s="1"/>
      <c r="P176" s="1"/>
      <c r="Q176" s="28"/>
      <c r="R176" s="28"/>
    </row>
    <row r="177" spans="6:18">
      <c r="F177" s="37"/>
      <c r="G177" s="13"/>
      <c r="H177" s="21"/>
      <c r="O177" s="1"/>
      <c r="P177" s="1"/>
      <c r="Q177" s="28"/>
      <c r="R177" s="28"/>
    </row>
    <row r="178" spans="6:18">
      <c r="F178" s="37"/>
      <c r="H178" s="21"/>
      <c r="O178" s="1"/>
      <c r="P178" s="1"/>
      <c r="Q178" s="28"/>
      <c r="R178" s="28"/>
    </row>
    <row r="179" spans="6:18">
      <c r="F179" s="37"/>
      <c r="H179" s="21"/>
      <c r="O179" s="1"/>
      <c r="P179" s="1"/>
      <c r="Q179" s="28"/>
      <c r="R179" s="28"/>
    </row>
    <row r="180" spans="6:18">
      <c r="F180" s="37"/>
      <c r="H180" s="21"/>
      <c r="O180" s="1"/>
      <c r="P180" s="1"/>
      <c r="Q180" s="28"/>
      <c r="R180" s="28"/>
    </row>
    <row r="181" spans="6:18">
      <c r="F181" s="37"/>
      <c r="G181" s="13"/>
      <c r="H181" s="21"/>
      <c r="O181" s="1"/>
      <c r="P181" s="1"/>
      <c r="Q181" s="28"/>
      <c r="R181" s="28"/>
    </row>
    <row r="182" spans="6:18">
      <c r="F182" s="37"/>
      <c r="H182" s="21"/>
      <c r="O182" s="1"/>
      <c r="P182" s="1"/>
      <c r="Q182" s="28"/>
      <c r="R182" s="28"/>
    </row>
    <row r="183" spans="6:18">
      <c r="F183" s="37"/>
      <c r="H183" s="21"/>
      <c r="O183" s="1"/>
      <c r="P183" s="1"/>
      <c r="Q183" s="28"/>
      <c r="R183" s="28"/>
    </row>
    <row r="184" spans="6:18">
      <c r="F184" s="37"/>
      <c r="H184" s="21"/>
      <c r="O184" s="1"/>
      <c r="P184" s="1"/>
      <c r="Q184" s="28"/>
      <c r="R184" s="28"/>
    </row>
    <row r="185" spans="6:18">
      <c r="F185" s="37"/>
      <c r="G185" s="13"/>
      <c r="H185" s="21"/>
      <c r="O185" s="1"/>
      <c r="P185" s="1"/>
      <c r="Q185" s="28"/>
      <c r="R185" s="28"/>
    </row>
    <row r="186" spans="6:18">
      <c r="F186" s="37"/>
      <c r="H186" s="21"/>
      <c r="O186" s="1"/>
      <c r="P186" s="1"/>
      <c r="Q186" s="28"/>
      <c r="R186" s="28"/>
    </row>
    <row r="187" spans="6:18">
      <c r="F187" s="37"/>
      <c r="H187" s="21"/>
      <c r="O187" s="1"/>
      <c r="P187" s="1"/>
      <c r="Q187" s="28"/>
      <c r="R187" s="28"/>
    </row>
    <row r="188" spans="6:18">
      <c r="F188" s="37"/>
      <c r="H188" s="21"/>
      <c r="O188" s="1"/>
      <c r="P188" s="1"/>
      <c r="Q188" s="28"/>
      <c r="R188" s="28"/>
    </row>
    <row r="189" spans="6:18">
      <c r="F189" s="37"/>
      <c r="G189" s="13"/>
      <c r="H189" s="21"/>
      <c r="O189" s="1"/>
      <c r="P189" s="1"/>
      <c r="Q189" s="28"/>
      <c r="R189" s="28"/>
    </row>
    <row r="190" spans="6:18">
      <c r="F190" s="37"/>
      <c r="H190" s="21"/>
      <c r="O190" s="1"/>
      <c r="P190" s="1"/>
      <c r="Q190" s="28"/>
      <c r="R190" s="28"/>
    </row>
    <row r="191" spans="6:18">
      <c r="F191" s="37"/>
      <c r="H191" s="21"/>
      <c r="O191" s="1"/>
      <c r="P191" s="1"/>
      <c r="Q191" s="28"/>
      <c r="R191" s="28"/>
    </row>
    <row r="192" spans="6:18">
      <c r="F192" s="37"/>
      <c r="H192" s="21"/>
      <c r="O192" s="1"/>
      <c r="P192" s="1"/>
      <c r="Q192" s="28"/>
      <c r="R192" s="28"/>
    </row>
    <row r="193" spans="6:18">
      <c r="F193" s="37"/>
      <c r="G193" s="13"/>
      <c r="H193" s="21"/>
      <c r="O193" s="1"/>
      <c r="P193" s="1"/>
      <c r="Q193" s="28"/>
      <c r="R193" s="28"/>
    </row>
    <row r="194" spans="6:18">
      <c r="F194" s="37"/>
      <c r="H194" s="21"/>
      <c r="O194" s="1"/>
      <c r="P194" s="1"/>
      <c r="Q194" s="28"/>
      <c r="R194" s="28"/>
    </row>
    <row r="195" spans="6:18">
      <c r="F195" s="37"/>
      <c r="H195" s="21"/>
      <c r="O195" s="1"/>
      <c r="P195" s="1"/>
      <c r="Q195" s="28"/>
      <c r="R195" s="28"/>
    </row>
    <row r="196" spans="6:18">
      <c r="F196" s="37"/>
      <c r="H196" s="21"/>
      <c r="O196" s="1"/>
      <c r="P196" s="1"/>
      <c r="Q196" s="28"/>
      <c r="R196" s="28"/>
    </row>
    <row r="197" spans="6:18">
      <c r="F197" s="37"/>
      <c r="G197" s="13"/>
      <c r="H197" s="21"/>
      <c r="O197" s="1"/>
      <c r="P197" s="1"/>
      <c r="Q197" s="28"/>
      <c r="R197" s="28"/>
    </row>
    <row r="198" spans="6:18">
      <c r="F198" s="37"/>
      <c r="H198" s="21"/>
      <c r="O198" s="1"/>
      <c r="P198" s="1"/>
      <c r="Q198" s="28"/>
      <c r="R198" s="28"/>
    </row>
    <row r="199" spans="6:18">
      <c r="F199" s="37"/>
      <c r="H199" s="21"/>
      <c r="O199" s="1"/>
      <c r="P199" s="1"/>
      <c r="Q199" s="28"/>
      <c r="R199" s="28"/>
    </row>
    <row r="200" spans="6:18">
      <c r="F200" s="37"/>
      <c r="H200" s="21"/>
      <c r="O200" s="1"/>
      <c r="P200" s="1"/>
      <c r="Q200" s="28"/>
      <c r="R200" s="28"/>
    </row>
    <row r="201" spans="6:18">
      <c r="F201" s="37"/>
      <c r="G201" s="13"/>
      <c r="H201" s="21"/>
      <c r="J201" s="1"/>
      <c r="K201" s="1"/>
      <c r="O201" s="1"/>
      <c r="P201" s="1"/>
      <c r="Q201" s="28"/>
      <c r="R201" s="28"/>
    </row>
    <row r="202" spans="6:18">
      <c r="F202" s="37"/>
      <c r="H202" s="21"/>
      <c r="J202" s="1"/>
      <c r="K202" s="1"/>
      <c r="O202" s="1"/>
      <c r="P202" s="1"/>
      <c r="Q202" s="28"/>
      <c r="R202" s="28"/>
    </row>
    <row r="203" spans="6:18">
      <c r="F203" s="37"/>
      <c r="H203" s="21"/>
      <c r="J203" s="1"/>
      <c r="K203" s="1"/>
      <c r="O203" s="1"/>
      <c r="P203" s="1"/>
      <c r="Q203" s="28"/>
      <c r="R203" s="28"/>
    </row>
    <row r="204" spans="6:18">
      <c r="F204" s="37"/>
      <c r="H204" s="21"/>
      <c r="J204" s="1"/>
      <c r="K204" s="1"/>
      <c r="O204" s="1"/>
      <c r="P204" s="1"/>
      <c r="Q204" s="28"/>
      <c r="R204" s="28"/>
    </row>
    <row r="205" spans="6:18">
      <c r="F205" s="37"/>
      <c r="G205" s="13"/>
      <c r="H205" s="21"/>
      <c r="J205" s="1"/>
      <c r="K205" s="1"/>
      <c r="O205" s="1"/>
      <c r="P205" s="1"/>
      <c r="Q205" s="28"/>
      <c r="R205" s="28"/>
    </row>
    <row r="206" spans="6:18">
      <c r="F206" s="37"/>
      <c r="H206" s="21"/>
      <c r="O206" s="1"/>
      <c r="P206" s="1"/>
      <c r="Q206" s="28"/>
      <c r="R206" s="28"/>
    </row>
    <row r="207" spans="6:18">
      <c r="F207" s="37"/>
      <c r="H207" s="21"/>
      <c r="O207" s="1"/>
      <c r="P207" s="1"/>
      <c r="Q207" s="28"/>
      <c r="R207" s="28"/>
    </row>
    <row r="208" spans="6:18">
      <c r="F208" s="37"/>
      <c r="H208" s="21"/>
      <c r="O208" s="1"/>
      <c r="P208" s="1"/>
      <c r="Q208" s="28"/>
      <c r="R208" s="28"/>
    </row>
    <row r="209" spans="6:18">
      <c r="F209" s="37"/>
      <c r="G209" s="13"/>
      <c r="H209" s="21"/>
      <c r="O209" s="1"/>
      <c r="P209" s="1"/>
      <c r="Q209" s="28"/>
      <c r="R209" s="28"/>
    </row>
    <row r="210" spans="6:18">
      <c r="F210" s="37"/>
      <c r="H210" s="21"/>
      <c r="O210" s="1"/>
      <c r="P210" s="1"/>
      <c r="Q210" s="28"/>
      <c r="R210" s="28"/>
    </row>
    <row r="211" spans="6:18">
      <c r="F211" s="37"/>
      <c r="H211" s="21"/>
      <c r="O211" s="1"/>
      <c r="P211" s="1"/>
      <c r="Q211" s="28"/>
      <c r="R211" s="28"/>
    </row>
    <row r="212" spans="6:18">
      <c r="F212" s="37"/>
      <c r="H212" s="21"/>
      <c r="O212" s="1"/>
      <c r="P212" s="1"/>
      <c r="Q212" s="28"/>
      <c r="R212" s="28"/>
    </row>
    <row r="213" spans="6:18">
      <c r="F213" s="37"/>
      <c r="G213" s="13"/>
      <c r="H213" s="21"/>
      <c r="O213" s="1"/>
      <c r="P213" s="1"/>
      <c r="Q213" s="28"/>
      <c r="R213" s="28"/>
    </row>
    <row r="214" spans="6:18">
      <c r="F214" s="37"/>
      <c r="H214" s="21"/>
      <c r="O214" s="1"/>
      <c r="P214" s="1"/>
      <c r="Q214" s="28"/>
      <c r="R214" s="28"/>
    </row>
    <row r="215" spans="6:18">
      <c r="F215" s="37"/>
      <c r="H215" s="21"/>
      <c r="O215" s="1"/>
      <c r="P215" s="1"/>
      <c r="Q215" s="28"/>
      <c r="R215" s="28"/>
    </row>
    <row r="216" spans="6:18">
      <c r="F216" s="37"/>
      <c r="H216" s="21"/>
      <c r="O216" s="1"/>
      <c r="P216" s="1"/>
      <c r="Q216" s="28"/>
      <c r="R216" s="28"/>
    </row>
    <row r="217" spans="6:18">
      <c r="F217" s="37"/>
      <c r="G217" s="13"/>
      <c r="H217" s="21"/>
      <c r="J217" s="1"/>
      <c r="O217" s="1"/>
      <c r="P217" s="1"/>
      <c r="Q217" s="28"/>
      <c r="R217" s="28"/>
    </row>
    <row r="218" spans="6:18">
      <c r="F218" s="37"/>
      <c r="H218" s="21"/>
      <c r="O218" s="1"/>
      <c r="P218" s="1"/>
      <c r="Q218" s="28"/>
      <c r="R218" s="28"/>
    </row>
    <row r="219" spans="6:18">
      <c r="F219" s="37"/>
      <c r="H219" s="21"/>
      <c r="O219" s="1"/>
      <c r="P219" s="1"/>
      <c r="Q219" s="28"/>
      <c r="R219" s="28"/>
    </row>
    <row r="220" spans="6:18">
      <c r="F220" s="37"/>
      <c r="H220" s="21"/>
      <c r="O220" s="1"/>
      <c r="P220" s="1"/>
      <c r="Q220" s="28"/>
      <c r="R220" s="28"/>
    </row>
    <row r="221" spans="6:18">
      <c r="F221" s="37"/>
      <c r="G221" s="13"/>
      <c r="H221" s="21"/>
      <c r="O221" s="1"/>
      <c r="P221" s="1"/>
      <c r="Q221" s="28"/>
      <c r="R221" s="28"/>
    </row>
    <row r="222" spans="6:18">
      <c r="F222" s="37"/>
      <c r="H222" s="21"/>
      <c r="J222" s="1"/>
      <c r="K222" s="1"/>
      <c r="O222" s="1"/>
      <c r="P222" s="1"/>
      <c r="Q222" s="28"/>
      <c r="R222" s="28"/>
    </row>
    <row r="223" spans="6:18">
      <c r="F223" s="37"/>
      <c r="H223" s="21"/>
      <c r="J223" s="1"/>
      <c r="K223" s="1"/>
      <c r="O223" s="1"/>
      <c r="P223" s="1"/>
      <c r="Q223" s="28"/>
      <c r="R223" s="28"/>
    </row>
    <row r="224" spans="6:18">
      <c r="F224" s="37"/>
      <c r="H224" s="21"/>
      <c r="J224" s="1"/>
      <c r="K224" s="1"/>
      <c r="O224" s="1"/>
      <c r="P224" s="1"/>
      <c r="Q224" s="28"/>
      <c r="R224" s="28"/>
    </row>
    <row r="225" spans="6:18">
      <c r="F225" s="37"/>
      <c r="G225" s="13"/>
      <c r="H225" s="21"/>
      <c r="J225" s="1"/>
      <c r="K225" s="1"/>
      <c r="O225" s="1"/>
      <c r="P225" s="1"/>
      <c r="Q225" s="28"/>
      <c r="R225" s="28"/>
    </row>
    <row r="226" spans="6:18">
      <c r="F226" s="37"/>
      <c r="G226" s="22"/>
      <c r="H226" s="21"/>
      <c r="O226" s="1"/>
      <c r="P226" s="1"/>
      <c r="Q226" s="28"/>
      <c r="R226" s="28"/>
    </row>
    <row r="227" spans="6:18">
      <c r="F227" s="37"/>
      <c r="G227" s="22"/>
      <c r="H227" s="21"/>
      <c r="O227" s="1"/>
      <c r="P227" s="1"/>
      <c r="Q227" s="28"/>
      <c r="R227" s="28"/>
    </row>
    <row r="228" spans="6:18">
      <c r="F228" s="37"/>
      <c r="G228" s="22"/>
      <c r="H228" s="21"/>
      <c r="O228" s="1"/>
      <c r="P228" s="1"/>
      <c r="Q228" s="28"/>
      <c r="R228" s="28"/>
    </row>
    <row r="229" spans="6:18">
      <c r="F229" s="37"/>
      <c r="G229" s="22"/>
      <c r="H229" s="21"/>
      <c r="O229" s="1"/>
      <c r="P229" s="1"/>
      <c r="Q229" s="28"/>
      <c r="R229" s="28"/>
    </row>
    <row r="230" spans="6:18">
      <c r="F230" s="37"/>
      <c r="G230" s="22"/>
      <c r="H230" s="21"/>
      <c r="O230" s="1"/>
      <c r="P230" s="1"/>
      <c r="Q230" s="28"/>
      <c r="R230" s="28"/>
    </row>
    <row r="231" spans="6:18">
      <c r="F231" s="37"/>
      <c r="G231" s="22"/>
      <c r="H231" s="21"/>
      <c r="O231" s="1"/>
      <c r="P231" s="1"/>
      <c r="Q231" s="28"/>
      <c r="R231" s="28"/>
    </row>
    <row r="232" spans="6:18">
      <c r="F232" s="37"/>
      <c r="G232" s="22"/>
      <c r="H232" s="21"/>
      <c r="O232" s="1"/>
      <c r="P232" s="1"/>
      <c r="Q232" s="28"/>
      <c r="R232" s="28"/>
    </row>
    <row r="233" spans="6:18">
      <c r="F233" s="37"/>
      <c r="G233" s="13"/>
      <c r="H233" s="21"/>
      <c r="O233" s="1"/>
      <c r="P233" s="1"/>
      <c r="Q233" s="28"/>
      <c r="R233" s="28"/>
    </row>
    <row r="234" spans="6:18">
      <c r="F234" s="37"/>
      <c r="G234" s="22"/>
      <c r="H234" s="21"/>
      <c r="O234" s="1"/>
      <c r="P234" s="1"/>
      <c r="Q234" s="28"/>
      <c r="R234" s="28"/>
    </row>
    <row r="235" spans="6:18">
      <c r="F235" s="37"/>
      <c r="G235" s="22"/>
      <c r="H235" s="21"/>
      <c r="O235" s="1"/>
      <c r="P235" s="1"/>
      <c r="Q235" s="28"/>
      <c r="R235" s="28"/>
    </row>
    <row r="236" spans="6:18">
      <c r="F236" s="37"/>
      <c r="G236" s="22"/>
      <c r="H236" s="21"/>
      <c r="O236" s="1"/>
      <c r="P236" s="1"/>
      <c r="Q236" s="28"/>
      <c r="R236" s="28"/>
    </row>
    <row r="237" spans="6:18">
      <c r="F237" s="37"/>
      <c r="G237" s="22"/>
      <c r="H237" s="21"/>
      <c r="O237" s="1"/>
      <c r="P237" s="1"/>
      <c r="Q237" s="28"/>
      <c r="R237" s="28"/>
    </row>
    <row r="238" spans="6:18">
      <c r="F238" s="37"/>
      <c r="G238" s="22"/>
      <c r="H238" s="21"/>
      <c r="O238" s="1"/>
      <c r="P238" s="1"/>
      <c r="Q238" s="28"/>
      <c r="R238" s="28"/>
    </row>
    <row r="239" spans="6:18">
      <c r="F239" s="37"/>
      <c r="G239" s="22"/>
      <c r="H239" s="21"/>
      <c r="O239" s="1"/>
      <c r="P239" s="1"/>
      <c r="Q239" s="28"/>
      <c r="R239" s="28"/>
    </row>
    <row r="240" spans="6:18">
      <c r="F240" s="37"/>
      <c r="G240" s="22"/>
      <c r="H240" s="21"/>
      <c r="O240" s="1"/>
      <c r="P240" s="1"/>
      <c r="Q240" s="28"/>
      <c r="R240" s="28"/>
    </row>
    <row r="241" spans="6:18">
      <c r="F241" s="37"/>
      <c r="G241" s="13"/>
      <c r="H241" s="21"/>
      <c r="O241" s="1"/>
      <c r="P241" s="1"/>
      <c r="Q241" s="28"/>
      <c r="R241" s="28"/>
    </row>
    <row r="242" spans="6:18">
      <c r="F242" s="37"/>
      <c r="G242" s="22"/>
      <c r="H242" s="21"/>
      <c r="O242" s="1"/>
      <c r="P242" s="1"/>
      <c r="Q242" s="28"/>
      <c r="R242" s="28"/>
    </row>
    <row r="243" spans="6:18">
      <c r="F243" s="37"/>
      <c r="G243" s="22"/>
      <c r="H243" s="21"/>
      <c r="O243" s="1"/>
      <c r="P243" s="1"/>
      <c r="Q243" s="28"/>
      <c r="R243" s="28"/>
    </row>
    <row r="244" spans="6:18">
      <c r="F244" s="37"/>
      <c r="G244" s="22"/>
      <c r="H244" s="21"/>
      <c r="O244" s="1"/>
      <c r="P244" s="1"/>
      <c r="Q244" s="28"/>
      <c r="R244" s="28"/>
    </row>
    <row r="245" spans="6:18">
      <c r="F245" s="37"/>
      <c r="G245" s="22"/>
      <c r="H245" s="21"/>
      <c r="O245" s="1"/>
      <c r="P245" s="1"/>
      <c r="Q245" s="28"/>
      <c r="R245" s="28"/>
    </row>
    <row r="246" spans="6:18">
      <c r="F246" s="37"/>
      <c r="G246" s="22"/>
      <c r="H246" s="21"/>
      <c r="O246" s="1"/>
      <c r="P246" s="1"/>
      <c r="Q246" s="28"/>
      <c r="R246" s="28"/>
    </row>
    <row r="247" spans="6:18">
      <c r="F247" s="37"/>
      <c r="G247" s="22"/>
      <c r="H247" s="21"/>
      <c r="O247" s="1"/>
      <c r="P247" s="1"/>
      <c r="Q247" s="28"/>
      <c r="R247" s="28"/>
    </row>
    <row r="248" spans="6:18">
      <c r="F248" s="37"/>
      <c r="G248" s="22"/>
      <c r="H248" s="21"/>
      <c r="O248" s="1"/>
      <c r="P248" s="1"/>
      <c r="Q248" s="28"/>
      <c r="R248" s="28"/>
    </row>
    <row r="249" spans="6:18">
      <c r="F249" s="37"/>
      <c r="G249" s="13"/>
      <c r="H249" s="21"/>
      <c r="J249" s="1"/>
      <c r="K249" s="1"/>
      <c r="O249" s="1"/>
      <c r="P249" s="1"/>
      <c r="Q249" s="28"/>
      <c r="R249" s="28"/>
    </row>
  </sheetData>
  <phoneticPr fontId="2" type="noConversion"/>
  <conditionalFormatting sqref="G2:H85 G87:H113 G115:H65536">
    <cfRule type="cellIs" dxfId="108" priority="122" stopIfTrue="1" operator="greaterThan">
      <formula>0.8</formula>
    </cfRule>
  </conditionalFormatting>
  <conditionalFormatting sqref="U29">
    <cfRule type="cellIs" dxfId="107" priority="120" stopIfTrue="1" operator="lessThan">
      <formula>-1.5</formula>
    </cfRule>
    <cfRule type="cellIs" dxfId="106" priority="121" stopIfTrue="1" operator="greaterThan">
      <formula>1.5</formula>
    </cfRule>
  </conditionalFormatting>
  <conditionalFormatting sqref="U30">
    <cfRule type="cellIs" dxfId="105" priority="116" stopIfTrue="1" operator="lessThan">
      <formula>-1.5</formula>
    </cfRule>
    <cfRule type="cellIs" dxfId="104" priority="117" stopIfTrue="1" operator="greaterThan">
      <formula>1.5</formula>
    </cfRule>
  </conditionalFormatting>
  <conditionalFormatting sqref="G86:H86">
    <cfRule type="cellIs" dxfId="103" priority="59" stopIfTrue="1" operator="greaterThan">
      <formula>0.8</formula>
    </cfRule>
  </conditionalFormatting>
  <conditionalFormatting sqref="G114:H114">
    <cfRule type="cellIs" dxfId="102" priority="58" stopIfTrue="1" operator="greaterThan">
      <formula>0.8</formula>
    </cfRule>
  </conditionalFormatting>
  <conditionalFormatting sqref="Q61">
    <cfRule type="cellIs" dxfId="101" priority="53" stopIfTrue="1" operator="greaterThan">
      <formula>0.8</formula>
    </cfRule>
  </conditionalFormatting>
  <conditionalFormatting sqref="Q57">
    <cfRule type="cellIs" dxfId="100" priority="51" stopIfTrue="1" operator="greaterThan">
      <formula>0.8</formula>
    </cfRule>
  </conditionalFormatting>
  <conditionalFormatting sqref="Q41">
    <cfRule type="cellIs" dxfId="99" priority="49" stopIfTrue="1" operator="greaterThan">
      <formula>0.8</formula>
    </cfRule>
  </conditionalFormatting>
  <conditionalFormatting sqref="Q133">
    <cfRule type="cellIs" dxfId="98" priority="1" stopIfTrue="1" operator="greaterThan">
      <formula>0.8</formula>
    </cfRule>
  </conditionalFormatting>
  <conditionalFormatting sqref="Q21">
    <cfRule type="cellIs" dxfId="97" priority="45" stopIfTrue="1" operator="greaterThan">
      <formula>0.8</formula>
    </cfRule>
  </conditionalFormatting>
  <conditionalFormatting sqref="Q53">
    <cfRule type="cellIs" dxfId="96" priority="41" stopIfTrue="1" operator="greaterThan">
      <formula>0.8</formula>
    </cfRule>
  </conditionalFormatting>
  <conditionalFormatting sqref="Q45">
    <cfRule type="cellIs" dxfId="95" priority="37" stopIfTrue="1" operator="greaterThan">
      <formula>0.8</formula>
    </cfRule>
  </conditionalFormatting>
  <conditionalFormatting sqref="Q69">
    <cfRule type="cellIs" dxfId="94" priority="33" stopIfTrue="1" operator="greaterThan">
      <formula>0.8</formula>
    </cfRule>
  </conditionalFormatting>
  <conditionalFormatting sqref="Q77">
    <cfRule type="cellIs" dxfId="93" priority="29" stopIfTrue="1" operator="greaterThan">
      <formula>0.8</formula>
    </cfRule>
  </conditionalFormatting>
  <conditionalFormatting sqref="Q85">
    <cfRule type="cellIs" dxfId="92" priority="25" stopIfTrue="1" operator="greaterThan">
      <formula>0.8</formula>
    </cfRule>
  </conditionalFormatting>
  <conditionalFormatting sqref="Q109">
    <cfRule type="cellIs" dxfId="91" priority="13" stopIfTrue="1" operator="greaterThan">
      <formula>0.8</formula>
    </cfRule>
  </conditionalFormatting>
  <conditionalFormatting sqref="Q31">
    <cfRule type="cellIs" dxfId="90" priority="47" stopIfTrue="1" operator="greaterThan">
      <formula>0.8</formula>
    </cfRule>
  </conditionalFormatting>
  <conditionalFormatting sqref="Q11">
    <cfRule type="cellIs" dxfId="89" priority="43" stopIfTrue="1" operator="greaterThan">
      <formula>0.8</formula>
    </cfRule>
  </conditionalFormatting>
  <conditionalFormatting sqref="Q49">
    <cfRule type="cellIs" dxfId="88" priority="39" stopIfTrue="1" operator="greaterThan">
      <formula>0.8</formula>
    </cfRule>
  </conditionalFormatting>
  <conditionalFormatting sqref="Q65">
    <cfRule type="cellIs" dxfId="87" priority="35" stopIfTrue="1" operator="greaterThan">
      <formula>0.8</formula>
    </cfRule>
  </conditionalFormatting>
  <conditionalFormatting sqref="Q73">
    <cfRule type="cellIs" dxfId="86" priority="31" stopIfTrue="1" operator="greaterThan">
      <formula>0.8</formula>
    </cfRule>
  </conditionalFormatting>
  <conditionalFormatting sqref="Q81">
    <cfRule type="cellIs" dxfId="85" priority="27" stopIfTrue="1" operator="greaterThan">
      <formula>0.8</formula>
    </cfRule>
  </conditionalFormatting>
  <conditionalFormatting sqref="Q89">
    <cfRule type="cellIs" dxfId="84" priority="23" stopIfTrue="1" operator="greaterThan">
      <formula>0.8</formula>
    </cfRule>
  </conditionalFormatting>
  <conditionalFormatting sqref="Q93">
    <cfRule type="cellIs" dxfId="83" priority="21" stopIfTrue="1" operator="greaterThan">
      <formula>0.8</formula>
    </cfRule>
  </conditionalFormatting>
  <conditionalFormatting sqref="Q97">
    <cfRule type="cellIs" dxfId="82" priority="19" stopIfTrue="1" operator="greaterThan">
      <formula>0.8</formula>
    </cfRule>
  </conditionalFormatting>
  <conditionalFormatting sqref="Q101">
    <cfRule type="cellIs" dxfId="81" priority="17" stopIfTrue="1" operator="greaterThan">
      <formula>0.8</formula>
    </cfRule>
  </conditionalFormatting>
  <conditionalFormatting sqref="Q105">
    <cfRule type="cellIs" dxfId="80" priority="15" stopIfTrue="1" operator="greaterThan">
      <formula>0.8</formula>
    </cfRule>
  </conditionalFormatting>
  <conditionalFormatting sqref="Q113">
    <cfRule type="cellIs" dxfId="79" priority="11" stopIfTrue="1" operator="greaterThan">
      <formula>0.8</formula>
    </cfRule>
  </conditionalFormatting>
  <conditionalFormatting sqref="Q117">
    <cfRule type="cellIs" dxfId="78" priority="9" stopIfTrue="1" operator="greaterThan">
      <formula>0.8</formula>
    </cfRule>
  </conditionalFormatting>
  <conditionalFormatting sqref="Q121">
    <cfRule type="cellIs" dxfId="77" priority="7" stopIfTrue="1" operator="greaterThan">
      <formula>0.8</formula>
    </cfRule>
  </conditionalFormatting>
  <conditionalFormatting sqref="Q125">
    <cfRule type="cellIs" dxfId="76" priority="5" stopIfTrue="1" operator="greaterThan">
      <formula>0.8</formula>
    </cfRule>
  </conditionalFormatting>
  <conditionalFormatting sqref="Q129">
    <cfRule type="cellIs" dxfId="75" priority="3" stopIfTrue="1" operator="greaterThan">
      <formula>0.8</formula>
    </cfRule>
  </conditionalFormatting>
  <pageMargins left="0.7" right="0.7" top="0.78740157499999996" bottom="0.78740157499999996"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2"/>
  <sheetViews>
    <sheetView tabSelected="1" topLeftCell="K1" workbookViewId="0">
      <pane ySplit="1" topLeftCell="A107" activePane="bottomLeft" state="frozen"/>
      <selection activeCell="B1" sqref="B1"/>
      <selection pane="bottomLeft" activeCell="O99" sqref="O99"/>
    </sheetView>
  </sheetViews>
  <sheetFormatPr baseColWidth="10" defaultColWidth="11.5" defaultRowHeight="14" x14ac:dyDescent="0"/>
  <cols>
    <col min="1" max="1" width="4.6640625" bestFit="1" customWidth="1"/>
    <col min="2" max="2" width="6.6640625" bestFit="1" customWidth="1"/>
    <col min="3" max="4" width="23.1640625" bestFit="1" customWidth="1"/>
    <col min="5" max="5" width="13.83203125" style="1" bestFit="1" customWidth="1"/>
    <col min="6" max="6" width="6.6640625" style="1" bestFit="1" customWidth="1"/>
    <col min="7" max="7" width="9.6640625" style="19" bestFit="1" customWidth="1"/>
    <col min="8" max="8" width="9" style="20" customWidth="1"/>
    <col min="9" max="9" width="13.83203125" style="1" customWidth="1"/>
    <col min="10" max="10" width="15.5" customWidth="1"/>
    <col min="11" max="11" width="15.33203125" customWidth="1"/>
    <col min="12" max="12" width="11.5" style="1" customWidth="1"/>
    <col min="13" max="13" width="13.83203125" customWidth="1"/>
    <col min="14" max="14" width="17.5" customWidth="1"/>
    <col min="15" max="16" width="16.83203125" customWidth="1"/>
    <col min="17" max="18" width="12.6640625" style="23" customWidth="1"/>
    <col min="19" max="19" width="16" customWidth="1"/>
    <col min="20" max="20" width="16.33203125" customWidth="1"/>
    <col min="21" max="21" width="12.5" customWidth="1"/>
  </cols>
  <sheetData>
    <row r="1" spans="1:22">
      <c r="A1" t="s">
        <v>9</v>
      </c>
      <c r="B1">
        <f>'raw data'!E1</f>
        <v>0</v>
      </c>
      <c r="C1">
        <f>'raw data'!K1</f>
        <v>0</v>
      </c>
      <c r="D1">
        <f>'raw data'!L1</f>
        <v>0</v>
      </c>
      <c r="E1" s="1">
        <f>'raw data'!F1</f>
        <v>0</v>
      </c>
      <c r="F1" s="1" t="s">
        <v>14</v>
      </c>
      <c r="G1" s="3" t="s">
        <v>31</v>
      </c>
      <c r="H1" s="24" t="s">
        <v>16</v>
      </c>
      <c r="I1" s="10" t="s">
        <v>208</v>
      </c>
      <c r="J1" s="2" t="s">
        <v>5</v>
      </c>
      <c r="K1" s="2" t="s">
        <v>15</v>
      </c>
      <c r="L1" s="11" t="s">
        <v>209</v>
      </c>
      <c r="M1" s="12" t="s">
        <v>34</v>
      </c>
      <c r="N1" s="12" t="s">
        <v>35</v>
      </c>
      <c r="O1" s="12" t="s">
        <v>39</v>
      </c>
      <c r="P1" s="12" t="s">
        <v>199</v>
      </c>
      <c r="Q1" s="12" t="s">
        <v>197</v>
      </c>
      <c r="R1" s="12"/>
      <c r="S1" s="23" t="s">
        <v>20</v>
      </c>
      <c r="T1" s="23"/>
      <c r="U1" s="23"/>
    </row>
    <row r="2" spans="1:22">
      <c r="A2">
        <f>'raw data'!A2</f>
        <v>0</v>
      </c>
      <c r="B2">
        <f>'raw data'!E2</f>
        <v>0</v>
      </c>
      <c r="C2">
        <f>'raw data'!K2</f>
        <v>0</v>
      </c>
      <c r="D2">
        <f>'raw data'!L2</f>
        <v>0</v>
      </c>
      <c r="E2" s="1">
        <f>'raw data'!F2</f>
        <v>0</v>
      </c>
      <c r="F2" s="37">
        <v>-1</v>
      </c>
      <c r="O2" s="1"/>
      <c r="P2" s="1"/>
      <c r="Q2" s="28"/>
      <c r="R2" s="28"/>
      <c r="S2" s="18" t="s">
        <v>19</v>
      </c>
      <c r="V2" s="18" t="s">
        <v>29</v>
      </c>
    </row>
    <row r="3" spans="1:22">
      <c r="A3">
        <f>'raw data'!A3</f>
        <v>0</v>
      </c>
      <c r="B3">
        <f>'raw data'!E3</f>
        <v>0</v>
      </c>
      <c r="C3">
        <f>'raw data'!K3</f>
        <v>0</v>
      </c>
      <c r="D3">
        <f>'raw data'!L3</f>
        <v>0</v>
      </c>
      <c r="E3" s="1">
        <f>'raw data'!F3</f>
        <v>0</v>
      </c>
      <c r="F3" s="37">
        <v>-1</v>
      </c>
      <c r="O3" s="1"/>
      <c r="P3" s="1"/>
      <c r="Q3" s="28"/>
      <c r="R3" s="28"/>
      <c r="S3" s="26" t="s">
        <v>23</v>
      </c>
      <c r="T3" s="27">
        <f>SQRT((H21^2)+(H31^2) + (H41^2))</f>
        <v>0</v>
      </c>
    </row>
    <row r="4" spans="1:22">
      <c r="A4">
        <f>'raw data'!A4</f>
        <v>0</v>
      </c>
      <c r="B4">
        <f>'raw data'!E4</f>
        <v>0</v>
      </c>
      <c r="C4">
        <f>'raw data'!K4</f>
        <v>0</v>
      </c>
      <c r="D4">
        <f>'raw data'!L4</f>
        <v>0</v>
      </c>
      <c r="E4" s="1">
        <f>'raw data'!F4</f>
        <v>0</v>
      </c>
      <c r="F4" s="37">
        <v>-1</v>
      </c>
      <c r="J4" s="4"/>
      <c r="O4" s="1"/>
      <c r="P4" s="1"/>
      <c r="Q4" s="28"/>
      <c r="R4" s="28"/>
      <c r="S4" s="7" t="s">
        <v>17</v>
      </c>
      <c r="T4" s="25" t="str">
        <f>MID('raw data'!C2,4,10)</f>
        <v/>
      </c>
    </row>
    <row r="5" spans="1:22">
      <c r="A5">
        <f>'raw data'!A5</f>
        <v>0</v>
      </c>
      <c r="B5">
        <f>'raw data'!E5</f>
        <v>0</v>
      </c>
      <c r="C5">
        <f>'raw data'!K5</f>
        <v>0</v>
      </c>
      <c r="D5">
        <f>'raw data'!L5</f>
        <v>0</v>
      </c>
      <c r="E5" s="1">
        <f>'raw data'!F5</f>
        <v>0</v>
      </c>
      <c r="F5" s="37">
        <v>-1</v>
      </c>
      <c r="J5" s="4"/>
      <c r="O5" s="1"/>
      <c r="P5" s="1"/>
      <c r="Q5" s="28"/>
      <c r="R5" s="28"/>
      <c r="S5" s="7" t="s">
        <v>4</v>
      </c>
      <c r="T5" s="26" t="s">
        <v>37</v>
      </c>
      <c r="U5" s="29"/>
    </row>
    <row r="6" spans="1:22">
      <c r="A6">
        <f>'raw data'!A6</f>
        <v>0</v>
      </c>
      <c r="B6">
        <f>'raw data'!E6</f>
        <v>0</v>
      </c>
      <c r="C6">
        <f>'raw data'!K6</f>
        <v>0</v>
      </c>
      <c r="D6">
        <f>'raw data'!L6</f>
        <v>0</v>
      </c>
      <c r="E6" s="1">
        <f>'raw data'!F6</f>
        <v>0</v>
      </c>
      <c r="F6" s="37">
        <v>-1</v>
      </c>
      <c r="J6" s="1"/>
      <c r="K6" s="1"/>
      <c r="O6" s="1"/>
      <c r="P6" s="1"/>
      <c r="Q6" s="28"/>
      <c r="R6" s="28"/>
      <c r="S6" s="6">
        <v>1</v>
      </c>
      <c r="T6" s="41">
        <v>0.84902949888019319</v>
      </c>
      <c r="U6" s="42"/>
    </row>
    <row r="7" spans="1:22">
      <c r="A7">
        <f>'raw data'!A7</f>
        <v>0</v>
      </c>
      <c r="B7">
        <f>'raw data'!E7</f>
        <v>0</v>
      </c>
      <c r="C7">
        <f>'raw data'!K7</f>
        <v>0</v>
      </c>
      <c r="D7">
        <f>'raw data'!L7</f>
        <v>0</v>
      </c>
      <c r="E7" s="1">
        <f>'raw data'!F7</f>
        <v>0</v>
      </c>
      <c r="F7" s="37">
        <v>-1</v>
      </c>
      <c r="J7" s="1"/>
      <c r="K7" s="1"/>
      <c r="O7" s="1"/>
      <c r="P7" s="1"/>
      <c r="Q7" s="28"/>
      <c r="R7" s="28"/>
      <c r="S7" s="6">
        <v>2</v>
      </c>
      <c r="T7" s="41">
        <v>0.97037285216012714</v>
      </c>
      <c r="U7" s="42"/>
    </row>
    <row r="8" spans="1:22">
      <c r="A8">
        <f>'raw data'!A8</f>
        <v>0</v>
      </c>
      <c r="B8">
        <f>'raw data'!E8</f>
        <v>0</v>
      </c>
      <c r="C8">
        <f>'raw data'!K8</f>
        <v>0</v>
      </c>
      <c r="D8" s="69">
        <f>'raw data'!L8</f>
        <v>0</v>
      </c>
      <c r="E8" s="70">
        <f>'raw data'!F8</f>
        <v>0</v>
      </c>
      <c r="F8" s="71">
        <v>0</v>
      </c>
      <c r="G8" s="72"/>
      <c r="H8" s="73"/>
      <c r="I8" s="70">
        <f>E8</f>
        <v>0</v>
      </c>
      <c r="J8" s="70">
        <f>AVERAGE(I8)</f>
        <v>0</v>
      </c>
      <c r="K8" s="70" t="e">
        <f>J8 - ($T$18*A8)</f>
        <v>#DIV/0!</v>
      </c>
      <c r="L8" s="70" t="e">
        <f t="shared" ref="L8:L39" si="0">I8 - ($T$18*A8)</f>
        <v>#DIV/0!</v>
      </c>
      <c r="O8" s="1" t="e">
        <f>IF(F8=-1,"",L8*$T$23+$T$24)</f>
        <v>#DIV/0!</v>
      </c>
      <c r="P8" s="1"/>
      <c r="Q8" s="28"/>
      <c r="R8" s="28"/>
      <c r="S8" s="6">
        <v>3</v>
      </c>
      <c r="T8" s="41">
        <v>0.98576895806157938</v>
      </c>
      <c r="U8" s="42"/>
    </row>
    <row r="9" spans="1:22">
      <c r="A9">
        <f>'raw data'!A9</f>
        <v>0</v>
      </c>
      <c r="B9">
        <f>'raw data'!E9</f>
        <v>0</v>
      </c>
      <c r="C9">
        <f>'raw data'!K9</f>
        <v>0</v>
      </c>
      <c r="D9" s="69">
        <f>'raw data'!L9</f>
        <v>0</v>
      </c>
      <c r="E9" s="70">
        <f>'raw data'!F9</f>
        <v>0</v>
      </c>
      <c r="F9" s="71">
        <v>0</v>
      </c>
      <c r="G9" s="72"/>
      <c r="H9" s="73"/>
      <c r="I9" s="70">
        <f>E9</f>
        <v>0</v>
      </c>
      <c r="J9" s="70">
        <f>AVERAGE(I9)</f>
        <v>0</v>
      </c>
      <c r="K9" s="70" t="e">
        <f>J9 - ($T$18*A9)</f>
        <v>#DIV/0!</v>
      </c>
      <c r="L9" s="70" t="e">
        <f t="shared" si="0"/>
        <v>#DIV/0!</v>
      </c>
      <c r="O9" s="1" t="e">
        <f t="shared" ref="O9:O72" si="1">IF(F9=-1,"",L9*$T$23+$T$24)</f>
        <v>#DIV/0!</v>
      </c>
      <c r="P9" s="1"/>
      <c r="Q9" s="28"/>
      <c r="R9" s="28"/>
      <c r="S9" s="6">
        <v>4</v>
      </c>
      <c r="T9" s="41">
        <v>0.9926113829805463</v>
      </c>
      <c r="U9" s="42"/>
    </row>
    <row r="10" spans="1:22">
      <c r="A10">
        <f>'raw data'!A10</f>
        <v>0</v>
      </c>
      <c r="B10">
        <f>'raw data'!E10</f>
        <v>0</v>
      </c>
      <c r="C10">
        <f>'raw data'!K10</f>
        <v>0</v>
      </c>
      <c r="D10" s="69">
        <f>'raw data'!L10</f>
        <v>0</v>
      </c>
      <c r="E10" s="70">
        <f>'raw data'!F10</f>
        <v>0</v>
      </c>
      <c r="F10" s="71">
        <v>0</v>
      </c>
      <c r="G10" s="72"/>
      <c r="H10" s="73"/>
      <c r="I10" s="70">
        <f>E10</f>
        <v>0</v>
      </c>
      <c r="J10" s="70">
        <f>AVERAGE(I10)</f>
        <v>0</v>
      </c>
      <c r="K10" s="70" t="e">
        <f>J10 - ($T$18*A10)</f>
        <v>#DIV/0!</v>
      </c>
      <c r="L10" s="70" t="e">
        <f t="shared" si="0"/>
        <v>#DIV/0!</v>
      </c>
      <c r="M10" s="1"/>
      <c r="O10" s="1" t="e">
        <f t="shared" si="1"/>
        <v>#DIV/0!</v>
      </c>
      <c r="P10" s="1"/>
      <c r="Q10" s="28"/>
      <c r="R10" s="28"/>
      <c r="S10" s="6">
        <v>5</v>
      </c>
      <c r="T10" s="41">
        <v>0.99554396902524478</v>
      </c>
      <c r="U10" s="42"/>
    </row>
    <row r="11" spans="1:22">
      <c r="A11">
        <f>'raw data'!A11</f>
        <v>0</v>
      </c>
      <c r="B11">
        <f>'raw data'!E11</f>
        <v>0</v>
      </c>
      <c r="C11">
        <f>'raw data'!K11</f>
        <v>0</v>
      </c>
      <c r="D11" s="69">
        <f>'raw data'!L11</f>
        <v>0</v>
      </c>
      <c r="E11" s="70">
        <f>'raw data'!F11</f>
        <v>0</v>
      </c>
      <c r="F11" s="71">
        <v>0</v>
      </c>
      <c r="G11" s="74">
        <f>STDEV(E8:E11)</f>
        <v>0</v>
      </c>
      <c r="H11" s="74">
        <f>STDEV(I6:I11)</f>
        <v>0</v>
      </c>
      <c r="I11" s="70">
        <f>E11</f>
        <v>0</v>
      </c>
      <c r="J11" s="70">
        <f>AVERAGE(I11)</f>
        <v>0</v>
      </c>
      <c r="K11" s="70" t="e">
        <f>J11 - ($T$18*A11)</f>
        <v>#DIV/0!</v>
      </c>
      <c r="L11" s="85" t="e">
        <f>I11 - ($T$18*A11)</f>
        <v>#DIV/0!</v>
      </c>
      <c r="M11" s="77"/>
      <c r="N11" s="76"/>
      <c r="O11" s="77" t="e">
        <f t="shared" si="1"/>
        <v>#DIV/0!</v>
      </c>
      <c r="P11" s="77" t="e">
        <f>AVERAGE(O8:O11)</f>
        <v>#DIV/0!</v>
      </c>
      <c r="Q11" s="99" t="str">
        <f>IF(COUNT(O8:O11)&lt;3,"",_xlfn.STDEV.S(O8:O11))</f>
        <v/>
      </c>
      <c r="R11" s="28"/>
      <c r="S11" s="6">
        <v>6</v>
      </c>
      <c r="T11" s="41">
        <v>0.99612845331821143</v>
      </c>
      <c r="U11" s="42"/>
    </row>
    <row r="12" spans="1:22">
      <c r="A12">
        <f>'raw data'!A12</f>
        <v>0</v>
      </c>
      <c r="B12">
        <f>'raw data'!E12</f>
        <v>0</v>
      </c>
      <c r="C12" s="104">
        <f>'raw data'!K12</f>
        <v>0</v>
      </c>
      <c r="D12">
        <f>'raw data'!L12</f>
        <v>0</v>
      </c>
      <c r="E12" s="1">
        <f>'raw data'!F12</f>
        <v>0</v>
      </c>
      <c r="F12" s="37">
        <v>0</v>
      </c>
      <c r="I12" s="1">
        <f>E12 + ((1-$T$6)*(E12-E11))</f>
        <v>0</v>
      </c>
      <c r="J12" s="4"/>
      <c r="L12" s="1" t="e">
        <f t="shared" si="0"/>
        <v>#DIV/0!</v>
      </c>
      <c r="M12" s="1" t="e">
        <f t="shared" ref="M12:M25" si="2">L12</f>
        <v>#DIV/0!</v>
      </c>
      <c r="N12" s="75">
        <f>$T$35</f>
        <v>0.62</v>
      </c>
      <c r="O12" s="1" t="e">
        <f t="shared" si="1"/>
        <v>#DIV/0!</v>
      </c>
      <c r="P12" s="1"/>
      <c r="Q12" s="28"/>
      <c r="R12" s="28"/>
      <c r="S12" s="6">
        <v>7</v>
      </c>
      <c r="T12" s="41">
        <v>0.99981852077878708</v>
      </c>
      <c r="U12" s="42"/>
    </row>
    <row r="13" spans="1:22">
      <c r="A13">
        <f>'raw data'!A13</f>
        <v>0</v>
      </c>
      <c r="B13">
        <f>'raw data'!E13</f>
        <v>0</v>
      </c>
      <c r="C13" s="104">
        <f>'raw data'!K13</f>
        <v>0</v>
      </c>
      <c r="D13">
        <f>'raw data'!L13</f>
        <v>0</v>
      </c>
      <c r="E13" s="1">
        <f>'raw data'!F13</f>
        <v>0</v>
      </c>
      <c r="F13" s="37">
        <v>0</v>
      </c>
      <c r="I13" s="1">
        <f>E13 + ((1-$T$7)*(E13-E11))</f>
        <v>0</v>
      </c>
      <c r="J13" s="4"/>
      <c r="L13" s="1" t="e">
        <f t="shared" si="0"/>
        <v>#DIV/0!</v>
      </c>
      <c r="M13" s="1" t="e">
        <f t="shared" si="2"/>
        <v>#DIV/0!</v>
      </c>
      <c r="N13" s="75">
        <f t="shared" ref="N13:N21" si="3">$T$35</f>
        <v>0.62</v>
      </c>
      <c r="O13" s="1" t="e">
        <f t="shared" si="1"/>
        <v>#DIV/0!</v>
      </c>
      <c r="P13" s="1"/>
      <c r="Q13" s="28"/>
      <c r="R13" s="28"/>
      <c r="S13" s="6">
        <v>8</v>
      </c>
      <c r="T13" s="41">
        <v>0.99981852077878697</v>
      </c>
      <c r="U13" s="42"/>
    </row>
    <row r="14" spans="1:22">
      <c r="A14">
        <f>'raw data'!A14</f>
        <v>0</v>
      </c>
      <c r="B14">
        <f>'raw data'!E14</f>
        <v>0</v>
      </c>
      <c r="C14" s="104">
        <f>'raw data'!K14</f>
        <v>0</v>
      </c>
      <c r="D14">
        <f>'raw data'!L14</f>
        <v>0</v>
      </c>
      <c r="E14" s="1">
        <f>'raw data'!F14</f>
        <v>0</v>
      </c>
      <c r="F14" s="37">
        <v>0</v>
      </c>
      <c r="H14" s="21"/>
      <c r="I14" s="1">
        <f>E14 + ((1-$T$8)*(E14-E11))</f>
        <v>0</v>
      </c>
      <c r="J14" s="4"/>
      <c r="L14" s="1" t="e">
        <f t="shared" si="0"/>
        <v>#DIV/0!</v>
      </c>
      <c r="M14" s="1" t="e">
        <f t="shared" si="2"/>
        <v>#DIV/0!</v>
      </c>
      <c r="N14" s="75">
        <f t="shared" si="3"/>
        <v>0.62</v>
      </c>
      <c r="O14" s="1" t="e">
        <f t="shared" si="1"/>
        <v>#DIV/0!</v>
      </c>
      <c r="P14" s="1"/>
      <c r="Q14" s="28"/>
      <c r="R14" s="28"/>
      <c r="S14" s="6">
        <v>9</v>
      </c>
      <c r="T14" s="41">
        <v>0.99981852077878774</v>
      </c>
      <c r="U14" s="42"/>
    </row>
    <row r="15" spans="1:22">
      <c r="A15">
        <f>'raw data'!A15</f>
        <v>0</v>
      </c>
      <c r="B15">
        <f>'raw data'!E15</f>
        <v>0</v>
      </c>
      <c r="C15" s="104">
        <f>'raw data'!K15</f>
        <v>0</v>
      </c>
      <c r="D15">
        <f>'raw data'!L15</f>
        <v>0</v>
      </c>
      <c r="E15" s="1">
        <f>'raw data'!F15</f>
        <v>0</v>
      </c>
      <c r="F15" s="37">
        <v>0</v>
      </c>
      <c r="H15" s="21"/>
      <c r="I15" s="1">
        <f>E15 + ((1-$T$9)*(E15-E11))</f>
        <v>0</v>
      </c>
      <c r="J15" s="4"/>
      <c r="L15" s="1" t="e">
        <f t="shared" si="0"/>
        <v>#DIV/0!</v>
      </c>
      <c r="M15" s="1" t="e">
        <f t="shared" si="2"/>
        <v>#DIV/0!</v>
      </c>
      <c r="N15" s="75">
        <f t="shared" si="3"/>
        <v>0.62</v>
      </c>
      <c r="O15" s="1" t="e">
        <f t="shared" si="1"/>
        <v>#DIV/0!</v>
      </c>
      <c r="P15" s="1"/>
      <c r="Q15" s="28"/>
      <c r="R15" s="28"/>
      <c r="S15" s="6">
        <v>10</v>
      </c>
      <c r="T15" s="41">
        <v>1</v>
      </c>
      <c r="U15" s="42"/>
    </row>
    <row r="16" spans="1:22">
      <c r="A16">
        <f>'raw data'!A16</f>
        <v>0</v>
      </c>
      <c r="B16">
        <f>'raw data'!E16</f>
        <v>0</v>
      </c>
      <c r="C16" s="104">
        <f>'raw data'!K16</f>
        <v>0</v>
      </c>
      <c r="D16">
        <f>'raw data'!L16</f>
        <v>0</v>
      </c>
      <c r="E16" s="1">
        <f>'raw data'!F16</f>
        <v>0</v>
      </c>
      <c r="F16" s="37">
        <v>0</v>
      </c>
      <c r="H16" s="21"/>
      <c r="I16" s="1">
        <f>E16 + ((1-$T$10)*(E16-E11))</f>
        <v>0</v>
      </c>
      <c r="J16" s="4"/>
      <c r="L16" s="1" t="e">
        <f t="shared" si="0"/>
        <v>#DIV/0!</v>
      </c>
      <c r="M16" s="1" t="e">
        <f t="shared" si="2"/>
        <v>#DIV/0!</v>
      </c>
      <c r="N16" s="75">
        <f t="shared" si="3"/>
        <v>0.62</v>
      </c>
      <c r="O16" s="1" t="e">
        <f t="shared" si="1"/>
        <v>#DIV/0!</v>
      </c>
      <c r="P16" s="1"/>
      <c r="Q16" s="28"/>
      <c r="R16" s="28"/>
    </row>
    <row r="17" spans="1:21">
      <c r="A17">
        <f>'raw data'!A17</f>
        <v>0</v>
      </c>
      <c r="B17">
        <f>'raw data'!E17</f>
        <v>0</v>
      </c>
      <c r="C17" s="104">
        <f>'raw data'!K17</f>
        <v>0</v>
      </c>
      <c r="D17">
        <f>'raw data'!L17</f>
        <v>0</v>
      </c>
      <c r="E17" s="1">
        <f>'raw data'!F17</f>
        <v>0</v>
      </c>
      <c r="F17" s="37">
        <v>0</v>
      </c>
      <c r="G17" s="13"/>
      <c r="H17" s="13"/>
      <c r="I17" s="1">
        <f>E17 + ((1-$T$11)*(E17-E11))</f>
        <v>0</v>
      </c>
      <c r="L17" s="1" t="e">
        <f t="shared" si="0"/>
        <v>#DIV/0!</v>
      </c>
      <c r="M17" s="1" t="e">
        <f t="shared" si="2"/>
        <v>#DIV/0!</v>
      </c>
      <c r="N17" s="75">
        <f t="shared" si="3"/>
        <v>0.62</v>
      </c>
      <c r="O17" s="1" t="e">
        <f t="shared" si="1"/>
        <v>#DIV/0!</v>
      </c>
      <c r="P17" s="1"/>
      <c r="Q17" s="28"/>
      <c r="R17" s="28"/>
      <c r="S17" s="18" t="s">
        <v>18</v>
      </c>
      <c r="T17" s="18"/>
    </row>
    <row r="18" spans="1:21">
      <c r="A18">
        <f>'raw data'!A18</f>
        <v>0</v>
      </c>
      <c r="B18">
        <f>'raw data'!E18</f>
        <v>0</v>
      </c>
      <c r="C18" s="104">
        <f>'raw data'!K18</f>
        <v>0</v>
      </c>
      <c r="D18">
        <f>'raw data'!L18</f>
        <v>0</v>
      </c>
      <c r="E18" s="1">
        <f>'raw data'!F18</f>
        <v>0</v>
      </c>
      <c r="F18" s="37">
        <v>0</v>
      </c>
      <c r="G18" s="22"/>
      <c r="H18" s="21"/>
      <c r="I18" s="1">
        <f>E18 + ((1-$T$12)*(E18-E11))</f>
        <v>0</v>
      </c>
      <c r="L18" s="1" t="e">
        <f t="shared" si="0"/>
        <v>#DIV/0!</v>
      </c>
      <c r="M18" s="1" t="e">
        <f t="shared" si="2"/>
        <v>#DIV/0!</v>
      </c>
      <c r="N18" s="75">
        <f t="shared" si="3"/>
        <v>0.62</v>
      </c>
      <c r="O18" s="1" t="e">
        <f t="shared" si="1"/>
        <v>#DIV/0!</v>
      </c>
      <c r="P18" s="1"/>
      <c r="Q18" s="28"/>
      <c r="R18" s="28"/>
      <c r="S18" t="s">
        <v>6</v>
      </c>
      <c r="T18" s="17" t="e">
        <f>SLOPE(J:J,A:A)</f>
        <v>#DIV/0!</v>
      </c>
    </row>
    <row r="19" spans="1:21">
      <c r="A19">
        <f>'raw data'!A19</f>
        <v>0</v>
      </c>
      <c r="B19">
        <f>'raw data'!E19</f>
        <v>0</v>
      </c>
      <c r="C19" s="104">
        <f>'raw data'!K19</f>
        <v>0</v>
      </c>
      <c r="D19">
        <f>'raw data'!L19</f>
        <v>0</v>
      </c>
      <c r="E19" s="1">
        <f>'raw data'!F19</f>
        <v>0</v>
      </c>
      <c r="F19" s="37">
        <v>0</v>
      </c>
      <c r="G19" s="22"/>
      <c r="H19" s="21"/>
      <c r="I19" s="1">
        <f>E19 + ((1-$T$13)*(E19-E11))</f>
        <v>0</v>
      </c>
      <c r="L19" s="1" t="e">
        <f t="shared" si="0"/>
        <v>#DIV/0!</v>
      </c>
      <c r="M19" s="1" t="e">
        <f t="shared" si="2"/>
        <v>#DIV/0!</v>
      </c>
      <c r="N19" s="75">
        <f t="shared" si="3"/>
        <v>0.62</v>
      </c>
      <c r="O19" s="1" t="e">
        <f t="shared" si="1"/>
        <v>#DIV/0!</v>
      </c>
      <c r="P19" s="1"/>
      <c r="Q19" s="28"/>
      <c r="R19" s="28"/>
      <c r="S19" t="s">
        <v>31</v>
      </c>
      <c r="T19" s="36">
        <f>STDEV(J:J)</f>
        <v>0</v>
      </c>
    </row>
    <row r="20" spans="1:21">
      <c r="A20">
        <f>'raw data'!A20</f>
        <v>0</v>
      </c>
      <c r="B20">
        <f>'raw data'!E20</f>
        <v>0</v>
      </c>
      <c r="C20" s="104">
        <f>'raw data'!K20</f>
        <v>0</v>
      </c>
      <c r="D20">
        <f>'raw data'!L20</f>
        <v>0</v>
      </c>
      <c r="E20" s="1">
        <f>'raw data'!F20</f>
        <v>0</v>
      </c>
      <c r="F20" s="37">
        <v>0</v>
      </c>
      <c r="G20" s="22"/>
      <c r="H20" s="21"/>
      <c r="I20" s="1">
        <f>E20 + ((1-$T$14)*(E20-E11))</f>
        <v>0</v>
      </c>
      <c r="L20" s="1" t="e">
        <f t="shared" si="0"/>
        <v>#DIV/0!</v>
      </c>
      <c r="M20" s="1" t="e">
        <f t="shared" si="2"/>
        <v>#DIV/0!</v>
      </c>
      <c r="N20" s="75">
        <f t="shared" si="3"/>
        <v>0.62</v>
      </c>
      <c r="O20" s="1" t="e">
        <f t="shared" si="1"/>
        <v>#DIV/0!</v>
      </c>
      <c r="P20" s="1"/>
      <c r="Q20" s="28"/>
      <c r="R20" s="28"/>
      <c r="S20" t="s">
        <v>22</v>
      </c>
      <c r="T20" s="36" t="e">
        <f>STDEV(K:K)</f>
        <v>#DIV/0!</v>
      </c>
    </row>
    <row r="21" spans="1:21">
      <c r="A21">
        <f>'raw data'!A21</f>
        <v>0</v>
      </c>
      <c r="B21">
        <f>'raw data'!E21</f>
        <v>0</v>
      </c>
      <c r="C21" s="104">
        <f>'raw data'!K21</f>
        <v>0</v>
      </c>
      <c r="D21">
        <f>'raw data'!L21</f>
        <v>0</v>
      </c>
      <c r="E21" s="1">
        <f>'raw data'!F21</f>
        <v>0</v>
      </c>
      <c r="F21" s="37">
        <v>0</v>
      </c>
      <c r="G21" s="13">
        <f>STDEV(E12:E21)</f>
        <v>0</v>
      </c>
      <c r="H21" s="13">
        <f>STDEV(I12:I21)</f>
        <v>0</v>
      </c>
      <c r="I21" s="1">
        <f>E21 + ((1-$T$15)*(E21-E11))</f>
        <v>0</v>
      </c>
      <c r="L21" s="77" t="e">
        <f t="shared" si="0"/>
        <v>#DIV/0!</v>
      </c>
      <c r="M21" s="77" t="e">
        <f t="shared" si="2"/>
        <v>#DIV/0!</v>
      </c>
      <c r="N21" s="105">
        <f t="shared" si="3"/>
        <v>0.62</v>
      </c>
      <c r="O21" s="77" t="e">
        <f t="shared" si="1"/>
        <v>#DIV/0!</v>
      </c>
      <c r="P21" s="77" t="e">
        <f>AVERAGE(O12:O21)</f>
        <v>#DIV/0!</v>
      </c>
      <c r="Q21" s="99" t="str">
        <f>IF(COUNT(O12:O21)&lt;3,"",_xlfn.STDEV.S(O12:O21))</f>
        <v/>
      </c>
      <c r="R21" s="28"/>
    </row>
    <row r="22" spans="1:21">
      <c r="A22">
        <f>'raw data'!A22</f>
        <v>0</v>
      </c>
      <c r="B22">
        <f>'raw data'!E22</f>
        <v>0</v>
      </c>
      <c r="C22">
        <f>'raw data'!K22</f>
        <v>0</v>
      </c>
      <c r="D22">
        <f>'raw data'!L22</f>
        <v>0</v>
      </c>
      <c r="E22" s="1">
        <f>'raw data'!F22</f>
        <v>0</v>
      </c>
      <c r="F22" s="37">
        <v>0</v>
      </c>
      <c r="I22" s="1">
        <f>E22 + ((1-$T$6)*(E22-E21))</f>
        <v>0</v>
      </c>
      <c r="L22" s="1" t="e">
        <f t="shared" si="0"/>
        <v>#DIV/0!</v>
      </c>
      <c r="M22" s="1" t="e">
        <f t="shared" si="2"/>
        <v>#DIV/0!</v>
      </c>
      <c r="N22">
        <f>$T$36</f>
        <v>-29.88</v>
      </c>
      <c r="O22" s="1" t="e">
        <f t="shared" si="1"/>
        <v>#DIV/0!</v>
      </c>
      <c r="P22" s="1"/>
      <c r="Q22" s="28"/>
      <c r="R22" s="28"/>
      <c r="S22" s="18" t="s">
        <v>21</v>
      </c>
      <c r="T22" s="18"/>
    </row>
    <row r="23" spans="1:21">
      <c r="A23">
        <f>'raw data'!A23</f>
        <v>0</v>
      </c>
      <c r="B23">
        <f>'raw data'!E23</f>
        <v>0</v>
      </c>
      <c r="C23">
        <f>'raw data'!K23</f>
        <v>0</v>
      </c>
      <c r="D23">
        <f>'raw data'!L23</f>
        <v>0</v>
      </c>
      <c r="E23" s="1">
        <f>'raw data'!F23</f>
        <v>0</v>
      </c>
      <c r="F23" s="37">
        <v>0</v>
      </c>
      <c r="I23" s="1">
        <f>E23 + ((1-$T$7)*(E23-E21))</f>
        <v>0</v>
      </c>
      <c r="L23" s="1" t="e">
        <f t="shared" si="0"/>
        <v>#DIV/0!</v>
      </c>
      <c r="M23" s="1" t="e">
        <f t="shared" si="2"/>
        <v>#DIV/0!</v>
      </c>
      <c r="N23" s="104">
        <f t="shared" ref="N23:N31" si="4">$T$36</f>
        <v>-29.88</v>
      </c>
      <c r="O23" s="1" t="e">
        <f t="shared" si="1"/>
        <v>#DIV/0!</v>
      </c>
      <c r="P23" s="1"/>
      <c r="Q23" s="28"/>
      <c r="R23" s="28"/>
      <c r="S23" t="s">
        <v>8</v>
      </c>
      <c r="T23" s="14" t="e">
        <f>SLOPE(N:N,M:M)</f>
        <v>#DIV/0!</v>
      </c>
    </row>
    <row r="24" spans="1:21">
      <c r="A24">
        <f>'raw data'!A24</f>
        <v>0</v>
      </c>
      <c r="B24">
        <f>'raw data'!E24</f>
        <v>0</v>
      </c>
      <c r="C24">
        <f>'raw data'!K24</f>
        <v>0</v>
      </c>
      <c r="D24">
        <f>'raw data'!L24</f>
        <v>0</v>
      </c>
      <c r="E24" s="1">
        <f>'raw data'!F24</f>
        <v>0</v>
      </c>
      <c r="F24" s="37">
        <v>0</v>
      </c>
      <c r="H24" s="21"/>
      <c r="I24" s="1">
        <f>E24 + ((1-$T$8)*(E24-E21))</f>
        <v>0</v>
      </c>
      <c r="L24" s="1" t="e">
        <f t="shared" si="0"/>
        <v>#DIV/0!</v>
      </c>
      <c r="M24" s="1" t="e">
        <f t="shared" si="2"/>
        <v>#DIV/0!</v>
      </c>
      <c r="N24" s="104">
        <f t="shared" si="4"/>
        <v>-29.88</v>
      </c>
      <c r="O24" s="1" t="e">
        <f t="shared" si="1"/>
        <v>#DIV/0!</v>
      </c>
      <c r="P24" s="1"/>
      <c r="Q24" s="28"/>
      <c r="R24" s="28"/>
      <c r="S24" t="s">
        <v>7</v>
      </c>
      <c r="T24" s="14" t="e">
        <f>INTERCEPT(N:N,M:M)</f>
        <v>#DIV/0!</v>
      </c>
    </row>
    <row r="25" spans="1:21">
      <c r="A25">
        <f>'raw data'!A25</f>
        <v>0</v>
      </c>
      <c r="B25">
        <f>'raw data'!E25</f>
        <v>0</v>
      </c>
      <c r="C25">
        <f>'raw data'!K25</f>
        <v>0</v>
      </c>
      <c r="D25">
        <f>'raw data'!L25</f>
        <v>0</v>
      </c>
      <c r="E25" s="1">
        <f>'raw data'!F25</f>
        <v>0</v>
      </c>
      <c r="F25" s="37">
        <v>0</v>
      </c>
      <c r="H25" s="21"/>
      <c r="I25" s="1">
        <f>E25 + ((1-$T$9)*(E25-E21))</f>
        <v>0</v>
      </c>
      <c r="L25" s="1" t="e">
        <f t="shared" si="0"/>
        <v>#DIV/0!</v>
      </c>
      <c r="M25" s="1" t="e">
        <f t="shared" si="2"/>
        <v>#DIV/0!</v>
      </c>
      <c r="N25" s="104">
        <f t="shared" si="4"/>
        <v>-29.88</v>
      </c>
      <c r="O25" s="1" t="e">
        <f t="shared" si="1"/>
        <v>#DIV/0!</v>
      </c>
      <c r="P25" s="1"/>
      <c r="Q25" s="28"/>
      <c r="R25" s="28"/>
    </row>
    <row r="26" spans="1:21">
      <c r="A26">
        <f>'raw data'!A26</f>
        <v>0</v>
      </c>
      <c r="B26">
        <f>'raw data'!E26</f>
        <v>0</v>
      </c>
      <c r="C26">
        <f>'raw data'!K26</f>
        <v>0</v>
      </c>
      <c r="D26">
        <f>'raw data'!L26</f>
        <v>0</v>
      </c>
      <c r="E26" s="1">
        <f>'raw data'!F26</f>
        <v>0</v>
      </c>
      <c r="F26" s="37">
        <v>0</v>
      </c>
      <c r="H26" s="21"/>
      <c r="I26" s="1">
        <f>E26 + ((1-$T$10)*(E26-E21))</f>
        <v>0</v>
      </c>
      <c r="L26" s="1" t="e">
        <f t="shared" si="0"/>
        <v>#DIV/0!</v>
      </c>
      <c r="M26" s="1" t="e">
        <f t="shared" ref="M26:M36" si="5">L26</f>
        <v>#DIV/0!</v>
      </c>
      <c r="N26" s="104">
        <f t="shared" si="4"/>
        <v>-29.88</v>
      </c>
      <c r="O26" s="1" t="e">
        <f t="shared" si="1"/>
        <v>#DIV/0!</v>
      </c>
      <c r="P26" s="1"/>
      <c r="Q26" s="28"/>
      <c r="R26" s="28"/>
      <c r="S26" s="18" t="s">
        <v>24</v>
      </c>
      <c r="U26" s="18" t="s">
        <v>30</v>
      </c>
    </row>
    <row r="27" spans="1:21">
      <c r="A27">
        <f>'raw data'!A27</f>
        <v>0</v>
      </c>
      <c r="B27">
        <f>'raw data'!E27</f>
        <v>0</v>
      </c>
      <c r="C27">
        <f>'raw data'!K27</f>
        <v>0</v>
      </c>
      <c r="D27">
        <f>'raw data'!L27</f>
        <v>0</v>
      </c>
      <c r="E27" s="1">
        <f>'raw data'!F27</f>
        <v>0</v>
      </c>
      <c r="F27" s="37">
        <v>0</v>
      </c>
      <c r="G27" s="13"/>
      <c r="H27" s="13"/>
      <c r="I27" s="1">
        <f>E27 + ((1-$T$11)*(E27-E21))</f>
        <v>0</v>
      </c>
      <c r="L27" s="1" t="e">
        <f t="shared" si="0"/>
        <v>#DIV/0!</v>
      </c>
      <c r="M27" s="1" t="e">
        <f t="shared" si="5"/>
        <v>#DIV/0!</v>
      </c>
      <c r="N27" s="104">
        <f t="shared" si="4"/>
        <v>-29.88</v>
      </c>
      <c r="O27" s="1" t="e">
        <f t="shared" si="1"/>
        <v>#DIV/0!</v>
      </c>
      <c r="P27" s="1"/>
      <c r="Q27" s="28"/>
      <c r="R27" s="28"/>
      <c r="S27" t="s">
        <v>215</v>
      </c>
      <c r="T27" s="34" t="e">
        <f>AVERAGE(O42:O45)</f>
        <v>#DIV/0!</v>
      </c>
      <c r="U27" s="16" t="e">
        <f>T27-T28</f>
        <v>#DIV/0!</v>
      </c>
    </row>
    <row r="28" spans="1:21">
      <c r="A28">
        <f>'raw data'!A28</f>
        <v>0</v>
      </c>
      <c r="B28">
        <f>'raw data'!E28</f>
        <v>0</v>
      </c>
      <c r="C28">
        <f>'raw data'!K28</f>
        <v>0</v>
      </c>
      <c r="D28">
        <f>'raw data'!L28</f>
        <v>0</v>
      </c>
      <c r="E28" s="1">
        <f>'raw data'!F28</f>
        <v>0</v>
      </c>
      <c r="F28" s="37">
        <v>0</v>
      </c>
      <c r="G28" s="22"/>
      <c r="H28" s="21"/>
      <c r="I28" s="1">
        <f>E28 + ((1-$T$12)*(E28-E21))</f>
        <v>0</v>
      </c>
      <c r="L28" s="1" t="e">
        <f t="shared" si="0"/>
        <v>#DIV/0!</v>
      </c>
      <c r="M28" s="1" t="e">
        <f t="shared" si="5"/>
        <v>#DIV/0!</v>
      </c>
      <c r="N28" s="104">
        <f t="shared" si="4"/>
        <v>-29.88</v>
      </c>
      <c r="O28" s="1" t="e">
        <f t="shared" si="1"/>
        <v>#DIV/0!</v>
      </c>
      <c r="P28" s="1"/>
      <c r="Q28" s="28"/>
      <c r="R28" s="28"/>
      <c r="S28" t="s">
        <v>216</v>
      </c>
      <c r="T28" s="8">
        <v>-10.199999999999999</v>
      </c>
      <c r="U28" s="31" t="s">
        <v>36</v>
      </c>
    </row>
    <row r="29" spans="1:21">
      <c r="A29">
        <f>'raw data'!A29</f>
        <v>0</v>
      </c>
      <c r="B29">
        <f>'raw data'!E29</f>
        <v>0</v>
      </c>
      <c r="C29">
        <f>'raw data'!K29</f>
        <v>0</v>
      </c>
      <c r="D29">
        <f>'raw data'!L29</f>
        <v>0</v>
      </c>
      <c r="E29" s="1">
        <f>'raw data'!F29</f>
        <v>0</v>
      </c>
      <c r="F29" s="37">
        <v>0</v>
      </c>
      <c r="G29" s="22"/>
      <c r="H29" s="21"/>
      <c r="I29" s="1">
        <f>E29 + ((1-$T$13)*(E29-E21))</f>
        <v>0</v>
      </c>
      <c r="L29" s="1" t="e">
        <f t="shared" si="0"/>
        <v>#DIV/0!</v>
      </c>
      <c r="M29" s="1" t="e">
        <f t="shared" si="5"/>
        <v>#DIV/0!</v>
      </c>
      <c r="N29" s="104">
        <f t="shared" si="4"/>
        <v>-29.88</v>
      </c>
      <c r="O29" s="1" t="e">
        <f t="shared" si="1"/>
        <v>#DIV/0!</v>
      </c>
      <c r="P29" s="1"/>
      <c r="Q29" s="28"/>
      <c r="R29" s="28"/>
      <c r="S29" t="s">
        <v>188</v>
      </c>
      <c r="T29" s="34" t="e">
        <f>AVERAGE(K:K)*$T$23+$T$24</f>
        <v>#DIV/0!</v>
      </c>
      <c r="U29" s="16" t="e">
        <f>T29-T31</f>
        <v>#DIV/0!</v>
      </c>
    </row>
    <row r="30" spans="1:21">
      <c r="A30">
        <f>'raw data'!A30</f>
        <v>0</v>
      </c>
      <c r="B30">
        <f>'raw data'!E30</f>
        <v>0</v>
      </c>
      <c r="C30">
        <f>'raw data'!K30</f>
        <v>0</v>
      </c>
      <c r="D30">
        <f>'raw data'!L30</f>
        <v>0</v>
      </c>
      <c r="E30" s="1">
        <f>'raw data'!F30</f>
        <v>0</v>
      </c>
      <c r="F30" s="37">
        <v>0</v>
      </c>
      <c r="G30" s="22"/>
      <c r="H30" s="21"/>
      <c r="I30" s="1">
        <f>E30 + ((1-$T$14)*(E30-E21))</f>
        <v>0</v>
      </c>
      <c r="L30" s="1" t="e">
        <f t="shared" si="0"/>
        <v>#DIV/0!</v>
      </c>
      <c r="M30" s="1" t="e">
        <f t="shared" si="5"/>
        <v>#DIV/0!</v>
      </c>
      <c r="N30" s="104">
        <f t="shared" si="4"/>
        <v>-29.88</v>
      </c>
      <c r="O30" s="1" t="e">
        <f t="shared" si="1"/>
        <v>#DIV/0!</v>
      </c>
      <c r="P30" s="1"/>
      <c r="Q30" s="28"/>
      <c r="R30" s="28"/>
      <c r="S30" t="s">
        <v>189</v>
      </c>
      <c r="T30" s="34" t="e">
        <f>AVERAGE(O32:O41)</f>
        <v>#DIV/0!</v>
      </c>
      <c r="U30" s="16" t="e">
        <f>T30-T31</f>
        <v>#DIV/0!</v>
      </c>
    </row>
    <row r="31" spans="1:21">
      <c r="A31">
        <f>'raw data'!A31</f>
        <v>0</v>
      </c>
      <c r="B31">
        <f>'raw data'!E31</f>
        <v>0</v>
      </c>
      <c r="C31">
        <f>'raw data'!K31</f>
        <v>0</v>
      </c>
      <c r="D31">
        <f>'raw data'!L31</f>
        <v>0</v>
      </c>
      <c r="E31" s="1">
        <f>'raw data'!F31</f>
        <v>0</v>
      </c>
      <c r="F31" s="37">
        <v>0</v>
      </c>
      <c r="G31" s="13">
        <f>STDEV(E22:E31)</f>
        <v>0</v>
      </c>
      <c r="H31" s="13">
        <f>STDEV(I22:I31)</f>
        <v>0</v>
      </c>
      <c r="I31" s="1">
        <f>E31 + ((1-$T$15)*(E31-E21))</f>
        <v>0</v>
      </c>
      <c r="L31" s="77" t="e">
        <f t="shared" si="0"/>
        <v>#DIV/0!</v>
      </c>
      <c r="M31" s="77" t="e">
        <f t="shared" si="5"/>
        <v>#DIV/0!</v>
      </c>
      <c r="N31" s="76">
        <f t="shared" si="4"/>
        <v>-29.88</v>
      </c>
      <c r="O31" s="77" t="e">
        <f t="shared" si="1"/>
        <v>#DIV/0!</v>
      </c>
      <c r="P31" s="77" t="e">
        <f>AVERAGE(O22:O31)</f>
        <v>#DIV/0!</v>
      </c>
      <c r="Q31" s="99" t="str">
        <f>IF(COUNT(O22:O31)&lt;3,"",_xlfn.STDEV.S(O22:O31))</f>
        <v/>
      </c>
      <c r="R31" s="28"/>
      <c r="S31" t="s">
        <v>187</v>
      </c>
      <c r="T31" s="8">
        <f>$T$38</f>
        <v>-13.37</v>
      </c>
      <c r="U31" s="31" t="s">
        <v>36</v>
      </c>
    </row>
    <row r="32" spans="1:21">
      <c r="A32">
        <f>'raw data'!A32</f>
        <v>0</v>
      </c>
      <c r="B32">
        <f>'raw data'!E32</f>
        <v>0</v>
      </c>
      <c r="C32">
        <f>'raw data'!K32</f>
        <v>0</v>
      </c>
      <c r="D32">
        <f>'raw data'!L32</f>
        <v>0</v>
      </c>
      <c r="E32" s="1">
        <f>'raw data'!F32</f>
        <v>0</v>
      </c>
      <c r="F32" s="37">
        <v>0</v>
      </c>
      <c r="I32" s="1">
        <f>E32 + ((1-$T$6)*(E32-E31))</f>
        <v>0</v>
      </c>
      <c r="L32" s="1" t="e">
        <f t="shared" si="0"/>
        <v>#DIV/0!</v>
      </c>
      <c r="M32" s="1" t="e">
        <f t="shared" si="5"/>
        <v>#DIV/0!</v>
      </c>
      <c r="N32" s="75">
        <f>$T$38</f>
        <v>-13.37</v>
      </c>
      <c r="O32" s="1" t="e">
        <f t="shared" si="1"/>
        <v>#DIV/0!</v>
      </c>
      <c r="P32" s="1"/>
      <c r="Q32" s="28"/>
      <c r="R32" s="28"/>
      <c r="T32" s="1"/>
    </row>
    <row r="33" spans="1:21">
      <c r="A33">
        <f>'raw data'!A33</f>
        <v>0</v>
      </c>
      <c r="B33">
        <f>'raw data'!E33</f>
        <v>0</v>
      </c>
      <c r="C33">
        <f>'raw data'!K33</f>
        <v>0</v>
      </c>
      <c r="D33">
        <f>'raw data'!L33</f>
        <v>0</v>
      </c>
      <c r="E33" s="1">
        <f>'raw data'!F33</f>
        <v>0</v>
      </c>
      <c r="F33" s="37">
        <v>0</v>
      </c>
      <c r="I33" s="1">
        <f>E33 + ((1-$T$7)*(E33-E31))</f>
        <v>0</v>
      </c>
      <c r="L33" s="1" t="e">
        <f t="shared" si="0"/>
        <v>#DIV/0!</v>
      </c>
      <c r="M33" s="1" t="e">
        <f t="shared" si="5"/>
        <v>#DIV/0!</v>
      </c>
      <c r="N33" s="75">
        <f t="shared" ref="N33:N41" si="6">$T$38</f>
        <v>-13.37</v>
      </c>
      <c r="O33" s="1" t="e">
        <f t="shared" si="1"/>
        <v>#DIV/0!</v>
      </c>
      <c r="P33" s="1"/>
      <c r="Q33" s="28"/>
      <c r="R33" s="28"/>
      <c r="S33" s="33" t="s">
        <v>28</v>
      </c>
      <c r="T33" s="33" t="s">
        <v>25</v>
      </c>
    </row>
    <row r="34" spans="1:21">
      <c r="A34">
        <f>'raw data'!A34</f>
        <v>0</v>
      </c>
      <c r="B34">
        <f>'raw data'!E34</f>
        <v>0</v>
      </c>
      <c r="C34">
        <f>'raw data'!K34</f>
        <v>0</v>
      </c>
      <c r="D34">
        <f>'raw data'!L34</f>
        <v>0</v>
      </c>
      <c r="E34" s="1">
        <f>'raw data'!F34</f>
        <v>0</v>
      </c>
      <c r="F34" s="37">
        <v>0</v>
      </c>
      <c r="H34" s="21"/>
      <c r="I34" s="1">
        <f>E34 + ((1-$T$8)*(E34-E31))</f>
        <v>0</v>
      </c>
      <c r="L34" s="1" t="e">
        <f t="shared" si="0"/>
        <v>#DIV/0!</v>
      </c>
      <c r="M34" s="1" t="e">
        <f t="shared" si="5"/>
        <v>#DIV/0!</v>
      </c>
      <c r="N34" s="75">
        <f t="shared" si="6"/>
        <v>-13.37</v>
      </c>
      <c r="O34" s="1" t="e">
        <f t="shared" si="1"/>
        <v>#DIV/0!</v>
      </c>
      <c r="P34" s="1"/>
      <c r="Q34" s="28"/>
      <c r="R34" s="28"/>
      <c r="S34" s="12"/>
      <c r="T34" s="15" t="s">
        <v>13</v>
      </c>
    </row>
    <row r="35" spans="1:21">
      <c r="A35">
        <f>'raw data'!A35</f>
        <v>0</v>
      </c>
      <c r="B35">
        <f>'raw data'!E35</f>
        <v>0</v>
      </c>
      <c r="C35">
        <f>'raw data'!K35</f>
        <v>0</v>
      </c>
      <c r="D35">
        <f>'raw data'!L35</f>
        <v>0</v>
      </c>
      <c r="E35" s="1">
        <f>'raw data'!F35</f>
        <v>0</v>
      </c>
      <c r="F35" s="37">
        <v>0</v>
      </c>
      <c r="H35" s="21"/>
      <c r="I35" s="1">
        <f>E35 + ((1-$T$9)*(E35-E31))</f>
        <v>0</v>
      </c>
      <c r="L35" s="1" t="e">
        <f t="shared" si="0"/>
        <v>#DIV/0!</v>
      </c>
      <c r="M35" s="1" t="e">
        <f t="shared" si="5"/>
        <v>#DIV/0!</v>
      </c>
      <c r="N35" s="75">
        <f t="shared" si="6"/>
        <v>-13.37</v>
      </c>
      <c r="O35" s="1" t="e">
        <f t="shared" si="1"/>
        <v>#DIV/0!</v>
      </c>
      <c r="P35" s="1"/>
      <c r="Q35" s="28"/>
      <c r="R35" s="28"/>
      <c r="S35" s="12" t="s">
        <v>184</v>
      </c>
      <c r="T35" s="32">
        <v>0.62</v>
      </c>
    </row>
    <row r="36" spans="1:21">
      <c r="A36">
        <f>'raw data'!A36</f>
        <v>0</v>
      </c>
      <c r="B36">
        <f>'raw data'!E36</f>
        <v>0</v>
      </c>
      <c r="C36">
        <f>'raw data'!K36</f>
        <v>0</v>
      </c>
      <c r="D36">
        <f>'raw data'!L36</f>
        <v>0</v>
      </c>
      <c r="E36" s="1">
        <f>'raw data'!F36</f>
        <v>0</v>
      </c>
      <c r="F36" s="37">
        <v>0</v>
      </c>
      <c r="H36" s="21"/>
      <c r="I36" s="1">
        <f>E36 + ((1-$T$10)*(E36-E31))</f>
        <v>0</v>
      </c>
      <c r="L36" s="1" t="e">
        <f t="shared" si="0"/>
        <v>#DIV/0!</v>
      </c>
      <c r="M36" s="1" t="e">
        <f t="shared" si="5"/>
        <v>#DIV/0!</v>
      </c>
      <c r="N36" s="75">
        <f t="shared" si="6"/>
        <v>-13.37</v>
      </c>
      <c r="O36" s="1" t="e">
        <f t="shared" si="1"/>
        <v>#DIV/0!</v>
      </c>
      <c r="P36" s="1"/>
      <c r="Q36" s="28"/>
      <c r="R36" s="28"/>
      <c r="S36" s="12" t="s">
        <v>185</v>
      </c>
      <c r="T36" s="6">
        <v>-29.88</v>
      </c>
    </row>
    <row r="37" spans="1:21">
      <c r="A37">
        <f>'raw data'!A37</f>
        <v>0</v>
      </c>
      <c r="B37">
        <f>'raw data'!E37</f>
        <v>0</v>
      </c>
      <c r="C37">
        <f>'raw data'!K37</f>
        <v>0</v>
      </c>
      <c r="D37">
        <f>'raw data'!L37</f>
        <v>0</v>
      </c>
      <c r="E37" s="1">
        <f>'raw data'!F37</f>
        <v>0</v>
      </c>
      <c r="F37" s="37">
        <v>0</v>
      </c>
      <c r="G37" s="13"/>
      <c r="H37" s="13"/>
      <c r="I37" s="1">
        <f>E37 + ((1-$T$11)*(E37-E31))</f>
        <v>0</v>
      </c>
      <c r="L37" s="1" t="e">
        <f t="shared" si="0"/>
        <v>#DIV/0!</v>
      </c>
      <c r="M37" s="1" t="e">
        <f t="shared" ref="M37:M41" si="7">L37</f>
        <v>#DIV/0!</v>
      </c>
      <c r="N37" s="75">
        <f t="shared" si="6"/>
        <v>-13.37</v>
      </c>
      <c r="O37" s="1" t="e">
        <f t="shared" si="1"/>
        <v>#DIV/0!</v>
      </c>
      <c r="P37" s="1"/>
      <c r="Q37" s="28"/>
      <c r="R37" s="28"/>
      <c r="S37" s="12" t="s">
        <v>214</v>
      </c>
      <c r="T37" s="16">
        <v>-10.199999999999999</v>
      </c>
      <c r="U37" s="29"/>
    </row>
    <row r="38" spans="1:21">
      <c r="A38">
        <f>'raw data'!A38</f>
        <v>0</v>
      </c>
      <c r="B38">
        <f>'raw data'!E38</f>
        <v>0</v>
      </c>
      <c r="C38">
        <f>'raw data'!K38</f>
        <v>0</v>
      </c>
      <c r="D38">
        <f>'raw data'!L38</f>
        <v>0</v>
      </c>
      <c r="E38" s="1">
        <f>'raw data'!F38</f>
        <v>0</v>
      </c>
      <c r="F38" s="37">
        <v>0</v>
      </c>
      <c r="G38" s="22"/>
      <c r="H38" s="21"/>
      <c r="I38" s="1">
        <f>E38 + ((1-$T$12)*(E38-E31))</f>
        <v>0</v>
      </c>
      <c r="J38" s="70">
        <f>AVERAGE(I38)</f>
        <v>0</v>
      </c>
      <c r="K38" s="70" t="e">
        <f>J38 - ($T$18*A38)</f>
        <v>#DIV/0!</v>
      </c>
      <c r="L38" s="1" t="e">
        <f t="shared" si="0"/>
        <v>#DIV/0!</v>
      </c>
      <c r="M38" s="1" t="e">
        <f t="shared" si="7"/>
        <v>#DIV/0!</v>
      </c>
      <c r="N38" s="75">
        <f t="shared" si="6"/>
        <v>-13.37</v>
      </c>
      <c r="O38" s="1" t="e">
        <f t="shared" si="1"/>
        <v>#DIV/0!</v>
      </c>
      <c r="P38" s="1"/>
      <c r="Q38" s="28"/>
      <c r="R38" s="28"/>
      <c r="S38" s="12" t="s">
        <v>186</v>
      </c>
      <c r="T38" s="32">
        <v>-13.37</v>
      </c>
    </row>
    <row r="39" spans="1:21">
      <c r="A39">
        <f>'raw data'!A39</f>
        <v>0</v>
      </c>
      <c r="B39">
        <f>'raw data'!E39</f>
        <v>0</v>
      </c>
      <c r="C39">
        <f>'raw data'!K39</f>
        <v>0</v>
      </c>
      <c r="D39">
        <f>'raw data'!L39</f>
        <v>0</v>
      </c>
      <c r="E39" s="1">
        <f>'raw data'!F39</f>
        <v>0</v>
      </c>
      <c r="F39" s="37">
        <v>0</v>
      </c>
      <c r="G39" s="22"/>
      <c r="H39" s="21"/>
      <c r="I39" s="1">
        <f>E39 + ((1-$T$13)*(E39-E31))</f>
        <v>0</v>
      </c>
      <c r="J39" s="70">
        <f>AVERAGE(I39)</f>
        <v>0</v>
      </c>
      <c r="K39" s="70" t="e">
        <f>J39 - ($T$18*A39)</f>
        <v>#DIV/0!</v>
      </c>
      <c r="L39" s="1" t="e">
        <f t="shared" si="0"/>
        <v>#DIV/0!</v>
      </c>
      <c r="M39" s="1" t="e">
        <f t="shared" si="7"/>
        <v>#DIV/0!</v>
      </c>
      <c r="N39" s="75">
        <f t="shared" si="6"/>
        <v>-13.37</v>
      </c>
      <c r="O39" s="1" t="e">
        <f t="shared" si="1"/>
        <v>#DIV/0!</v>
      </c>
      <c r="P39" s="1"/>
      <c r="Q39" s="28"/>
      <c r="R39" s="28"/>
      <c r="S39" t="s">
        <v>27</v>
      </c>
      <c r="T39" s="44">
        <v>41957</v>
      </c>
    </row>
    <row r="40" spans="1:21">
      <c r="A40">
        <f>'raw data'!A40</f>
        <v>0</v>
      </c>
      <c r="B40">
        <f>'raw data'!E40</f>
        <v>0</v>
      </c>
      <c r="C40">
        <f>'raw data'!K40</f>
        <v>0</v>
      </c>
      <c r="D40">
        <f>'raw data'!L40</f>
        <v>0</v>
      </c>
      <c r="E40" s="1">
        <f>'raw data'!F40</f>
        <v>0</v>
      </c>
      <c r="F40" s="37">
        <v>0</v>
      </c>
      <c r="G40" s="22"/>
      <c r="H40" s="21"/>
      <c r="I40" s="1">
        <f>E40 + ((1-$T$14)*(E40-E31))</f>
        <v>0</v>
      </c>
      <c r="J40" s="70">
        <f>AVERAGE(I40)</f>
        <v>0</v>
      </c>
      <c r="K40" s="70" t="e">
        <f>J40 - ($T$18*A40)</f>
        <v>#DIV/0!</v>
      </c>
      <c r="L40" s="1" t="e">
        <f t="shared" ref="L40:L71" si="8">I40 - ($T$18*A40)</f>
        <v>#DIV/0!</v>
      </c>
      <c r="M40" s="1" t="e">
        <f t="shared" si="7"/>
        <v>#DIV/0!</v>
      </c>
      <c r="N40" s="75">
        <f t="shared" si="6"/>
        <v>-13.37</v>
      </c>
      <c r="O40" s="1" t="e">
        <f t="shared" si="1"/>
        <v>#DIV/0!</v>
      </c>
      <c r="P40" s="1"/>
      <c r="Q40" s="28"/>
      <c r="R40" s="28"/>
      <c r="S40" s="30" t="s">
        <v>26</v>
      </c>
      <c r="T40" s="5" t="s">
        <v>44</v>
      </c>
    </row>
    <row r="41" spans="1:21">
      <c r="A41">
        <f>'raw data'!A41</f>
        <v>0</v>
      </c>
      <c r="B41">
        <f>'raw data'!E41</f>
        <v>0</v>
      </c>
      <c r="C41">
        <f>'raw data'!K41</f>
        <v>0</v>
      </c>
      <c r="D41" s="76">
        <f>'raw data'!L41</f>
        <v>0</v>
      </c>
      <c r="E41" s="77">
        <f>'raw data'!F41</f>
        <v>0</v>
      </c>
      <c r="F41" s="78">
        <v>0</v>
      </c>
      <c r="G41" s="79">
        <f>STDEV(E32:E41)</f>
        <v>0</v>
      </c>
      <c r="H41" s="79">
        <f>STDEV(I32:I41)</f>
        <v>0</v>
      </c>
      <c r="I41" s="77">
        <f>E41 + ((1-$T$15)*(E41-E31))</f>
        <v>0</v>
      </c>
      <c r="J41" s="85">
        <f>AVERAGE(I41)</f>
        <v>0</v>
      </c>
      <c r="K41" s="85" t="e">
        <f>J41 - ($T$18*A41)</f>
        <v>#DIV/0!</v>
      </c>
      <c r="L41" s="77" t="e">
        <f t="shared" si="8"/>
        <v>#DIV/0!</v>
      </c>
      <c r="M41" s="77" t="e">
        <f t="shared" si="7"/>
        <v>#DIV/0!</v>
      </c>
      <c r="N41" s="105">
        <f t="shared" si="6"/>
        <v>-13.37</v>
      </c>
      <c r="O41" s="77" t="e">
        <f t="shared" si="1"/>
        <v>#DIV/0!</v>
      </c>
      <c r="P41" s="77" t="e">
        <f>AVERAGE(O38:O41)</f>
        <v>#DIV/0!</v>
      </c>
      <c r="Q41" s="99" t="str">
        <f>IF(COUNT(O38:O41)&lt;3,"",_xlfn.STDEV.S(O38:O41))</f>
        <v/>
      </c>
      <c r="R41" s="28"/>
      <c r="S41" s="86" t="s">
        <v>193</v>
      </c>
      <c r="T41" s="87"/>
    </row>
    <row r="42" spans="1:21">
      <c r="A42">
        <f>'raw data'!A42</f>
        <v>0</v>
      </c>
      <c r="B42">
        <f>'raw data'!E42</f>
        <v>0</v>
      </c>
      <c r="C42">
        <f>'raw data'!K42</f>
        <v>0</v>
      </c>
      <c r="D42">
        <f>'raw data'!L42</f>
        <v>0</v>
      </c>
      <c r="E42" s="1">
        <f>'raw data'!F42</f>
        <v>0</v>
      </c>
      <c r="F42" s="37">
        <f>'run summary'!F42</f>
        <v>-1</v>
      </c>
      <c r="H42" s="21"/>
      <c r="I42" s="1">
        <f>E42 + ((1-$T$6)*(E42-E41))</f>
        <v>0</v>
      </c>
      <c r="L42" s="1" t="e">
        <f t="shared" si="8"/>
        <v>#DIV/0!</v>
      </c>
      <c r="O42" s="1" t="str">
        <f t="shared" si="1"/>
        <v/>
      </c>
      <c r="P42" s="1"/>
      <c r="Q42" s="28"/>
      <c r="R42" s="28"/>
      <c r="S42" s="88" t="s">
        <v>195</v>
      </c>
      <c r="T42" s="89" t="s">
        <v>194</v>
      </c>
    </row>
    <row r="43" spans="1:21">
      <c r="A43">
        <f>'raw data'!A43</f>
        <v>0</v>
      </c>
      <c r="B43">
        <f>'raw data'!E43</f>
        <v>0</v>
      </c>
      <c r="C43">
        <f>'raw data'!K43</f>
        <v>0</v>
      </c>
      <c r="D43">
        <f>'raw data'!L43</f>
        <v>0</v>
      </c>
      <c r="E43" s="1">
        <f>'raw data'!F43</f>
        <v>0</v>
      </c>
      <c r="F43" s="37">
        <f>'run summary'!F43</f>
        <v>-1</v>
      </c>
      <c r="H43" s="21"/>
      <c r="I43" s="1">
        <f>E43 + ((1-$T$7)*(E43-E41))</f>
        <v>0</v>
      </c>
      <c r="L43" s="1" t="e">
        <f t="shared" si="8"/>
        <v>#DIV/0!</v>
      </c>
      <c r="O43" s="1" t="str">
        <f t="shared" si="1"/>
        <v/>
      </c>
      <c r="P43" s="1"/>
      <c r="Q43" s="28"/>
      <c r="R43" s="28"/>
      <c r="S43" s="90" t="s">
        <v>210</v>
      </c>
      <c r="T43" s="87" t="s">
        <v>184</v>
      </c>
    </row>
    <row r="44" spans="1:21">
      <c r="A44">
        <f>'raw data'!A44</f>
        <v>0</v>
      </c>
      <c r="B44">
        <f>'raw data'!E44</f>
        <v>0</v>
      </c>
      <c r="C44">
        <f>'raw data'!K44</f>
        <v>0</v>
      </c>
      <c r="D44">
        <f>'raw data'!L44</f>
        <v>0</v>
      </c>
      <c r="E44" s="1">
        <f>'raw data'!F44</f>
        <v>0</v>
      </c>
      <c r="F44" s="37">
        <f>'run summary'!F44</f>
        <v>-1</v>
      </c>
      <c r="H44" s="21"/>
      <c r="I44" s="1">
        <f>E44 + ((1-$T$8)*(E44-E41))</f>
        <v>0</v>
      </c>
      <c r="L44" s="1" t="e">
        <f t="shared" si="8"/>
        <v>#DIV/0!</v>
      </c>
      <c r="O44" s="1" t="str">
        <f t="shared" si="1"/>
        <v/>
      </c>
      <c r="P44" s="1"/>
      <c r="Q44" s="28"/>
      <c r="R44" s="28"/>
      <c r="S44" s="91" t="s">
        <v>211</v>
      </c>
      <c r="T44" s="92" t="s">
        <v>185</v>
      </c>
    </row>
    <row r="45" spans="1:21">
      <c r="A45">
        <f>'raw data'!A45</f>
        <v>0</v>
      </c>
      <c r="B45" s="76">
        <f>'raw data'!E45</f>
        <v>0</v>
      </c>
      <c r="C45" s="76">
        <f>'raw data'!K45</f>
        <v>0</v>
      </c>
      <c r="D45" s="76">
        <f>'raw data'!L45</f>
        <v>0</v>
      </c>
      <c r="E45" s="77">
        <f>'raw data'!F45</f>
        <v>0</v>
      </c>
      <c r="F45" s="78">
        <f>'run summary'!F45</f>
        <v>-1</v>
      </c>
      <c r="G45" s="79">
        <f>STDEV(E42:E45)</f>
        <v>0</v>
      </c>
      <c r="H45" s="80">
        <f>STDEV(I42:I45)</f>
        <v>0</v>
      </c>
      <c r="I45" s="77">
        <f>E45 + ((1-$T$9)*(E45-E41))</f>
        <v>0</v>
      </c>
      <c r="J45" s="76"/>
      <c r="K45" s="76"/>
      <c r="L45" s="77" t="e">
        <f t="shared" si="8"/>
        <v>#DIV/0!</v>
      </c>
      <c r="M45" s="76"/>
      <c r="N45" s="76"/>
      <c r="O45" s="77" t="str">
        <f t="shared" si="1"/>
        <v/>
      </c>
      <c r="P45" s="77" t="e">
        <f>AVERAGE(O42:O45)</f>
        <v>#DIV/0!</v>
      </c>
      <c r="Q45" s="99" t="str">
        <f>IF(COUNT(O42:O45)&lt;2,"",_xlfn.STDEV.S(O42:O45))</f>
        <v/>
      </c>
      <c r="R45" s="28"/>
      <c r="S45" s="91" t="s">
        <v>212</v>
      </c>
      <c r="T45" s="92" t="s">
        <v>183</v>
      </c>
    </row>
    <row r="46" spans="1:21">
      <c r="A46">
        <f>'raw data'!A46</f>
        <v>0</v>
      </c>
      <c r="B46">
        <f>'raw data'!E46</f>
        <v>0</v>
      </c>
      <c r="C46">
        <f>'raw data'!K46</f>
        <v>0</v>
      </c>
      <c r="D46">
        <f>'raw data'!L46</f>
        <v>0</v>
      </c>
      <c r="E46" s="1">
        <f>'raw data'!F46</f>
        <v>0</v>
      </c>
      <c r="F46" s="37">
        <f>'run summary'!F46</f>
        <v>-1</v>
      </c>
      <c r="H46" s="21"/>
      <c r="I46" s="1">
        <f>E46 + ((1-$T$6)*(E46-E45))</f>
        <v>0</v>
      </c>
      <c r="L46" s="1" t="e">
        <f t="shared" si="8"/>
        <v>#DIV/0!</v>
      </c>
      <c r="O46" s="1" t="str">
        <f t="shared" si="1"/>
        <v/>
      </c>
      <c r="P46" s="1"/>
      <c r="Q46" s="28"/>
      <c r="R46" s="28"/>
      <c r="S46" s="93" t="s">
        <v>213</v>
      </c>
      <c r="T46" s="89" t="s">
        <v>186</v>
      </c>
    </row>
    <row r="47" spans="1:21" ht="15" thickBot="1">
      <c r="A47">
        <f>'raw data'!A47</f>
        <v>0</v>
      </c>
      <c r="B47">
        <f>'raw data'!E47</f>
        <v>0</v>
      </c>
      <c r="C47">
        <f>'raw data'!K47</f>
        <v>0</v>
      </c>
      <c r="D47">
        <f>'raw data'!L47</f>
        <v>0</v>
      </c>
      <c r="E47" s="1">
        <f>'raw data'!F47</f>
        <v>0</v>
      </c>
      <c r="F47" s="37">
        <f>'run summary'!F47</f>
        <v>-1</v>
      </c>
      <c r="H47" s="21"/>
      <c r="I47" s="1">
        <f>E47 + ((1-$T$7)*(E47-E45))</f>
        <v>0</v>
      </c>
      <c r="L47" s="1" t="e">
        <f t="shared" si="8"/>
        <v>#DIV/0!</v>
      </c>
      <c r="O47" s="1" t="str">
        <f t="shared" si="1"/>
        <v/>
      </c>
      <c r="P47" s="1"/>
      <c r="Q47" s="28"/>
      <c r="R47" s="28"/>
    </row>
    <row r="48" spans="1:21" ht="15" thickBot="1">
      <c r="A48">
        <f>'raw data'!A48</f>
        <v>0</v>
      </c>
      <c r="B48">
        <f>'raw data'!E48</f>
        <v>0</v>
      </c>
      <c r="C48">
        <f>'raw data'!K48</f>
        <v>0</v>
      </c>
      <c r="D48">
        <f>'raw data'!L48</f>
        <v>0</v>
      </c>
      <c r="E48" s="1">
        <f>'raw data'!F48</f>
        <v>0</v>
      </c>
      <c r="F48" s="37">
        <f>'run summary'!F48</f>
        <v>-1</v>
      </c>
      <c r="H48" s="21"/>
      <c r="I48" s="1">
        <f>E48 + ((1-$T$8)*(E48-E45))</f>
        <v>0</v>
      </c>
      <c r="L48" s="1" t="e">
        <f t="shared" si="8"/>
        <v>#DIV/0!</v>
      </c>
      <c r="O48" s="1" t="str">
        <f t="shared" si="1"/>
        <v/>
      </c>
      <c r="P48" s="1"/>
      <c r="Q48" s="28"/>
      <c r="R48" s="28"/>
      <c r="S48" s="57" t="s">
        <v>196</v>
      </c>
      <c r="T48" s="58" t="s">
        <v>13</v>
      </c>
      <c r="U48" s="59" t="s">
        <v>12</v>
      </c>
    </row>
    <row r="49" spans="1:21">
      <c r="A49">
        <f>'raw data'!A49</f>
        <v>0</v>
      </c>
      <c r="B49" s="76">
        <f>'raw data'!E49</f>
        <v>0</v>
      </c>
      <c r="C49" s="76">
        <f>'raw data'!K49</f>
        <v>0</v>
      </c>
      <c r="D49" s="76">
        <f>'raw data'!L49</f>
        <v>0</v>
      </c>
      <c r="E49" s="77">
        <f>'raw data'!F49</f>
        <v>0</v>
      </c>
      <c r="F49" s="78">
        <f>'run summary'!F49</f>
        <v>-1</v>
      </c>
      <c r="G49" s="79">
        <f>STDEV(E46:E49)</f>
        <v>0</v>
      </c>
      <c r="H49" s="80">
        <f>STDEV(I46:I49)</f>
        <v>0</v>
      </c>
      <c r="I49" s="77">
        <f>E49 + ((1-$T$9)*(E49-E45))</f>
        <v>0</v>
      </c>
      <c r="J49" s="76"/>
      <c r="K49" s="76"/>
      <c r="L49" s="77" t="e">
        <f t="shared" si="8"/>
        <v>#DIV/0!</v>
      </c>
      <c r="M49" s="76"/>
      <c r="N49" s="76"/>
      <c r="O49" s="77" t="str">
        <f t="shared" si="1"/>
        <v/>
      </c>
      <c r="P49" s="77" t="e">
        <f>AVERAGE(O46:O49)</f>
        <v>#DIV/0!</v>
      </c>
      <c r="Q49" s="99" t="str">
        <f>IF(COUNT(O46:O49)&lt;2,"",_xlfn.STDEV.S(O46:O49))</f>
        <v/>
      </c>
      <c r="R49" s="84"/>
      <c r="S49" s="63" t="s">
        <v>185</v>
      </c>
      <c r="T49" s="64">
        <v>-29.88</v>
      </c>
      <c r="U49" s="65">
        <v>-229.8</v>
      </c>
    </row>
    <row r="50" spans="1:21">
      <c r="A50">
        <f>'raw data'!A50</f>
        <v>0</v>
      </c>
      <c r="B50">
        <f>'raw data'!E50</f>
        <v>0</v>
      </c>
      <c r="C50">
        <f>'raw data'!K50</f>
        <v>0</v>
      </c>
      <c r="D50">
        <f>'raw data'!L50</f>
        <v>0</v>
      </c>
      <c r="E50" s="1">
        <f>'raw data'!F50</f>
        <v>0</v>
      </c>
      <c r="F50" s="37">
        <f>'run summary'!F50</f>
        <v>-1</v>
      </c>
      <c r="H50" s="21"/>
      <c r="I50" s="1">
        <f>E50 + ((1-$T$6)*(E50-E49))</f>
        <v>0</v>
      </c>
      <c r="L50" s="1" t="e">
        <f t="shared" si="8"/>
        <v>#DIV/0!</v>
      </c>
      <c r="O50" s="1" t="str">
        <f t="shared" si="1"/>
        <v/>
      </c>
      <c r="P50" s="1"/>
      <c r="Q50" s="28"/>
      <c r="R50" s="28"/>
      <c r="S50" s="60" t="s">
        <v>186</v>
      </c>
      <c r="T50" s="61">
        <v>-13.37</v>
      </c>
      <c r="U50" s="62">
        <v>-95.2</v>
      </c>
    </row>
    <row r="51" spans="1:21" ht="15" thickBot="1">
      <c r="A51">
        <f>'raw data'!A51</f>
        <v>0</v>
      </c>
      <c r="B51">
        <f>'raw data'!E51</f>
        <v>0</v>
      </c>
      <c r="C51">
        <f>'raw data'!K51</f>
        <v>0</v>
      </c>
      <c r="D51">
        <f>'raw data'!L51</f>
        <v>0</v>
      </c>
      <c r="E51" s="1">
        <f>'raw data'!F51</f>
        <v>0</v>
      </c>
      <c r="F51" s="37">
        <f>'run summary'!F51</f>
        <v>-1</v>
      </c>
      <c r="H51" s="21"/>
      <c r="I51" s="1">
        <f>E51 + ((1-$T$7)*(E51-E49))</f>
        <v>0</v>
      </c>
      <c r="L51" s="1" t="e">
        <f t="shared" si="8"/>
        <v>#DIV/0!</v>
      </c>
      <c r="O51" s="1" t="str">
        <f t="shared" si="1"/>
        <v/>
      </c>
      <c r="P51" s="1"/>
      <c r="Q51" s="28"/>
      <c r="R51" s="28"/>
      <c r="S51" s="60" t="s">
        <v>184</v>
      </c>
      <c r="T51" s="61">
        <v>0.62</v>
      </c>
      <c r="U51" s="62">
        <v>3.7</v>
      </c>
    </row>
    <row r="52" spans="1:21" ht="15" thickBot="1">
      <c r="A52">
        <f>'raw data'!A52</f>
        <v>0</v>
      </c>
      <c r="B52">
        <f>'raw data'!E52</f>
        <v>0</v>
      </c>
      <c r="C52">
        <f>'raw data'!K52</f>
        <v>0</v>
      </c>
      <c r="D52">
        <f>'raw data'!L52</f>
        <v>0</v>
      </c>
      <c r="E52" s="1">
        <f>'raw data'!F52</f>
        <v>0</v>
      </c>
      <c r="F52" s="37">
        <f>'run summary'!F52</f>
        <v>-1</v>
      </c>
      <c r="H52" s="21"/>
      <c r="I52" s="1">
        <f>E52 + ((1-$T$8)*(E52-E49))</f>
        <v>0</v>
      </c>
      <c r="L52" s="1" t="e">
        <f t="shared" si="8"/>
        <v>#DIV/0!</v>
      </c>
      <c r="O52" s="1" t="str">
        <f t="shared" si="1"/>
        <v/>
      </c>
      <c r="P52" s="1"/>
      <c r="Q52" s="28"/>
      <c r="R52" s="28"/>
      <c r="S52" s="66" t="s">
        <v>214</v>
      </c>
      <c r="T52" s="67">
        <v>-10.199999999999999</v>
      </c>
      <c r="U52" s="68">
        <v>70.400000000000006</v>
      </c>
    </row>
    <row r="53" spans="1:21">
      <c r="A53">
        <f>'raw data'!A53</f>
        <v>0</v>
      </c>
      <c r="B53" s="76">
        <f>'raw data'!E53</f>
        <v>0</v>
      </c>
      <c r="C53" s="76">
        <f>'raw data'!K53</f>
        <v>0</v>
      </c>
      <c r="D53" s="76">
        <f>'raw data'!L53</f>
        <v>0</v>
      </c>
      <c r="E53" s="77">
        <f>'raw data'!F53</f>
        <v>0</v>
      </c>
      <c r="F53" s="78">
        <f>'run summary'!F53</f>
        <v>-1</v>
      </c>
      <c r="G53" s="79">
        <f>STDEV(E50:E53)</f>
        <v>0</v>
      </c>
      <c r="H53" s="80">
        <f>STDEV(I50:I53)</f>
        <v>0</v>
      </c>
      <c r="I53" s="77">
        <f>E53 + ((1-$T$9)*(E53-E49))</f>
        <v>0</v>
      </c>
      <c r="J53" s="77"/>
      <c r="K53" s="77"/>
      <c r="L53" s="77" t="e">
        <f t="shared" si="8"/>
        <v>#DIV/0!</v>
      </c>
      <c r="M53" s="76"/>
      <c r="N53" s="76"/>
      <c r="O53" s="77" t="str">
        <f t="shared" si="1"/>
        <v/>
      </c>
      <c r="P53" s="77" t="e">
        <f>AVERAGE(O50:O53)</f>
        <v>#DIV/0!</v>
      </c>
      <c r="Q53" s="99" t="str">
        <f>IF(COUNT(O50:O53)&lt;2,"",_xlfn.STDEV.S(O50:O53))</f>
        <v/>
      </c>
      <c r="R53" s="84"/>
    </row>
    <row r="54" spans="1:21">
      <c r="A54">
        <f>'raw data'!A54</f>
        <v>0</v>
      </c>
      <c r="B54">
        <f>'raw data'!E54</f>
        <v>0</v>
      </c>
      <c r="C54">
        <f>'raw data'!K54</f>
        <v>0</v>
      </c>
      <c r="D54">
        <f>'raw data'!L54</f>
        <v>0</v>
      </c>
      <c r="E54" s="1">
        <f>'raw data'!F54</f>
        <v>0</v>
      </c>
      <c r="F54" s="37">
        <f>'run summary'!F54</f>
        <v>-1</v>
      </c>
      <c r="H54" s="21"/>
      <c r="I54" s="1">
        <f>E54 + ((1-$T$6)*(E54-E53))</f>
        <v>0</v>
      </c>
      <c r="L54" s="1" t="e">
        <f t="shared" si="8"/>
        <v>#DIV/0!</v>
      </c>
      <c r="O54" s="1" t="str">
        <f t="shared" si="1"/>
        <v/>
      </c>
      <c r="P54" s="1"/>
      <c r="Q54" s="28"/>
      <c r="R54" s="28"/>
    </row>
    <row r="55" spans="1:21">
      <c r="A55">
        <f>'raw data'!A55</f>
        <v>0</v>
      </c>
      <c r="B55">
        <f>'raw data'!E55</f>
        <v>0</v>
      </c>
      <c r="C55">
        <f>'raw data'!K55</f>
        <v>0</v>
      </c>
      <c r="D55">
        <f>'raw data'!L55</f>
        <v>0</v>
      </c>
      <c r="E55" s="1">
        <f>'raw data'!F55</f>
        <v>0</v>
      </c>
      <c r="F55" s="37">
        <f>'run summary'!F55</f>
        <v>-1</v>
      </c>
      <c r="H55" s="21"/>
      <c r="I55" s="1">
        <f>E55 + ((1-$T$7)*(E55-E53))</f>
        <v>0</v>
      </c>
      <c r="L55" s="1" t="e">
        <f t="shared" si="8"/>
        <v>#DIV/0!</v>
      </c>
      <c r="O55" s="1" t="str">
        <f t="shared" si="1"/>
        <v/>
      </c>
      <c r="P55" s="1"/>
      <c r="Q55" s="28"/>
      <c r="R55" s="28"/>
    </row>
    <row r="56" spans="1:21">
      <c r="A56">
        <f>'raw data'!A56</f>
        <v>0</v>
      </c>
      <c r="B56">
        <f>'raw data'!E56</f>
        <v>0</v>
      </c>
      <c r="C56">
        <f>'raw data'!K56</f>
        <v>0</v>
      </c>
      <c r="D56">
        <f>'raw data'!L56</f>
        <v>0</v>
      </c>
      <c r="E56" s="1">
        <f>'raw data'!F56</f>
        <v>0</v>
      </c>
      <c r="F56" s="37">
        <f>'run summary'!F56</f>
        <v>-1</v>
      </c>
      <c r="H56" s="21"/>
      <c r="I56" s="1">
        <f>E56 + ((1-$T$8)*(E56-E53))</f>
        <v>0</v>
      </c>
      <c r="L56" s="1" t="e">
        <f t="shared" si="8"/>
        <v>#DIV/0!</v>
      </c>
      <c r="O56" s="1" t="str">
        <f t="shared" si="1"/>
        <v/>
      </c>
      <c r="P56" s="1"/>
      <c r="Q56" s="28"/>
      <c r="R56" s="28"/>
    </row>
    <row r="57" spans="1:21">
      <c r="A57">
        <f>'raw data'!A57</f>
        <v>0</v>
      </c>
      <c r="B57" s="76">
        <f>'raw data'!E57</f>
        <v>0</v>
      </c>
      <c r="C57" s="76">
        <f>'raw data'!K57</f>
        <v>0</v>
      </c>
      <c r="D57" s="76">
        <f>'raw data'!L57</f>
        <v>0</v>
      </c>
      <c r="E57" s="77">
        <f>'raw data'!F57</f>
        <v>0</v>
      </c>
      <c r="F57" s="78">
        <f>'run summary'!F57</f>
        <v>-1</v>
      </c>
      <c r="G57" s="79">
        <f>STDEV(E54:E57)</f>
        <v>0</v>
      </c>
      <c r="H57" s="80">
        <f>STDEV(I54:I57)</f>
        <v>0</v>
      </c>
      <c r="I57" s="77">
        <f>E57 + ((1-$T$9)*(E57-E53))</f>
        <v>0</v>
      </c>
      <c r="J57" s="76"/>
      <c r="K57" s="76"/>
      <c r="L57" s="77" t="e">
        <f t="shared" si="8"/>
        <v>#DIV/0!</v>
      </c>
      <c r="M57" s="76"/>
      <c r="N57" s="76"/>
      <c r="O57" s="77" t="str">
        <f t="shared" si="1"/>
        <v/>
      </c>
      <c r="P57" s="77" t="e">
        <f>AVERAGE(O54:O57)</f>
        <v>#DIV/0!</v>
      </c>
      <c r="Q57" s="99" t="str">
        <f>IF(COUNT(O54:O57)&lt;2,"",_xlfn.STDEV.S(O54:O57))</f>
        <v/>
      </c>
      <c r="R57" s="84"/>
    </row>
    <row r="58" spans="1:21">
      <c r="A58">
        <f>'raw data'!A58</f>
        <v>0</v>
      </c>
      <c r="B58">
        <f>'raw data'!E58</f>
        <v>0</v>
      </c>
      <c r="C58" s="103">
        <f>'raw data'!K58</f>
        <v>0</v>
      </c>
      <c r="D58">
        <f>'raw data'!L58</f>
        <v>0</v>
      </c>
      <c r="E58" s="1">
        <f>'raw data'!F58</f>
        <v>0</v>
      </c>
      <c r="F58" s="37">
        <f>'run summary'!F58</f>
        <v>-1</v>
      </c>
      <c r="H58" s="21"/>
      <c r="I58" s="1">
        <f>E58 + ((1-$T$6)*(E58-E57))</f>
        <v>0</v>
      </c>
      <c r="J58" s="70">
        <f>AVERAGE(I58)</f>
        <v>0</v>
      </c>
      <c r="K58" s="70" t="e">
        <f>J58 - ($T$18*A58)</f>
        <v>#DIV/0!</v>
      </c>
      <c r="L58" s="1" t="e">
        <f t="shared" si="8"/>
        <v>#DIV/0!</v>
      </c>
      <c r="O58" s="1" t="str">
        <f t="shared" si="1"/>
        <v/>
      </c>
      <c r="P58" s="1"/>
      <c r="Q58" s="28"/>
      <c r="R58" s="28"/>
    </row>
    <row r="59" spans="1:21">
      <c r="A59">
        <f>'raw data'!A59</f>
        <v>0</v>
      </c>
      <c r="B59">
        <f>'raw data'!E59</f>
        <v>0</v>
      </c>
      <c r="C59" s="29">
        <f>'raw data'!K59</f>
        <v>0</v>
      </c>
      <c r="D59">
        <f>'raw data'!L59</f>
        <v>0</v>
      </c>
      <c r="E59" s="1">
        <f>'raw data'!F59</f>
        <v>0</v>
      </c>
      <c r="F59" s="37">
        <f>'run summary'!F59</f>
        <v>-1</v>
      </c>
      <c r="H59" s="21"/>
      <c r="I59" s="1">
        <f>E59 + ((1-$T$7)*(E59-E57))</f>
        <v>0</v>
      </c>
      <c r="J59" s="70">
        <f>AVERAGE(I59)</f>
        <v>0</v>
      </c>
      <c r="K59" s="70" t="e">
        <f>J59 - ($T$18*A59)</f>
        <v>#DIV/0!</v>
      </c>
      <c r="L59" s="1" t="e">
        <f t="shared" si="8"/>
        <v>#DIV/0!</v>
      </c>
      <c r="O59" s="1" t="str">
        <f t="shared" si="1"/>
        <v/>
      </c>
      <c r="P59" s="1"/>
      <c r="Q59" s="28"/>
      <c r="R59" s="28"/>
    </row>
    <row r="60" spans="1:21">
      <c r="A60">
        <f>'raw data'!A60</f>
        <v>0</v>
      </c>
      <c r="B60">
        <f>'raw data'!E60</f>
        <v>0</v>
      </c>
      <c r="C60" s="29">
        <f>'raw data'!K60</f>
        <v>0</v>
      </c>
      <c r="D60">
        <f>'raw data'!L60</f>
        <v>0</v>
      </c>
      <c r="E60" s="1">
        <f>'raw data'!F60</f>
        <v>0</v>
      </c>
      <c r="F60" s="37">
        <f>'run summary'!F60</f>
        <v>-1</v>
      </c>
      <c r="H60" s="21"/>
      <c r="I60" s="1">
        <f>E60 + ((1-$T$8)*(E60-E57))</f>
        <v>0</v>
      </c>
      <c r="J60" s="70">
        <f>AVERAGE(I60)</f>
        <v>0</v>
      </c>
      <c r="K60" s="70" t="e">
        <f>J60 - ($T$18*A60)</f>
        <v>#DIV/0!</v>
      </c>
      <c r="L60" s="1" t="e">
        <f t="shared" si="8"/>
        <v>#DIV/0!</v>
      </c>
      <c r="O60" s="1" t="str">
        <f t="shared" si="1"/>
        <v/>
      </c>
      <c r="P60" s="1"/>
      <c r="Q60" s="28"/>
      <c r="R60" s="28"/>
    </row>
    <row r="61" spans="1:21">
      <c r="A61">
        <f>'raw data'!A61</f>
        <v>0</v>
      </c>
      <c r="B61" s="76">
        <f>'raw data'!E61</f>
        <v>0</v>
      </c>
      <c r="C61" s="76">
        <f>'raw data'!K61</f>
        <v>0</v>
      </c>
      <c r="D61" s="76">
        <f>'raw data'!L61</f>
        <v>0</v>
      </c>
      <c r="E61" s="77">
        <f>'raw data'!F61</f>
        <v>0</v>
      </c>
      <c r="F61" s="78">
        <f>'run summary'!F61</f>
        <v>-1</v>
      </c>
      <c r="G61" s="79">
        <f>STDEV(E58:E61)</f>
        <v>0</v>
      </c>
      <c r="H61" s="80">
        <f>STDEV(I58:I61)</f>
        <v>0</v>
      </c>
      <c r="I61" s="77">
        <f>E61 + ((1-$T$9)*(E61-E57))</f>
        <v>0</v>
      </c>
      <c r="J61" s="85">
        <f>AVERAGE(I61)</f>
        <v>0</v>
      </c>
      <c r="K61" s="85" t="e">
        <f>J61 - ($T$18*A61)</f>
        <v>#DIV/0!</v>
      </c>
      <c r="L61" s="77" t="e">
        <f t="shared" si="8"/>
        <v>#DIV/0!</v>
      </c>
      <c r="M61" s="76"/>
      <c r="N61" s="76"/>
      <c r="O61" s="77" t="str">
        <f t="shared" si="1"/>
        <v/>
      </c>
      <c r="P61" s="77" t="e">
        <f>AVERAGE(O58:O61)</f>
        <v>#DIV/0!</v>
      </c>
      <c r="Q61" s="99" t="str">
        <f>IF(COUNT(O58:O61)&lt;3,"",_xlfn.STDEV.S(O58:O61))</f>
        <v/>
      </c>
      <c r="R61" s="84"/>
    </row>
    <row r="62" spans="1:21">
      <c r="A62">
        <f>'raw data'!A62</f>
        <v>0</v>
      </c>
      <c r="B62">
        <f>'raw data'!E62</f>
        <v>0</v>
      </c>
      <c r="C62">
        <f>'raw data'!K62</f>
        <v>0</v>
      </c>
      <c r="D62">
        <f>'raw data'!L62</f>
        <v>0</v>
      </c>
      <c r="E62" s="1">
        <f>'raw data'!F62</f>
        <v>0</v>
      </c>
      <c r="F62" s="37">
        <f>'run summary'!F62</f>
        <v>-1</v>
      </c>
      <c r="H62" s="21"/>
      <c r="I62" s="1">
        <f>E62 + ((1-$T$6)*(E62-E61))</f>
        <v>0</v>
      </c>
      <c r="L62" s="1" t="e">
        <f t="shared" si="8"/>
        <v>#DIV/0!</v>
      </c>
      <c r="O62" s="1" t="str">
        <f t="shared" si="1"/>
        <v/>
      </c>
      <c r="P62" s="1"/>
      <c r="Q62" s="28"/>
      <c r="R62" s="28"/>
    </row>
    <row r="63" spans="1:21">
      <c r="A63">
        <f>'raw data'!A63</f>
        <v>0</v>
      </c>
      <c r="B63">
        <f>'raw data'!E63</f>
        <v>0</v>
      </c>
      <c r="C63">
        <f>'raw data'!K63</f>
        <v>0</v>
      </c>
      <c r="D63">
        <f>'raw data'!L63</f>
        <v>0</v>
      </c>
      <c r="E63" s="1">
        <f>'raw data'!F63</f>
        <v>0</v>
      </c>
      <c r="F63" s="37">
        <f>'run summary'!F63</f>
        <v>-1</v>
      </c>
      <c r="H63" s="21"/>
      <c r="I63" s="1">
        <f>E63 + ((1-$T$7)*(E63-E61))</f>
        <v>0</v>
      </c>
      <c r="L63" s="1" t="e">
        <f t="shared" si="8"/>
        <v>#DIV/0!</v>
      </c>
      <c r="O63" s="1" t="str">
        <f t="shared" si="1"/>
        <v/>
      </c>
      <c r="P63" s="1"/>
      <c r="Q63" s="28"/>
      <c r="R63" s="28"/>
    </row>
    <row r="64" spans="1:21">
      <c r="A64">
        <f>'raw data'!A64</f>
        <v>0</v>
      </c>
      <c r="B64">
        <f>'raw data'!E64</f>
        <v>0</v>
      </c>
      <c r="C64">
        <f>'raw data'!K64</f>
        <v>0</v>
      </c>
      <c r="D64">
        <f>'raw data'!L64</f>
        <v>0</v>
      </c>
      <c r="E64" s="1">
        <f>'raw data'!F64</f>
        <v>0</v>
      </c>
      <c r="F64" s="37">
        <f>'run summary'!F64</f>
        <v>-1</v>
      </c>
      <c r="H64" s="21"/>
      <c r="I64" s="1">
        <f>E64 + ((1-$T$8)*(E64-E61))</f>
        <v>0</v>
      </c>
      <c r="L64" s="1" t="e">
        <f t="shared" si="8"/>
        <v>#DIV/0!</v>
      </c>
      <c r="O64" s="1" t="str">
        <f t="shared" si="1"/>
        <v/>
      </c>
      <c r="P64" s="1"/>
      <c r="Q64" s="28"/>
      <c r="R64" s="28"/>
    </row>
    <row r="65" spans="1:18">
      <c r="A65">
        <f>'raw data'!A65</f>
        <v>0</v>
      </c>
      <c r="B65" s="76">
        <f>'raw data'!E65</f>
        <v>0</v>
      </c>
      <c r="C65" s="76">
        <f>'raw data'!K65</f>
        <v>0</v>
      </c>
      <c r="D65" s="76">
        <f>'raw data'!L65</f>
        <v>0</v>
      </c>
      <c r="E65" s="77">
        <f>'raw data'!F65</f>
        <v>0</v>
      </c>
      <c r="F65" s="78">
        <f>'run summary'!F65</f>
        <v>-1</v>
      </c>
      <c r="G65" s="79">
        <f>STDEV(E62:E65)</f>
        <v>0</v>
      </c>
      <c r="H65" s="80">
        <f>STDEV(I62:I65)</f>
        <v>0</v>
      </c>
      <c r="I65" s="77">
        <f>E65 + ((1-$T$9)*(E65-E61))</f>
        <v>0</v>
      </c>
      <c r="J65" s="76"/>
      <c r="K65" s="76"/>
      <c r="L65" s="77" t="e">
        <f t="shared" si="8"/>
        <v>#DIV/0!</v>
      </c>
      <c r="M65" s="76"/>
      <c r="N65" s="76"/>
      <c r="O65" s="77" t="str">
        <f t="shared" si="1"/>
        <v/>
      </c>
      <c r="P65" s="77" t="e">
        <f>AVERAGE(O62:O65)</f>
        <v>#DIV/0!</v>
      </c>
      <c r="Q65" s="99" t="str">
        <f>IF(COUNT(O62:O65)&lt;2,"",_xlfn.STDEV.S(O62:O65))</f>
        <v/>
      </c>
      <c r="R65" s="84"/>
    </row>
    <row r="66" spans="1:18">
      <c r="A66">
        <f>'raw data'!A66</f>
        <v>0</v>
      </c>
      <c r="B66">
        <f>'raw data'!E66</f>
        <v>0</v>
      </c>
      <c r="C66">
        <f>'raw data'!K66</f>
        <v>0</v>
      </c>
      <c r="D66">
        <f>'raw data'!L66</f>
        <v>0</v>
      </c>
      <c r="E66" s="1">
        <f>'raw data'!F66</f>
        <v>0</v>
      </c>
      <c r="F66" s="37">
        <f>'run summary'!F66</f>
        <v>-1</v>
      </c>
      <c r="H66" s="21"/>
      <c r="I66" s="1">
        <f>E66 + ((1-$T$6)*(E66-E65))</f>
        <v>0</v>
      </c>
      <c r="L66" s="1" t="e">
        <f t="shared" si="8"/>
        <v>#DIV/0!</v>
      </c>
      <c r="O66" s="1" t="str">
        <f t="shared" si="1"/>
        <v/>
      </c>
      <c r="P66" s="1"/>
      <c r="Q66" s="28"/>
      <c r="R66" s="28"/>
    </row>
    <row r="67" spans="1:18">
      <c r="A67">
        <f>'raw data'!A67</f>
        <v>0</v>
      </c>
      <c r="B67">
        <f>'raw data'!E67</f>
        <v>0</v>
      </c>
      <c r="C67">
        <f>'raw data'!K67</f>
        <v>0</v>
      </c>
      <c r="D67">
        <f>'raw data'!L67</f>
        <v>0</v>
      </c>
      <c r="E67" s="1">
        <f>'raw data'!F67</f>
        <v>0</v>
      </c>
      <c r="F67" s="37">
        <f>'run summary'!F67</f>
        <v>-1</v>
      </c>
      <c r="H67" s="21"/>
      <c r="I67" s="1">
        <f>E67 + ((1-$T$7)*(E67-E65))</f>
        <v>0</v>
      </c>
      <c r="L67" s="1" t="e">
        <f t="shared" si="8"/>
        <v>#DIV/0!</v>
      </c>
      <c r="O67" s="1" t="str">
        <f t="shared" si="1"/>
        <v/>
      </c>
      <c r="P67" s="1"/>
      <c r="Q67" s="28"/>
      <c r="R67" s="28"/>
    </row>
    <row r="68" spans="1:18">
      <c r="A68">
        <f>'raw data'!A68</f>
        <v>0</v>
      </c>
      <c r="B68">
        <f>'raw data'!E68</f>
        <v>0</v>
      </c>
      <c r="C68">
        <f>'raw data'!K68</f>
        <v>0</v>
      </c>
      <c r="D68">
        <f>'raw data'!L68</f>
        <v>0</v>
      </c>
      <c r="E68" s="1">
        <f>'raw data'!F68</f>
        <v>0</v>
      </c>
      <c r="F68" s="37">
        <f>'run summary'!F68</f>
        <v>-1</v>
      </c>
      <c r="H68" s="21"/>
      <c r="I68" s="1">
        <f>E68 + ((1-$T$8)*(E68-E65))</f>
        <v>0</v>
      </c>
      <c r="L68" s="1" t="e">
        <f t="shared" si="8"/>
        <v>#DIV/0!</v>
      </c>
      <c r="O68" s="1" t="str">
        <f t="shared" si="1"/>
        <v/>
      </c>
      <c r="P68" s="1"/>
      <c r="Q68" s="28"/>
      <c r="R68" s="28"/>
    </row>
    <row r="69" spans="1:18">
      <c r="A69">
        <f>'raw data'!A69</f>
        <v>0</v>
      </c>
      <c r="B69" s="76">
        <f>'raw data'!E69</f>
        <v>0</v>
      </c>
      <c r="C69" s="76">
        <f>'raw data'!K69</f>
        <v>0</v>
      </c>
      <c r="D69" s="76">
        <f>'raw data'!L69</f>
        <v>0</v>
      </c>
      <c r="E69" s="77">
        <f>'raw data'!F69</f>
        <v>0</v>
      </c>
      <c r="F69" s="78">
        <f>'run summary'!F69</f>
        <v>-1</v>
      </c>
      <c r="G69" s="79">
        <f>STDEV(E66:E69)</f>
        <v>0</v>
      </c>
      <c r="H69" s="80">
        <f>STDEV(I66:I69)</f>
        <v>0</v>
      </c>
      <c r="I69" s="77">
        <f>E69 + ((1-$T$9)*(E69-E65))</f>
        <v>0</v>
      </c>
      <c r="J69" s="76"/>
      <c r="K69" s="76"/>
      <c r="L69" s="77" t="e">
        <f t="shared" si="8"/>
        <v>#DIV/0!</v>
      </c>
      <c r="M69" s="76"/>
      <c r="N69" s="76"/>
      <c r="O69" s="77" t="str">
        <f t="shared" si="1"/>
        <v/>
      </c>
      <c r="P69" s="77" t="e">
        <f>AVERAGE(O66:O69)</f>
        <v>#DIV/0!</v>
      </c>
      <c r="Q69" s="99" t="str">
        <f>IF(COUNT(O66:O69)&lt;2,"",_xlfn.STDEV.S(O66:O69))</f>
        <v/>
      </c>
      <c r="R69" s="84"/>
    </row>
    <row r="70" spans="1:18">
      <c r="A70">
        <f>'raw data'!A70</f>
        <v>0</v>
      </c>
      <c r="B70">
        <f>'raw data'!E70</f>
        <v>0</v>
      </c>
      <c r="C70">
        <f>'raw data'!K70</f>
        <v>0</v>
      </c>
      <c r="D70">
        <f>'raw data'!L70</f>
        <v>0</v>
      </c>
      <c r="E70" s="1">
        <f>'raw data'!F70</f>
        <v>0</v>
      </c>
      <c r="F70" s="37">
        <f>'run summary'!F70</f>
        <v>-1</v>
      </c>
      <c r="H70" s="21"/>
      <c r="I70" s="1">
        <f>E70 + ((1-$T$6)*(E70-E69))</f>
        <v>0</v>
      </c>
      <c r="L70" s="1" t="e">
        <f t="shared" si="8"/>
        <v>#DIV/0!</v>
      </c>
      <c r="O70" s="1" t="str">
        <f t="shared" si="1"/>
        <v/>
      </c>
      <c r="P70" s="1"/>
      <c r="Q70" s="28"/>
      <c r="R70" s="28"/>
    </row>
    <row r="71" spans="1:18">
      <c r="A71">
        <f>'raw data'!A71</f>
        <v>0</v>
      </c>
      <c r="B71">
        <f>'raw data'!E71</f>
        <v>0</v>
      </c>
      <c r="C71">
        <f>'raw data'!K71</f>
        <v>0</v>
      </c>
      <c r="D71">
        <f>'raw data'!L71</f>
        <v>0</v>
      </c>
      <c r="E71" s="1">
        <f>'raw data'!F71</f>
        <v>0</v>
      </c>
      <c r="F71" s="37">
        <f>'run summary'!F71</f>
        <v>-1</v>
      </c>
      <c r="H71" s="21"/>
      <c r="I71" s="1">
        <f>E71 + ((1-$T$7)*(E71-E69))</f>
        <v>0</v>
      </c>
      <c r="L71" s="1" t="e">
        <f t="shared" si="8"/>
        <v>#DIV/0!</v>
      </c>
      <c r="O71" s="1" t="str">
        <f t="shared" si="1"/>
        <v/>
      </c>
      <c r="P71" s="1"/>
      <c r="Q71" s="28"/>
      <c r="R71" s="28"/>
    </row>
    <row r="72" spans="1:18">
      <c r="A72">
        <f>'raw data'!A72</f>
        <v>0</v>
      </c>
      <c r="B72">
        <f>'raw data'!E72</f>
        <v>0</v>
      </c>
      <c r="C72">
        <f>'raw data'!K72</f>
        <v>0</v>
      </c>
      <c r="D72">
        <f>'raw data'!L72</f>
        <v>0</v>
      </c>
      <c r="E72" s="1">
        <f>'raw data'!F72</f>
        <v>0</v>
      </c>
      <c r="F72" s="37">
        <f>'run summary'!F72</f>
        <v>-1</v>
      </c>
      <c r="H72" s="21"/>
      <c r="I72" s="1">
        <f>E72 + ((1-$T$8)*(E72-E69))</f>
        <v>0</v>
      </c>
      <c r="L72" s="1" t="e">
        <f t="shared" ref="L72:L103" si="9">I72 - ($T$18*A72)</f>
        <v>#DIV/0!</v>
      </c>
      <c r="O72" s="1" t="str">
        <f t="shared" si="1"/>
        <v/>
      </c>
      <c r="P72" s="1"/>
      <c r="Q72" s="28"/>
      <c r="R72" s="28"/>
    </row>
    <row r="73" spans="1:18">
      <c r="A73">
        <f>'raw data'!A73</f>
        <v>0</v>
      </c>
      <c r="B73" s="76">
        <f>'raw data'!E73</f>
        <v>0</v>
      </c>
      <c r="C73" s="76">
        <f>'raw data'!K73</f>
        <v>0</v>
      </c>
      <c r="D73" s="76">
        <f>'raw data'!L73</f>
        <v>0</v>
      </c>
      <c r="E73" s="77">
        <f>'raw data'!F73</f>
        <v>0</v>
      </c>
      <c r="F73" s="78">
        <f>'run summary'!F73</f>
        <v>-1</v>
      </c>
      <c r="G73" s="79">
        <f>STDEV(E70:E73)</f>
        <v>0</v>
      </c>
      <c r="H73" s="80">
        <f>STDEV(I70:I73)</f>
        <v>0</v>
      </c>
      <c r="I73" s="77">
        <f>E73 + ((1-$T$9)*(E73-E69))</f>
        <v>0</v>
      </c>
      <c r="J73" s="76"/>
      <c r="K73" s="76"/>
      <c r="L73" s="77" t="e">
        <f t="shared" si="9"/>
        <v>#DIV/0!</v>
      </c>
      <c r="M73" s="76"/>
      <c r="N73" s="76"/>
      <c r="O73" s="77" t="str">
        <f t="shared" ref="O73:O131" si="10">IF(F73=-1,"",L73*$T$23+$T$24)</f>
        <v/>
      </c>
      <c r="P73" s="77" t="e">
        <f>AVERAGE(O70:O73)</f>
        <v>#DIV/0!</v>
      </c>
      <c r="Q73" s="99" t="str">
        <f>IF(COUNT(O70:O73)&lt;2,"",_xlfn.STDEV.S(O70:O73))</f>
        <v/>
      </c>
      <c r="R73" s="84"/>
    </row>
    <row r="74" spans="1:18">
      <c r="A74">
        <f>'raw data'!A74</f>
        <v>0</v>
      </c>
      <c r="B74">
        <f>'raw data'!E74</f>
        <v>0</v>
      </c>
      <c r="C74">
        <f>'raw data'!K74</f>
        <v>0</v>
      </c>
      <c r="D74">
        <f>'raw data'!L74</f>
        <v>0</v>
      </c>
      <c r="E74" s="1">
        <f>'raw data'!F74</f>
        <v>0</v>
      </c>
      <c r="F74" s="37">
        <f>'run summary'!F74</f>
        <v>-1</v>
      </c>
      <c r="H74" s="21"/>
      <c r="I74" s="1">
        <f>E74 + ((1-$T$6)*(E74-E73))</f>
        <v>0</v>
      </c>
      <c r="L74" s="1" t="e">
        <f t="shared" si="9"/>
        <v>#DIV/0!</v>
      </c>
      <c r="O74" s="1" t="str">
        <f t="shared" si="10"/>
        <v/>
      </c>
      <c r="P74" s="1"/>
      <c r="Q74" s="28"/>
      <c r="R74" s="28"/>
    </row>
    <row r="75" spans="1:18">
      <c r="A75">
        <f>'raw data'!A75</f>
        <v>0</v>
      </c>
      <c r="B75">
        <f>'raw data'!E75</f>
        <v>0</v>
      </c>
      <c r="C75">
        <f>'raw data'!K75</f>
        <v>0</v>
      </c>
      <c r="D75">
        <f>'raw data'!L75</f>
        <v>0</v>
      </c>
      <c r="E75" s="1">
        <f>'raw data'!F75</f>
        <v>0</v>
      </c>
      <c r="F75" s="37">
        <f>'run summary'!F75</f>
        <v>-1</v>
      </c>
      <c r="H75" s="21"/>
      <c r="I75" s="1">
        <f>E75 + ((1-$T$7)*(E75-E73))</f>
        <v>0</v>
      </c>
      <c r="L75" s="1" t="e">
        <f t="shared" si="9"/>
        <v>#DIV/0!</v>
      </c>
      <c r="O75" s="1" t="str">
        <f t="shared" si="10"/>
        <v/>
      </c>
      <c r="P75" s="1"/>
      <c r="Q75" s="28"/>
      <c r="R75" s="28"/>
    </row>
    <row r="76" spans="1:18">
      <c r="A76">
        <f>'raw data'!A76</f>
        <v>0</v>
      </c>
      <c r="B76">
        <f>'raw data'!E76</f>
        <v>0</v>
      </c>
      <c r="C76">
        <f>'raw data'!K76</f>
        <v>0</v>
      </c>
      <c r="D76">
        <f>'raw data'!L76</f>
        <v>0</v>
      </c>
      <c r="E76" s="1">
        <f>'raw data'!F76</f>
        <v>0</v>
      </c>
      <c r="F76" s="37">
        <f>'run summary'!F76</f>
        <v>-1</v>
      </c>
      <c r="H76" s="21"/>
      <c r="I76" s="1">
        <f>E76 + ((1-$T$8)*(E76-E73))</f>
        <v>0</v>
      </c>
      <c r="L76" s="1" t="e">
        <f t="shared" si="9"/>
        <v>#DIV/0!</v>
      </c>
      <c r="O76" s="1" t="str">
        <f t="shared" si="10"/>
        <v/>
      </c>
      <c r="P76" s="1"/>
      <c r="Q76" s="28"/>
      <c r="R76" s="28"/>
    </row>
    <row r="77" spans="1:18">
      <c r="A77">
        <f>'raw data'!A77</f>
        <v>0</v>
      </c>
      <c r="B77" s="76">
        <f>'raw data'!E77</f>
        <v>0</v>
      </c>
      <c r="C77" s="76">
        <f>'raw data'!K77</f>
        <v>0</v>
      </c>
      <c r="D77" s="76">
        <f>'raw data'!L77</f>
        <v>0</v>
      </c>
      <c r="E77" s="77">
        <f>'raw data'!F77</f>
        <v>0</v>
      </c>
      <c r="F77" s="78">
        <f>'run summary'!F77</f>
        <v>-1</v>
      </c>
      <c r="G77" s="79">
        <f>STDEV(E74:E77)</f>
        <v>0</v>
      </c>
      <c r="H77" s="80">
        <f>STDEV(I74:I77)</f>
        <v>0</v>
      </c>
      <c r="I77" s="77">
        <f>E77 + ((1-$T$9)*(E77-E73))</f>
        <v>0</v>
      </c>
      <c r="J77" s="76"/>
      <c r="K77" s="76"/>
      <c r="L77" s="77" t="e">
        <f t="shared" si="9"/>
        <v>#DIV/0!</v>
      </c>
      <c r="M77" s="76"/>
      <c r="N77" s="76"/>
      <c r="O77" s="77" t="str">
        <f t="shared" si="10"/>
        <v/>
      </c>
      <c r="P77" s="77" t="e">
        <f>AVERAGE(O74:O77)</f>
        <v>#DIV/0!</v>
      </c>
      <c r="Q77" s="99" t="str">
        <f>IF(COUNT(O74:O77)&lt;2,"",_xlfn.STDEV.S(O74:O77))</f>
        <v/>
      </c>
      <c r="R77" s="84"/>
    </row>
    <row r="78" spans="1:18">
      <c r="A78">
        <f>'raw data'!A78</f>
        <v>0</v>
      </c>
      <c r="B78">
        <f>'raw data'!E78</f>
        <v>0</v>
      </c>
      <c r="C78">
        <f>'raw data'!K78</f>
        <v>0</v>
      </c>
      <c r="D78">
        <f>'raw data'!L78</f>
        <v>0</v>
      </c>
      <c r="E78" s="1">
        <f>'raw data'!F78</f>
        <v>0</v>
      </c>
      <c r="F78" s="37">
        <f>'run summary'!F78</f>
        <v>-1</v>
      </c>
      <c r="H78" s="21"/>
      <c r="I78" s="1">
        <f>E78 + ((1-$T$6)*(E78-E77))</f>
        <v>0</v>
      </c>
      <c r="L78" s="1" t="e">
        <f t="shared" si="9"/>
        <v>#DIV/0!</v>
      </c>
      <c r="O78" s="1" t="str">
        <f t="shared" si="10"/>
        <v/>
      </c>
      <c r="P78" s="1"/>
      <c r="Q78" s="28"/>
      <c r="R78" s="28"/>
    </row>
    <row r="79" spans="1:18">
      <c r="A79">
        <f>'raw data'!A79</f>
        <v>0</v>
      </c>
      <c r="B79">
        <f>'raw data'!E79</f>
        <v>0</v>
      </c>
      <c r="C79">
        <f>'raw data'!K79</f>
        <v>0</v>
      </c>
      <c r="D79">
        <f>'raw data'!L79</f>
        <v>0</v>
      </c>
      <c r="E79" s="1">
        <f>'raw data'!F79</f>
        <v>0</v>
      </c>
      <c r="F79" s="37">
        <f>'run summary'!F79</f>
        <v>-1</v>
      </c>
      <c r="H79" s="21"/>
      <c r="I79" s="1">
        <f>E79 + ((1-$T$7)*(E79-E77))</f>
        <v>0</v>
      </c>
      <c r="L79" s="1" t="e">
        <f t="shared" si="9"/>
        <v>#DIV/0!</v>
      </c>
      <c r="O79" s="1" t="str">
        <f t="shared" si="10"/>
        <v/>
      </c>
      <c r="P79" s="1"/>
      <c r="Q79" s="28"/>
      <c r="R79" s="28"/>
    </row>
    <row r="80" spans="1:18">
      <c r="A80">
        <f>'raw data'!A80</f>
        <v>0</v>
      </c>
      <c r="B80">
        <f>'raw data'!E80</f>
        <v>0</v>
      </c>
      <c r="C80">
        <f>'raw data'!K80</f>
        <v>0</v>
      </c>
      <c r="D80">
        <f>'raw data'!L80</f>
        <v>0</v>
      </c>
      <c r="E80" s="1">
        <f>'raw data'!F80</f>
        <v>0</v>
      </c>
      <c r="F80" s="37">
        <f>'run summary'!F80</f>
        <v>-1</v>
      </c>
      <c r="H80" s="21"/>
      <c r="I80" s="1">
        <f>E80 + ((1-$T$8)*(E80-E77))</f>
        <v>0</v>
      </c>
      <c r="L80" s="1" t="e">
        <f t="shared" si="9"/>
        <v>#DIV/0!</v>
      </c>
      <c r="O80" s="1" t="str">
        <f t="shared" si="10"/>
        <v/>
      </c>
      <c r="P80" s="1"/>
      <c r="Q80" s="28"/>
      <c r="R80" s="28"/>
    </row>
    <row r="81" spans="1:18">
      <c r="A81">
        <f>'raw data'!A81</f>
        <v>0</v>
      </c>
      <c r="B81" s="76">
        <f>'raw data'!E81</f>
        <v>0</v>
      </c>
      <c r="C81" s="76">
        <f>'raw data'!K81</f>
        <v>0</v>
      </c>
      <c r="D81" s="76">
        <f>'raw data'!L81</f>
        <v>0</v>
      </c>
      <c r="E81" s="77">
        <f>'raw data'!F81</f>
        <v>0</v>
      </c>
      <c r="F81" s="78">
        <f>'run summary'!F81</f>
        <v>-1</v>
      </c>
      <c r="G81" s="79">
        <f>STDEV(E78:E81)</f>
        <v>0</v>
      </c>
      <c r="H81" s="80">
        <f>STDEV(I78:I81)</f>
        <v>0</v>
      </c>
      <c r="I81" s="77">
        <f>E81 + ((1-$T$9)*(E81-E77))</f>
        <v>0</v>
      </c>
      <c r="J81" s="76"/>
      <c r="K81" s="76"/>
      <c r="L81" s="77" t="e">
        <f t="shared" si="9"/>
        <v>#DIV/0!</v>
      </c>
      <c r="M81" s="76"/>
      <c r="N81" s="76"/>
      <c r="O81" s="77" t="str">
        <f t="shared" si="10"/>
        <v/>
      </c>
      <c r="P81" s="77" t="e">
        <f>AVERAGE(O78:O81)</f>
        <v>#DIV/0!</v>
      </c>
      <c r="Q81" s="99" t="str">
        <f>IF(COUNT(O78:O81)&lt;2,"",_xlfn.STDEV.S(O78:O81))</f>
        <v/>
      </c>
      <c r="R81" s="84"/>
    </row>
    <row r="82" spans="1:18">
      <c r="A82">
        <f>'raw data'!A82</f>
        <v>0</v>
      </c>
      <c r="B82">
        <f>'raw data'!E82</f>
        <v>0</v>
      </c>
      <c r="C82">
        <f>'raw data'!K82</f>
        <v>0</v>
      </c>
      <c r="D82">
        <f>'raw data'!L82</f>
        <v>0</v>
      </c>
      <c r="E82" s="1">
        <f>'raw data'!F82</f>
        <v>0</v>
      </c>
      <c r="F82" s="37">
        <f>'run summary'!F82</f>
        <v>-1</v>
      </c>
      <c r="H82" s="21"/>
      <c r="I82" s="1">
        <f>E82 + ((1-$T$6)*(E82-E81))</f>
        <v>0</v>
      </c>
      <c r="L82" s="1" t="e">
        <f t="shared" si="9"/>
        <v>#DIV/0!</v>
      </c>
      <c r="O82" s="1" t="str">
        <f t="shared" si="10"/>
        <v/>
      </c>
      <c r="P82" s="1"/>
      <c r="Q82" s="28"/>
      <c r="R82" s="28"/>
    </row>
    <row r="83" spans="1:18">
      <c r="A83">
        <f>'raw data'!A83</f>
        <v>0</v>
      </c>
      <c r="B83">
        <f>'raw data'!E83</f>
        <v>0</v>
      </c>
      <c r="C83">
        <f>'raw data'!K83</f>
        <v>0</v>
      </c>
      <c r="D83">
        <f>'raw data'!L83</f>
        <v>0</v>
      </c>
      <c r="E83" s="1">
        <f>'raw data'!F83</f>
        <v>0</v>
      </c>
      <c r="F83" s="37">
        <f>'run summary'!F83</f>
        <v>-1</v>
      </c>
      <c r="H83" s="21"/>
      <c r="I83" s="1">
        <f>E83 + ((1-$T$7)*(E83-E81))</f>
        <v>0</v>
      </c>
      <c r="L83" s="1" t="e">
        <f t="shared" si="9"/>
        <v>#DIV/0!</v>
      </c>
      <c r="O83" s="1" t="str">
        <f t="shared" si="10"/>
        <v/>
      </c>
      <c r="P83" s="1"/>
      <c r="Q83" s="28"/>
      <c r="R83" s="28"/>
    </row>
    <row r="84" spans="1:18">
      <c r="A84">
        <f>'raw data'!A84</f>
        <v>0</v>
      </c>
      <c r="B84">
        <f>'raw data'!E84</f>
        <v>0</v>
      </c>
      <c r="C84">
        <f>'raw data'!K84</f>
        <v>0</v>
      </c>
      <c r="D84">
        <f>'raw data'!L84</f>
        <v>0</v>
      </c>
      <c r="E84" s="1">
        <f>'raw data'!F84</f>
        <v>0</v>
      </c>
      <c r="F84" s="37">
        <f>'run summary'!F84</f>
        <v>-1</v>
      </c>
      <c r="H84" s="21"/>
      <c r="I84" s="1">
        <f>E84 + ((1-$T$8)*(E84-E81))</f>
        <v>0</v>
      </c>
      <c r="L84" s="1" t="e">
        <f t="shared" si="9"/>
        <v>#DIV/0!</v>
      </c>
      <c r="O84" s="1" t="str">
        <f t="shared" si="10"/>
        <v/>
      </c>
      <c r="P84" s="1"/>
      <c r="Q84" s="28"/>
      <c r="R84" s="28"/>
    </row>
    <row r="85" spans="1:18">
      <c r="A85">
        <f>'raw data'!A85</f>
        <v>0</v>
      </c>
      <c r="B85" s="76">
        <f>'raw data'!E85</f>
        <v>0</v>
      </c>
      <c r="C85" s="76">
        <f>'raw data'!K85</f>
        <v>0</v>
      </c>
      <c r="D85" s="76">
        <f>'raw data'!L85</f>
        <v>0</v>
      </c>
      <c r="E85" s="77">
        <f>'raw data'!F85</f>
        <v>0</v>
      </c>
      <c r="F85" s="78">
        <f>'run summary'!F85</f>
        <v>-1</v>
      </c>
      <c r="G85" s="79">
        <f>STDEV(E82:E85)</f>
        <v>0</v>
      </c>
      <c r="H85" s="80">
        <f>STDEV(I82:I85)</f>
        <v>0</v>
      </c>
      <c r="I85" s="77">
        <f>E85 + ((1-$T$9)*(E85-E81))</f>
        <v>0</v>
      </c>
      <c r="J85" s="76"/>
      <c r="K85" s="76"/>
      <c r="L85" s="77" t="e">
        <f t="shared" si="9"/>
        <v>#DIV/0!</v>
      </c>
      <c r="M85" s="76"/>
      <c r="N85" s="76"/>
      <c r="O85" s="77" t="str">
        <f t="shared" si="10"/>
        <v/>
      </c>
      <c r="P85" s="77" t="e">
        <f>AVERAGE(O82:O85)</f>
        <v>#DIV/0!</v>
      </c>
      <c r="Q85" s="99" t="str">
        <f>IF(COUNT(O82:O85)&lt;2,"",_xlfn.STDEV.S(O82:O85))</f>
        <v/>
      </c>
      <c r="R85" s="84"/>
    </row>
    <row r="86" spans="1:18">
      <c r="A86">
        <f>'raw data'!A86</f>
        <v>0</v>
      </c>
      <c r="B86">
        <f>'raw data'!E86</f>
        <v>0</v>
      </c>
      <c r="C86">
        <f>'raw data'!K86</f>
        <v>0</v>
      </c>
      <c r="D86">
        <f>'raw data'!L86</f>
        <v>0</v>
      </c>
      <c r="E86" s="1">
        <f>'raw data'!F86</f>
        <v>0</v>
      </c>
      <c r="F86" s="37">
        <f>'run summary'!F86</f>
        <v>-1</v>
      </c>
      <c r="H86" s="21"/>
      <c r="I86" s="1">
        <f>E86 + ((1-$T$6)*(E86-E85))</f>
        <v>0</v>
      </c>
      <c r="L86" s="1" t="e">
        <f t="shared" si="9"/>
        <v>#DIV/0!</v>
      </c>
      <c r="O86" s="1" t="str">
        <f t="shared" si="10"/>
        <v/>
      </c>
      <c r="P86" s="1"/>
      <c r="Q86" s="28"/>
      <c r="R86" s="28"/>
    </row>
    <row r="87" spans="1:18">
      <c r="A87">
        <f>'raw data'!A87</f>
        <v>0</v>
      </c>
      <c r="B87">
        <f>'raw data'!E87</f>
        <v>0</v>
      </c>
      <c r="C87">
        <f>'raw data'!K87</f>
        <v>0</v>
      </c>
      <c r="D87">
        <f>'raw data'!L87</f>
        <v>0</v>
      </c>
      <c r="E87" s="1">
        <f>'raw data'!F87</f>
        <v>0</v>
      </c>
      <c r="F87" s="37">
        <f>'run summary'!F87</f>
        <v>-1</v>
      </c>
      <c r="H87" s="21"/>
      <c r="I87" s="1">
        <f>E87 + ((1-$T$7)*(E87-E85))</f>
        <v>0</v>
      </c>
      <c r="L87" s="1" t="e">
        <f t="shared" si="9"/>
        <v>#DIV/0!</v>
      </c>
      <c r="O87" s="1" t="str">
        <f t="shared" si="10"/>
        <v/>
      </c>
      <c r="P87" s="1"/>
      <c r="Q87" s="28"/>
      <c r="R87" s="28"/>
    </row>
    <row r="88" spans="1:18">
      <c r="A88">
        <f>'raw data'!A88</f>
        <v>0</v>
      </c>
      <c r="B88">
        <f>'raw data'!E88</f>
        <v>0</v>
      </c>
      <c r="C88">
        <f>'raw data'!K88</f>
        <v>0</v>
      </c>
      <c r="D88">
        <f>'raw data'!L88</f>
        <v>0</v>
      </c>
      <c r="E88" s="1">
        <f>'raw data'!F88</f>
        <v>0</v>
      </c>
      <c r="F88" s="37">
        <f>'run summary'!F88</f>
        <v>-1</v>
      </c>
      <c r="H88" s="21"/>
      <c r="I88" s="1">
        <f>E88 + ((1-$T$8)*(E88-E85))</f>
        <v>0</v>
      </c>
      <c r="L88" s="1" t="e">
        <f t="shared" si="9"/>
        <v>#DIV/0!</v>
      </c>
      <c r="O88" s="1" t="str">
        <f t="shared" si="10"/>
        <v/>
      </c>
      <c r="P88" s="1"/>
      <c r="Q88" s="28"/>
      <c r="R88" s="28"/>
    </row>
    <row r="89" spans="1:18">
      <c r="A89">
        <f>'raw data'!A89</f>
        <v>0</v>
      </c>
      <c r="B89" s="76">
        <f>'raw data'!E89</f>
        <v>0</v>
      </c>
      <c r="C89" s="76">
        <f>'raw data'!K89</f>
        <v>0</v>
      </c>
      <c r="D89" s="76">
        <f>'raw data'!L89</f>
        <v>0</v>
      </c>
      <c r="E89" s="77">
        <f>'raw data'!F89</f>
        <v>0</v>
      </c>
      <c r="F89" s="78">
        <f>'run summary'!F89</f>
        <v>-1</v>
      </c>
      <c r="G89" s="79">
        <f>STDEV(E86:E89)</f>
        <v>0</v>
      </c>
      <c r="H89" s="80">
        <f>STDEV(I86:I89)</f>
        <v>0</v>
      </c>
      <c r="I89" s="77">
        <f>E89 + ((1-$T$9)*(E89-E85))</f>
        <v>0</v>
      </c>
      <c r="J89" s="77"/>
      <c r="K89" s="77"/>
      <c r="L89" s="77" t="e">
        <f t="shared" si="9"/>
        <v>#DIV/0!</v>
      </c>
      <c r="M89" s="76"/>
      <c r="N89" s="76"/>
      <c r="O89" s="77" t="str">
        <f t="shared" si="10"/>
        <v/>
      </c>
      <c r="P89" s="77" t="e">
        <f>AVERAGE(O86:O89)</f>
        <v>#DIV/0!</v>
      </c>
      <c r="Q89" s="99" t="str">
        <f>IF(COUNT(O86:O89)&lt;2,"",_xlfn.STDEV.S(O86:O89))</f>
        <v/>
      </c>
      <c r="R89" s="84"/>
    </row>
    <row r="90" spans="1:18">
      <c r="A90">
        <f>'raw data'!A90</f>
        <v>0</v>
      </c>
      <c r="B90">
        <f>'raw data'!E90</f>
        <v>0</v>
      </c>
      <c r="C90">
        <f>'raw data'!K90</f>
        <v>0</v>
      </c>
      <c r="D90">
        <f>'raw data'!L90</f>
        <v>0</v>
      </c>
      <c r="E90" s="1">
        <f>'raw data'!F90</f>
        <v>0</v>
      </c>
      <c r="F90" s="37">
        <f>'run summary'!F90</f>
        <v>-1</v>
      </c>
      <c r="H90" s="21"/>
      <c r="I90" s="1">
        <f>E90 + ((1-$T$6)*(E90-E89))</f>
        <v>0</v>
      </c>
      <c r="L90" s="1" t="e">
        <f t="shared" si="9"/>
        <v>#DIV/0!</v>
      </c>
      <c r="O90" s="1" t="str">
        <f t="shared" si="10"/>
        <v/>
      </c>
      <c r="P90" s="1"/>
      <c r="Q90" s="28"/>
      <c r="R90" s="28"/>
    </row>
    <row r="91" spans="1:18">
      <c r="A91">
        <f>'raw data'!A91</f>
        <v>0</v>
      </c>
      <c r="B91">
        <f>'raw data'!E91</f>
        <v>0</v>
      </c>
      <c r="C91">
        <f>'raw data'!K91</f>
        <v>0</v>
      </c>
      <c r="D91">
        <f>'raw data'!L91</f>
        <v>0</v>
      </c>
      <c r="E91" s="1">
        <f>'raw data'!F91</f>
        <v>0</v>
      </c>
      <c r="F91" s="37">
        <f>'run summary'!F91</f>
        <v>-1</v>
      </c>
      <c r="H91" s="21"/>
      <c r="I91" s="1">
        <f>E91 + ((1-$T$7)*(E91-E89))</f>
        <v>0</v>
      </c>
      <c r="L91" s="1" t="e">
        <f t="shared" si="9"/>
        <v>#DIV/0!</v>
      </c>
      <c r="O91" s="1" t="str">
        <f t="shared" si="10"/>
        <v/>
      </c>
      <c r="P91" s="1"/>
      <c r="Q91" s="28"/>
      <c r="R91" s="28"/>
    </row>
    <row r="92" spans="1:18">
      <c r="A92">
        <f>'raw data'!A92</f>
        <v>0</v>
      </c>
      <c r="B92">
        <f>'raw data'!E92</f>
        <v>0</v>
      </c>
      <c r="C92">
        <f>'raw data'!K92</f>
        <v>0</v>
      </c>
      <c r="D92">
        <f>'raw data'!L92</f>
        <v>0</v>
      </c>
      <c r="E92" s="1">
        <f>'raw data'!F92</f>
        <v>0</v>
      </c>
      <c r="F92" s="37">
        <f>'run summary'!F92</f>
        <v>-1</v>
      </c>
      <c r="H92" s="21"/>
      <c r="I92" s="1">
        <f>E92 + ((1-$T$8)*(E92-E89))</f>
        <v>0</v>
      </c>
      <c r="L92" s="1" t="e">
        <f t="shared" si="9"/>
        <v>#DIV/0!</v>
      </c>
      <c r="O92" s="1" t="str">
        <f t="shared" si="10"/>
        <v/>
      </c>
      <c r="P92" s="1"/>
      <c r="Q92" s="28"/>
      <c r="R92" s="28"/>
    </row>
    <row r="93" spans="1:18">
      <c r="A93">
        <f>'raw data'!A93</f>
        <v>0</v>
      </c>
      <c r="B93" s="76">
        <f>'raw data'!E93</f>
        <v>0</v>
      </c>
      <c r="C93" s="76">
        <f>'raw data'!K93</f>
        <v>0</v>
      </c>
      <c r="D93" s="76">
        <f>'raw data'!L93</f>
        <v>0</v>
      </c>
      <c r="E93" s="77">
        <f>'raw data'!F93</f>
        <v>0</v>
      </c>
      <c r="F93" s="78">
        <f>'run summary'!F93</f>
        <v>-1</v>
      </c>
      <c r="G93" s="79">
        <f>STDEV(E90:E93)</f>
        <v>0</v>
      </c>
      <c r="H93" s="80">
        <f>STDEV(I90:I93)</f>
        <v>0</v>
      </c>
      <c r="I93" s="77">
        <f>E93 + ((1-$T$9)*(E93-E89))</f>
        <v>0</v>
      </c>
      <c r="J93" s="76"/>
      <c r="K93" s="76"/>
      <c r="L93" s="77" t="e">
        <f t="shared" si="9"/>
        <v>#DIV/0!</v>
      </c>
      <c r="M93" s="76"/>
      <c r="N93" s="76"/>
      <c r="O93" s="77" t="str">
        <f t="shared" si="10"/>
        <v/>
      </c>
      <c r="P93" s="77" t="e">
        <f>AVERAGE(O90:O93)</f>
        <v>#DIV/0!</v>
      </c>
      <c r="Q93" s="99" t="str">
        <f>IF(COUNT(O90:O93)&lt;2,"",_xlfn.STDEV.S(O90:O93))</f>
        <v/>
      </c>
      <c r="R93" s="84"/>
    </row>
    <row r="94" spans="1:18">
      <c r="A94">
        <f>'raw data'!A94</f>
        <v>0</v>
      </c>
      <c r="B94">
        <f>'raw data'!E94</f>
        <v>0</v>
      </c>
      <c r="C94">
        <f>'raw data'!K94</f>
        <v>0</v>
      </c>
      <c r="D94">
        <f>'raw data'!L94</f>
        <v>0</v>
      </c>
      <c r="E94" s="1">
        <f>'raw data'!F94</f>
        <v>0</v>
      </c>
      <c r="F94" s="37">
        <f>'run summary'!F94</f>
        <v>-1</v>
      </c>
      <c r="H94" s="21"/>
      <c r="I94" s="1">
        <f>E94 + ((1-$T$6)*(E94-E93))</f>
        <v>0</v>
      </c>
      <c r="J94" s="70">
        <f>AVERAGE(I94)</f>
        <v>0</v>
      </c>
      <c r="K94" s="70" t="e">
        <f>J94 - ($T$18*A94)</f>
        <v>#DIV/0!</v>
      </c>
      <c r="L94" s="1" t="e">
        <f t="shared" si="9"/>
        <v>#DIV/0!</v>
      </c>
      <c r="O94" s="1" t="str">
        <f t="shared" si="10"/>
        <v/>
      </c>
      <c r="P94" s="1"/>
      <c r="Q94" s="28"/>
      <c r="R94" s="28"/>
    </row>
    <row r="95" spans="1:18">
      <c r="A95">
        <f>'raw data'!A95</f>
        <v>0</v>
      </c>
      <c r="B95">
        <f>'raw data'!E95</f>
        <v>0</v>
      </c>
      <c r="C95">
        <f>'raw data'!K95</f>
        <v>0</v>
      </c>
      <c r="D95">
        <f>'raw data'!L95</f>
        <v>0</v>
      </c>
      <c r="E95" s="1">
        <f>'raw data'!F95</f>
        <v>0</v>
      </c>
      <c r="F95" s="37">
        <f>'run summary'!F95</f>
        <v>-1</v>
      </c>
      <c r="H95" s="21"/>
      <c r="I95" s="1">
        <f>E95 + ((1-$T$7)*(E95-E93))</f>
        <v>0</v>
      </c>
      <c r="J95" s="70">
        <f>AVERAGE(I95)</f>
        <v>0</v>
      </c>
      <c r="K95" s="70" t="e">
        <f>J95 - ($T$18*A95)</f>
        <v>#DIV/0!</v>
      </c>
      <c r="L95" s="1" t="e">
        <f t="shared" si="9"/>
        <v>#DIV/0!</v>
      </c>
      <c r="O95" s="1" t="str">
        <f t="shared" si="10"/>
        <v/>
      </c>
      <c r="P95" s="1"/>
      <c r="Q95" s="28"/>
      <c r="R95" s="28"/>
    </row>
    <row r="96" spans="1:18">
      <c r="A96">
        <f>'raw data'!A96</f>
        <v>0</v>
      </c>
      <c r="B96">
        <f>'raw data'!E96</f>
        <v>0</v>
      </c>
      <c r="C96">
        <f>'raw data'!K96</f>
        <v>0</v>
      </c>
      <c r="D96">
        <f>'raw data'!L96</f>
        <v>0</v>
      </c>
      <c r="E96" s="1">
        <f>'raw data'!F96</f>
        <v>0</v>
      </c>
      <c r="F96" s="37">
        <f>'run summary'!F96</f>
        <v>-1</v>
      </c>
      <c r="H96" s="21"/>
      <c r="I96" s="1">
        <f>E96 + ((1-$T$8)*(E96-E93))</f>
        <v>0</v>
      </c>
      <c r="J96" s="70">
        <f>AVERAGE(I96)</f>
        <v>0</v>
      </c>
      <c r="K96" s="70" t="e">
        <f>J96 - ($T$18*A96)</f>
        <v>#DIV/0!</v>
      </c>
      <c r="L96" s="1" t="e">
        <f t="shared" si="9"/>
        <v>#DIV/0!</v>
      </c>
      <c r="O96" s="1" t="str">
        <f t="shared" si="10"/>
        <v/>
      </c>
      <c r="P96" s="1"/>
      <c r="Q96" s="28"/>
      <c r="R96" s="28"/>
    </row>
    <row r="97" spans="1:18">
      <c r="A97">
        <f>'raw data'!A97</f>
        <v>0</v>
      </c>
      <c r="B97" s="76">
        <f>'raw data'!E97</f>
        <v>0</v>
      </c>
      <c r="C97" s="76">
        <f>'raw data'!K97</f>
        <v>0</v>
      </c>
      <c r="D97" s="76">
        <f>'raw data'!L97</f>
        <v>0</v>
      </c>
      <c r="E97" s="77">
        <f>'raw data'!F97</f>
        <v>0</v>
      </c>
      <c r="F97" s="78">
        <f>'run summary'!F97</f>
        <v>-1</v>
      </c>
      <c r="G97" s="79">
        <f>STDEV(E94:E97)</f>
        <v>0</v>
      </c>
      <c r="H97" s="80">
        <f>STDEV(I94:I97)</f>
        <v>0</v>
      </c>
      <c r="I97" s="77">
        <f>E97 + ((1-$T$9)*(E97-E93))</f>
        <v>0</v>
      </c>
      <c r="J97" s="85">
        <f>AVERAGE(I97)</f>
        <v>0</v>
      </c>
      <c r="K97" s="85" t="e">
        <f>J97 - ($T$18*A97)</f>
        <v>#DIV/0!</v>
      </c>
      <c r="L97" s="77" t="e">
        <f t="shared" si="9"/>
        <v>#DIV/0!</v>
      </c>
      <c r="M97" s="76"/>
      <c r="N97" s="76"/>
      <c r="O97" s="77" t="str">
        <f t="shared" si="10"/>
        <v/>
      </c>
      <c r="P97" s="77" t="e">
        <f>AVERAGE(O94:O97)</f>
        <v>#DIV/0!</v>
      </c>
      <c r="Q97" s="99" t="str">
        <f>IF(COUNT(O94:O97)&lt;2,"",_xlfn.STDEV.S(O94:O97))</f>
        <v/>
      </c>
      <c r="R97" s="84"/>
    </row>
    <row r="98" spans="1:18">
      <c r="A98">
        <f>'raw data'!A98</f>
        <v>0</v>
      </c>
      <c r="B98">
        <f>'raw data'!E98</f>
        <v>0</v>
      </c>
      <c r="C98">
        <f>'raw data'!K98</f>
        <v>0</v>
      </c>
      <c r="D98">
        <f>'raw data'!L98</f>
        <v>0</v>
      </c>
      <c r="E98" s="1">
        <f>'raw data'!F98</f>
        <v>0</v>
      </c>
      <c r="F98" s="37">
        <f>'run summary'!F98</f>
        <v>-1</v>
      </c>
      <c r="H98" s="21"/>
      <c r="I98" s="1">
        <f>E98 + ((1-$T$6)*(E98-E97))</f>
        <v>0</v>
      </c>
      <c r="L98" s="1" t="e">
        <f t="shared" si="9"/>
        <v>#DIV/0!</v>
      </c>
      <c r="O98" s="113" t="str">
        <f t="shared" si="10"/>
        <v/>
      </c>
      <c r="P98" s="1"/>
      <c r="Q98" s="28"/>
      <c r="R98" s="28"/>
    </row>
    <row r="99" spans="1:18">
      <c r="A99">
        <f>'raw data'!A99</f>
        <v>0</v>
      </c>
      <c r="B99">
        <f>'raw data'!E99</f>
        <v>0</v>
      </c>
      <c r="C99">
        <f>'raw data'!K99</f>
        <v>0</v>
      </c>
      <c r="D99">
        <f>'raw data'!L99</f>
        <v>0</v>
      </c>
      <c r="E99" s="1">
        <f>'raw data'!F99</f>
        <v>0</v>
      </c>
      <c r="F99" s="37">
        <f>'run summary'!F99</f>
        <v>-1</v>
      </c>
      <c r="H99" s="21"/>
      <c r="I99" s="1">
        <f>E99 + ((1-$T$7)*(E99-E97))</f>
        <v>0</v>
      </c>
      <c r="L99" s="1" t="e">
        <f t="shared" si="9"/>
        <v>#DIV/0!</v>
      </c>
      <c r="O99" s="81" t="str">
        <f t="shared" si="10"/>
        <v/>
      </c>
      <c r="P99" s="1"/>
      <c r="Q99" s="28"/>
      <c r="R99" s="28"/>
    </row>
    <row r="100" spans="1:18">
      <c r="A100">
        <f>'raw data'!A100</f>
        <v>0</v>
      </c>
      <c r="B100">
        <f>'raw data'!E100</f>
        <v>0</v>
      </c>
      <c r="C100">
        <f>'raw data'!K100</f>
        <v>0</v>
      </c>
      <c r="D100">
        <f>'raw data'!L100</f>
        <v>0</v>
      </c>
      <c r="E100" s="1">
        <f>'raw data'!F100</f>
        <v>0</v>
      </c>
      <c r="F100" s="37">
        <f>'run summary'!F100</f>
        <v>-1</v>
      </c>
      <c r="H100" s="21"/>
      <c r="I100" s="1">
        <f>E100 + ((1-$T$8)*(E100-E97))</f>
        <v>0</v>
      </c>
      <c r="L100" s="1" t="e">
        <f t="shared" si="9"/>
        <v>#DIV/0!</v>
      </c>
      <c r="O100" s="1" t="str">
        <f t="shared" si="10"/>
        <v/>
      </c>
      <c r="P100" s="1"/>
      <c r="Q100" s="28"/>
      <c r="R100" s="28"/>
    </row>
    <row r="101" spans="1:18">
      <c r="A101">
        <f>'raw data'!A101</f>
        <v>0</v>
      </c>
      <c r="B101" s="76">
        <f>'raw data'!E101</f>
        <v>0</v>
      </c>
      <c r="C101" s="76">
        <f>'raw data'!K101</f>
        <v>0</v>
      </c>
      <c r="D101" s="76">
        <f>'raw data'!L101</f>
        <v>0</v>
      </c>
      <c r="E101" s="77">
        <f>'raw data'!F101</f>
        <v>0</v>
      </c>
      <c r="F101" s="78">
        <f>'run summary'!F101</f>
        <v>-1</v>
      </c>
      <c r="G101" s="79">
        <f>STDEV(E98:E101)</f>
        <v>0</v>
      </c>
      <c r="H101" s="80">
        <f>STDEV(I98:I101)</f>
        <v>0</v>
      </c>
      <c r="I101" s="77">
        <f>E101 + ((1-$T$9)*(E101-E97))</f>
        <v>0</v>
      </c>
      <c r="J101" s="76"/>
      <c r="K101" s="76"/>
      <c r="L101" s="77" t="e">
        <f t="shared" si="9"/>
        <v>#DIV/0!</v>
      </c>
      <c r="M101" s="76"/>
      <c r="N101" s="76"/>
      <c r="O101" s="77" t="str">
        <f t="shared" si="10"/>
        <v/>
      </c>
      <c r="P101" s="77" t="e">
        <f>AVERAGE(O98:O101)</f>
        <v>#DIV/0!</v>
      </c>
      <c r="Q101" s="99" t="str">
        <f>IF(COUNT(O98:O101)&lt;2,"",_xlfn.STDEV.S(O98:O101))</f>
        <v/>
      </c>
      <c r="R101" s="84"/>
    </row>
    <row r="102" spans="1:18">
      <c r="A102">
        <f>'raw data'!A102</f>
        <v>0</v>
      </c>
      <c r="B102">
        <f>'raw data'!E102</f>
        <v>0</v>
      </c>
      <c r="C102">
        <f>'raw data'!K102</f>
        <v>0</v>
      </c>
      <c r="D102">
        <f>'raw data'!L102</f>
        <v>0</v>
      </c>
      <c r="E102" s="1">
        <f>'raw data'!F102</f>
        <v>0</v>
      </c>
      <c r="F102" s="37">
        <f>'run summary'!F102</f>
        <v>-1</v>
      </c>
      <c r="H102" s="21"/>
      <c r="I102" s="1">
        <f>E102 + ((1-$T$6)*(E102-E101))</f>
        <v>0</v>
      </c>
      <c r="L102" s="1" t="e">
        <f t="shared" si="9"/>
        <v>#DIV/0!</v>
      </c>
      <c r="O102" s="1" t="str">
        <f t="shared" si="10"/>
        <v/>
      </c>
      <c r="P102" s="1"/>
      <c r="Q102" s="28"/>
      <c r="R102" s="28"/>
    </row>
    <row r="103" spans="1:18">
      <c r="A103">
        <f>'raw data'!A103</f>
        <v>0</v>
      </c>
      <c r="B103">
        <f>'raw data'!E103</f>
        <v>0</v>
      </c>
      <c r="C103">
        <f>'raw data'!K103</f>
        <v>0</v>
      </c>
      <c r="D103">
        <f>'raw data'!L103</f>
        <v>0</v>
      </c>
      <c r="E103" s="1">
        <f>'raw data'!F103</f>
        <v>0</v>
      </c>
      <c r="F103" s="37">
        <f>'run summary'!F103</f>
        <v>-1</v>
      </c>
      <c r="H103" s="21"/>
      <c r="I103" s="1">
        <f>E103 + ((1-$T$7)*(E103-E101))</f>
        <v>0</v>
      </c>
      <c r="L103" s="1" t="e">
        <f t="shared" si="9"/>
        <v>#DIV/0!</v>
      </c>
      <c r="O103" s="1" t="str">
        <f t="shared" si="10"/>
        <v/>
      </c>
      <c r="P103" s="1"/>
      <c r="Q103" s="28"/>
      <c r="R103" s="28"/>
    </row>
    <row r="104" spans="1:18">
      <c r="A104">
        <f>'raw data'!A104</f>
        <v>0</v>
      </c>
      <c r="B104" s="29">
        <f>'raw data'!E104</f>
        <v>0</v>
      </c>
      <c r="C104" s="29">
        <f>'raw data'!K104</f>
        <v>0</v>
      </c>
      <c r="D104" s="29">
        <f>'raw data'!L104</f>
        <v>0</v>
      </c>
      <c r="E104" s="81">
        <f>'raw data'!F104</f>
        <v>0</v>
      </c>
      <c r="F104" s="37">
        <f>'run summary'!F104</f>
        <v>-1</v>
      </c>
      <c r="G104" s="82"/>
      <c r="H104" s="83"/>
      <c r="I104" s="81">
        <f>E104 + ((1-$T$8)*(E104-E101))</f>
        <v>0</v>
      </c>
      <c r="J104" s="29"/>
      <c r="K104" s="29"/>
      <c r="L104" s="81" t="e">
        <f t="shared" ref="L104:L133" si="11">I104 - ($T$18*A104)</f>
        <v>#DIV/0!</v>
      </c>
      <c r="M104" s="29"/>
      <c r="N104" s="29"/>
      <c r="O104" s="1" t="str">
        <f t="shared" si="10"/>
        <v/>
      </c>
      <c r="P104" s="81"/>
      <c r="Q104" s="28"/>
      <c r="R104" s="28"/>
    </row>
    <row r="105" spans="1:18">
      <c r="A105">
        <f>'raw data'!A105</f>
        <v>0</v>
      </c>
      <c r="B105" s="76">
        <f>'raw data'!E105</f>
        <v>0</v>
      </c>
      <c r="C105" s="76">
        <f>'raw data'!K105</f>
        <v>0</v>
      </c>
      <c r="D105" s="76">
        <f>'raw data'!L105</f>
        <v>0</v>
      </c>
      <c r="E105" s="77">
        <f>'raw data'!F105</f>
        <v>0</v>
      </c>
      <c r="F105" s="78">
        <f>'run summary'!F105</f>
        <v>-1</v>
      </c>
      <c r="G105" s="79">
        <f>STDEV(E102:E105)</f>
        <v>0</v>
      </c>
      <c r="H105" s="80">
        <f>STDEV(I102:I105)</f>
        <v>0</v>
      </c>
      <c r="I105" s="77">
        <f>E105 + ((1-$T$9)*(E105-E101))</f>
        <v>0</v>
      </c>
      <c r="J105" s="76"/>
      <c r="K105" s="76"/>
      <c r="L105" s="77" t="e">
        <f t="shared" si="11"/>
        <v>#DIV/0!</v>
      </c>
      <c r="M105" s="76"/>
      <c r="N105" s="76"/>
      <c r="O105" s="77" t="str">
        <f t="shared" si="10"/>
        <v/>
      </c>
      <c r="P105" s="77" t="e">
        <f>AVERAGE(O102:O105)</f>
        <v>#DIV/0!</v>
      </c>
      <c r="Q105" s="99" t="str">
        <f>IF(COUNT(O102:O105)&lt;2,"",_xlfn.STDEV.S(O102:O105))</f>
        <v/>
      </c>
      <c r="R105" s="84"/>
    </row>
    <row r="106" spans="1:18">
      <c r="A106">
        <f>'raw data'!A106</f>
        <v>0</v>
      </c>
      <c r="B106">
        <f>'raw data'!E106</f>
        <v>0</v>
      </c>
      <c r="C106">
        <f>'raw data'!K106</f>
        <v>0</v>
      </c>
      <c r="D106">
        <f>'raw data'!L106</f>
        <v>0</v>
      </c>
      <c r="E106" s="1">
        <f>'raw data'!F106</f>
        <v>0</v>
      </c>
      <c r="F106" s="37">
        <f>'run summary'!F106</f>
        <v>-1</v>
      </c>
      <c r="H106" s="21"/>
      <c r="I106" s="1">
        <f>E106 + ((1-$T$6)*(E106-E105))</f>
        <v>0</v>
      </c>
      <c r="L106" s="1" t="e">
        <f t="shared" si="11"/>
        <v>#DIV/0!</v>
      </c>
      <c r="O106" s="1" t="str">
        <f t="shared" si="10"/>
        <v/>
      </c>
      <c r="P106" s="1"/>
      <c r="Q106" s="28"/>
      <c r="R106" s="28"/>
    </row>
    <row r="107" spans="1:18">
      <c r="A107">
        <f>'raw data'!A107</f>
        <v>0</v>
      </c>
      <c r="B107">
        <f>'raw data'!E107</f>
        <v>0</v>
      </c>
      <c r="C107">
        <f>'raw data'!K107</f>
        <v>0</v>
      </c>
      <c r="D107">
        <f>'raw data'!L107</f>
        <v>0</v>
      </c>
      <c r="E107" s="1">
        <f>'raw data'!F107</f>
        <v>0</v>
      </c>
      <c r="F107" s="37">
        <f>'run summary'!F107</f>
        <v>-1</v>
      </c>
      <c r="H107" s="21"/>
      <c r="I107" s="1">
        <f>E107 + ((1-$T$7)*(E107-E105))</f>
        <v>0</v>
      </c>
      <c r="L107" s="1" t="e">
        <f t="shared" si="11"/>
        <v>#DIV/0!</v>
      </c>
      <c r="O107" s="1" t="str">
        <f t="shared" si="10"/>
        <v/>
      </c>
      <c r="P107" s="1"/>
      <c r="Q107" s="28"/>
      <c r="R107" s="28"/>
    </row>
    <row r="108" spans="1:18">
      <c r="A108">
        <f>'raw data'!A108</f>
        <v>0</v>
      </c>
      <c r="B108">
        <f>'raw data'!E108</f>
        <v>0</v>
      </c>
      <c r="C108">
        <f>'raw data'!K108</f>
        <v>0</v>
      </c>
      <c r="D108">
        <f>'raw data'!L108</f>
        <v>0</v>
      </c>
      <c r="E108" s="1">
        <f>'raw data'!F108</f>
        <v>0</v>
      </c>
      <c r="F108" s="37">
        <f>'run summary'!F108</f>
        <v>-1</v>
      </c>
      <c r="H108" s="21"/>
      <c r="I108" s="1">
        <f>E108 + ((1-$T$8)*(E108-E105))</f>
        <v>0</v>
      </c>
      <c r="L108" s="1" t="e">
        <f t="shared" si="11"/>
        <v>#DIV/0!</v>
      </c>
      <c r="O108" s="1" t="str">
        <f t="shared" si="10"/>
        <v/>
      </c>
      <c r="P108" s="1"/>
      <c r="Q108" s="28"/>
      <c r="R108" s="28"/>
    </row>
    <row r="109" spans="1:18">
      <c r="A109">
        <f>'raw data'!A109</f>
        <v>0</v>
      </c>
      <c r="B109" s="76">
        <f>'raw data'!E109</f>
        <v>0</v>
      </c>
      <c r="C109" s="76">
        <f>'raw data'!K109</f>
        <v>0</v>
      </c>
      <c r="D109" s="76">
        <f>'raw data'!L109</f>
        <v>0</v>
      </c>
      <c r="E109" s="77">
        <f>'raw data'!F109</f>
        <v>0</v>
      </c>
      <c r="F109" s="78">
        <f>'run summary'!F109</f>
        <v>-1</v>
      </c>
      <c r="G109" s="79">
        <f>STDEV(E106:E109)</f>
        <v>0</v>
      </c>
      <c r="H109" s="80">
        <f>STDEV(I106:I109)</f>
        <v>0</v>
      </c>
      <c r="I109" s="77">
        <f>E109 + ((1-$T$9)*(E109-E105))</f>
        <v>0</v>
      </c>
      <c r="J109" s="76"/>
      <c r="K109" s="76"/>
      <c r="L109" s="77" t="e">
        <f t="shared" si="11"/>
        <v>#DIV/0!</v>
      </c>
      <c r="M109" s="76"/>
      <c r="N109" s="76"/>
      <c r="O109" s="77" t="str">
        <f t="shared" si="10"/>
        <v/>
      </c>
      <c r="P109" s="77" t="e">
        <f>AVERAGE(O106:O109)</f>
        <v>#DIV/0!</v>
      </c>
      <c r="Q109" s="99" t="str">
        <f>IF(COUNT(O106:O109)&lt;2,"",_xlfn.STDEV.S(O106:O109))</f>
        <v/>
      </c>
      <c r="R109" s="84"/>
    </row>
    <row r="110" spans="1:18">
      <c r="A110">
        <f>'raw data'!A110</f>
        <v>0</v>
      </c>
      <c r="B110">
        <f>'raw data'!E110</f>
        <v>0</v>
      </c>
      <c r="C110">
        <f>'raw data'!K110</f>
        <v>0</v>
      </c>
      <c r="D110">
        <f>'raw data'!L110</f>
        <v>0</v>
      </c>
      <c r="E110" s="1">
        <f>'raw data'!F110</f>
        <v>0</v>
      </c>
      <c r="F110" s="37">
        <f>'run summary'!F110</f>
        <v>-1</v>
      </c>
      <c r="H110" s="21"/>
      <c r="I110" s="1">
        <f>E110 + ((1-$T$6)*(E110-E109))</f>
        <v>0</v>
      </c>
      <c r="L110" s="1" t="e">
        <f t="shared" si="11"/>
        <v>#DIV/0!</v>
      </c>
      <c r="O110" s="1" t="str">
        <f t="shared" si="10"/>
        <v/>
      </c>
      <c r="P110" s="1"/>
      <c r="Q110" s="28"/>
      <c r="R110" s="28"/>
    </row>
    <row r="111" spans="1:18">
      <c r="A111">
        <f>'raw data'!A111</f>
        <v>0</v>
      </c>
      <c r="B111">
        <f>'raw data'!E111</f>
        <v>0</v>
      </c>
      <c r="C111">
        <f>'raw data'!K111</f>
        <v>0</v>
      </c>
      <c r="D111">
        <f>'raw data'!L111</f>
        <v>0</v>
      </c>
      <c r="E111" s="1">
        <f>'raw data'!F111</f>
        <v>0</v>
      </c>
      <c r="F111" s="37">
        <f>'run summary'!F111</f>
        <v>-1</v>
      </c>
      <c r="H111" s="21"/>
      <c r="I111" s="1">
        <f>E111 + ((1-$T$7)*(E111-E109))</f>
        <v>0</v>
      </c>
      <c r="L111" s="1" t="e">
        <f t="shared" si="11"/>
        <v>#DIV/0!</v>
      </c>
      <c r="O111" s="1" t="str">
        <f t="shared" si="10"/>
        <v/>
      </c>
      <c r="P111" s="1"/>
      <c r="Q111" s="28"/>
      <c r="R111" s="28"/>
    </row>
    <row r="112" spans="1:18">
      <c r="A112">
        <f>'raw data'!A112</f>
        <v>0</v>
      </c>
      <c r="B112">
        <f>'raw data'!E112</f>
        <v>0</v>
      </c>
      <c r="C112">
        <f>'raw data'!K112</f>
        <v>0</v>
      </c>
      <c r="D112">
        <f>'raw data'!L112</f>
        <v>0</v>
      </c>
      <c r="E112" s="1">
        <f>'raw data'!F112</f>
        <v>0</v>
      </c>
      <c r="F112" s="37">
        <f>'run summary'!F112</f>
        <v>-1</v>
      </c>
      <c r="H112" s="21"/>
      <c r="I112" s="1">
        <f>E112 + ((1-$T$8)*(E112-E109))</f>
        <v>0</v>
      </c>
      <c r="L112" s="1" t="e">
        <f t="shared" si="11"/>
        <v>#DIV/0!</v>
      </c>
      <c r="O112" s="1" t="str">
        <f t="shared" si="10"/>
        <v/>
      </c>
      <c r="P112" s="1"/>
      <c r="Q112" s="28"/>
      <c r="R112" s="28"/>
    </row>
    <row r="113" spans="1:18">
      <c r="A113">
        <f>'raw data'!A113</f>
        <v>0</v>
      </c>
      <c r="B113" s="76">
        <f>'raw data'!E113</f>
        <v>0</v>
      </c>
      <c r="C113" s="76">
        <f>'raw data'!K113</f>
        <v>0</v>
      </c>
      <c r="D113" s="76">
        <f>'raw data'!L113</f>
        <v>0</v>
      </c>
      <c r="E113" s="77">
        <f>'raw data'!F113</f>
        <v>0</v>
      </c>
      <c r="F113" s="78">
        <f>'run summary'!F113</f>
        <v>-1</v>
      </c>
      <c r="G113" s="79">
        <f>STDEV(E110:E113)</f>
        <v>0</v>
      </c>
      <c r="H113" s="80">
        <f>STDEV(I110:I113)</f>
        <v>0</v>
      </c>
      <c r="I113" s="77">
        <f>E113 + ((1-$T$9)*(E113-E109))</f>
        <v>0</v>
      </c>
      <c r="J113" s="76"/>
      <c r="K113" s="76"/>
      <c r="L113" s="77" t="e">
        <f t="shared" si="11"/>
        <v>#DIV/0!</v>
      </c>
      <c r="M113" s="76"/>
      <c r="N113" s="76"/>
      <c r="O113" s="77" t="str">
        <f t="shared" si="10"/>
        <v/>
      </c>
      <c r="P113" s="77" t="e">
        <f>AVERAGE(O110:O113)</f>
        <v>#DIV/0!</v>
      </c>
      <c r="Q113" s="99" t="str">
        <f>IF(COUNT(O110:O113)&lt;2,"",_xlfn.STDEV.S(O110:O113))</f>
        <v/>
      </c>
      <c r="R113" s="101"/>
    </row>
    <row r="114" spans="1:18">
      <c r="A114">
        <f>'raw data'!A114</f>
        <v>0</v>
      </c>
      <c r="B114">
        <f>'raw data'!E114</f>
        <v>0</v>
      </c>
      <c r="C114">
        <f>'raw data'!K114</f>
        <v>0</v>
      </c>
      <c r="D114">
        <f>'raw data'!L114</f>
        <v>0</v>
      </c>
      <c r="E114" s="1">
        <f>'raw data'!F114</f>
        <v>0</v>
      </c>
      <c r="F114" s="37">
        <f>'run summary'!F114</f>
        <v>-1</v>
      </c>
      <c r="H114" s="21"/>
      <c r="I114" s="1">
        <f>E114 + ((1-$T$6)*(E114-E113))</f>
        <v>0</v>
      </c>
      <c r="L114" s="1" t="e">
        <f t="shared" si="11"/>
        <v>#DIV/0!</v>
      </c>
      <c r="O114" s="1" t="str">
        <f t="shared" si="10"/>
        <v/>
      </c>
      <c r="P114" s="1"/>
      <c r="Q114" s="100"/>
      <c r="R114" s="100"/>
    </row>
    <row r="115" spans="1:18">
      <c r="A115">
        <f>'raw data'!A115</f>
        <v>0</v>
      </c>
      <c r="B115">
        <f>'raw data'!E115</f>
        <v>0</v>
      </c>
      <c r="C115">
        <f>'raw data'!K115</f>
        <v>0</v>
      </c>
      <c r="D115">
        <f>'raw data'!L115</f>
        <v>0</v>
      </c>
      <c r="E115" s="1">
        <f>'raw data'!F115</f>
        <v>0</v>
      </c>
      <c r="F115" s="37">
        <f>'run summary'!F115</f>
        <v>-1</v>
      </c>
      <c r="H115" s="21"/>
      <c r="I115" s="1">
        <f>E115 + ((1-$T$7)*(E115-E113))</f>
        <v>0</v>
      </c>
      <c r="L115" s="1" t="e">
        <f t="shared" si="11"/>
        <v>#DIV/0!</v>
      </c>
      <c r="O115" s="1" t="str">
        <f t="shared" si="10"/>
        <v/>
      </c>
      <c r="P115" s="1"/>
      <c r="Q115" s="100"/>
      <c r="R115" s="100"/>
    </row>
    <row r="116" spans="1:18">
      <c r="A116">
        <f>'raw data'!A116</f>
        <v>0</v>
      </c>
      <c r="B116">
        <f>'raw data'!E116</f>
        <v>0</v>
      </c>
      <c r="C116">
        <f>'raw data'!K116</f>
        <v>0</v>
      </c>
      <c r="D116">
        <f>'raw data'!L116</f>
        <v>0</v>
      </c>
      <c r="E116" s="1">
        <f>'raw data'!F116</f>
        <v>0</v>
      </c>
      <c r="F116" s="37">
        <f>'run summary'!F116</f>
        <v>-1</v>
      </c>
      <c r="H116" s="21"/>
      <c r="I116" s="1">
        <f>E116 + ((1-$T$8)*(E116-E113))</f>
        <v>0</v>
      </c>
      <c r="L116" s="1" t="e">
        <f t="shared" si="11"/>
        <v>#DIV/0!</v>
      </c>
      <c r="O116" s="1" t="str">
        <f t="shared" si="10"/>
        <v/>
      </c>
      <c r="P116" s="1"/>
      <c r="Q116" s="100"/>
      <c r="R116" s="100"/>
    </row>
    <row r="117" spans="1:18">
      <c r="A117">
        <f>'raw data'!A117</f>
        <v>0</v>
      </c>
      <c r="B117" s="76">
        <f>'raw data'!E117</f>
        <v>0</v>
      </c>
      <c r="C117" s="76">
        <f>'raw data'!K117</f>
        <v>0</v>
      </c>
      <c r="D117" s="76">
        <f>'raw data'!L117</f>
        <v>0</v>
      </c>
      <c r="E117" s="77">
        <f>'raw data'!F117</f>
        <v>0</v>
      </c>
      <c r="F117" s="78">
        <f>'run summary'!F117</f>
        <v>-1</v>
      </c>
      <c r="G117" s="79">
        <f>STDEV(E114:E117)</f>
        <v>0</v>
      </c>
      <c r="H117" s="80">
        <f>STDEV(I114:I117)</f>
        <v>0</v>
      </c>
      <c r="I117" s="77">
        <f>E117 + ((1-$T$9)*(E117-E113))</f>
        <v>0</v>
      </c>
      <c r="J117" s="76"/>
      <c r="K117" s="76"/>
      <c r="L117" s="77" t="e">
        <f t="shared" si="11"/>
        <v>#DIV/0!</v>
      </c>
      <c r="M117" s="76"/>
      <c r="N117" s="76"/>
      <c r="O117" s="77" t="str">
        <f t="shared" si="10"/>
        <v/>
      </c>
      <c r="P117" s="77" t="e">
        <f>AVERAGE(O114:O117)</f>
        <v>#DIV/0!</v>
      </c>
      <c r="Q117" s="99" t="str">
        <f>IF(COUNT(O114:O117)&lt;2,"",_xlfn.STDEV.S(O114:O117))</f>
        <v/>
      </c>
      <c r="R117" s="101"/>
    </row>
    <row r="118" spans="1:18">
      <c r="A118">
        <f>'raw data'!A118</f>
        <v>0</v>
      </c>
      <c r="B118">
        <f>'raw data'!E118</f>
        <v>0</v>
      </c>
      <c r="C118">
        <f>'raw data'!K118</f>
        <v>0</v>
      </c>
      <c r="D118">
        <f>'raw data'!L118</f>
        <v>0</v>
      </c>
      <c r="E118" s="1">
        <f>'raw data'!F118</f>
        <v>0</v>
      </c>
      <c r="F118" s="37">
        <f>'run summary'!F118</f>
        <v>-1</v>
      </c>
      <c r="H118" s="21"/>
      <c r="I118" s="1">
        <f>E118 + ((1-$T$6)*(E118-E117))</f>
        <v>0</v>
      </c>
      <c r="L118" s="1" t="e">
        <f t="shared" si="11"/>
        <v>#DIV/0!</v>
      </c>
      <c r="O118" s="1" t="str">
        <f t="shared" si="10"/>
        <v/>
      </c>
      <c r="P118" s="1"/>
      <c r="Q118" s="100"/>
      <c r="R118" s="100"/>
    </row>
    <row r="119" spans="1:18">
      <c r="A119">
        <f>'raw data'!A119</f>
        <v>0</v>
      </c>
      <c r="B119">
        <f>'raw data'!E119</f>
        <v>0</v>
      </c>
      <c r="C119">
        <f>'raw data'!K119</f>
        <v>0</v>
      </c>
      <c r="D119">
        <f>'raw data'!L119</f>
        <v>0</v>
      </c>
      <c r="E119" s="1">
        <f>'raw data'!F119</f>
        <v>0</v>
      </c>
      <c r="F119" s="37">
        <f>'run summary'!F119</f>
        <v>-1</v>
      </c>
      <c r="H119" s="21"/>
      <c r="I119" s="1">
        <f>E119 + ((1-$T$7)*(E119-E117))</f>
        <v>0</v>
      </c>
      <c r="L119" s="1" t="e">
        <f t="shared" si="11"/>
        <v>#DIV/0!</v>
      </c>
      <c r="O119" s="1" t="str">
        <f t="shared" si="10"/>
        <v/>
      </c>
      <c r="P119" s="1"/>
      <c r="Q119" s="100"/>
      <c r="R119" s="100"/>
    </row>
    <row r="120" spans="1:18">
      <c r="A120">
        <f>'raw data'!A120</f>
        <v>0</v>
      </c>
      <c r="B120">
        <f>'raw data'!E120</f>
        <v>0</v>
      </c>
      <c r="C120">
        <f>'raw data'!K120</f>
        <v>0</v>
      </c>
      <c r="D120">
        <f>'raw data'!L120</f>
        <v>0</v>
      </c>
      <c r="E120" s="1">
        <f>'raw data'!F120</f>
        <v>0</v>
      </c>
      <c r="F120" s="37">
        <f>'run summary'!F120</f>
        <v>-1</v>
      </c>
      <c r="H120" s="21"/>
      <c r="I120" s="1">
        <f>E120 + ((1-$T$8)*(E120-E117))</f>
        <v>0</v>
      </c>
      <c r="L120" s="1" t="e">
        <f t="shared" si="11"/>
        <v>#DIV/0!</v>
      </c>
      <c r="O120" s="1" t="str">
        <f t="shared" si="10"/>
        <v/>
      </c>
      <c r="P120" s="1"/>
      <c r="Q120" s="100"/>
      <c r="R120" s="100"/>
    </row>
    <row r="121" spans="1:18">
      <c r="A121">
        <f>'raw data'!A121</f>
        <v>0</v>
      </c>
      <c r="B121" s="76">
        <f>'raw data'!E121</f>
        <v>0</v>
      </c>
      <c r="C121" s="76">
        <f>'raw data'!K121</f>
        <v>0</v>
      </c>
      <c r="D121" s="76">
        <f>'raw data'!L121</f>
        <v>0</v>
      </c>
      <c r="E121" s="77">
        <f>'raw data'!F121</f>
        <v>0</v>
      </c>
      <c r="F121" s="78">
        <f>'run summary'!F121</f>
        <v>-1</v>
      </c>
      <c r="G121" s="79">
        <f>STDEV(E118:E121)</f>
        <v>0</v>
      </c>
      <c r="H121" s="80">
        <f>STDEV(I118:I121)</f>
        <v>0</v>
      </c>
      <c r="I121" s="77">
        <f>E121 + ((1-$T$9)*(E121-E117))</f>
        <v>0</v>
      </c>
      <c r="J121" s="77"/>
      <c r="K121" s="77"/>
      <c r="L121" s="77" t="e">
        <f t="shared" si="11"/>
        <v>#DIV/0!</v>
      </c>
      <c r="M121" s="76"/>
      <c r="N121" s="76"/>
      <c r="O121" s="77" t="str">
        <f t="shared" si="10"/>
        <v/>
      </c>
      <c r="P121" s="77" t="e">
        <f>AVERAGE(O118:O121)</f>
        <v>#DIV/0!</v>
      </c>
      <c r="Q121" s="99" t="str">
        <f>IF(COUNT(O118:O121)&lt;2,"",_xlfn.STDEV.S(O118:O121))</f>
        <v/>
      </c>
      <c r="R121" s="101"/>
    </row>
    <row r="122" spans="1:18">
      <c r="A122">
        <f>'raw data'!A122</f>
        <v>0</v>
      </c>
      <c r="B122">
        <f>'raw data'!E122</f>
        <v>0</v>
      </c>
      <c r="C122">
        <f>'raw data'!K122</f>
        <v>0</v>
      </c>
      <c r="D122">
        <f>'raw data'!L122</f>
        <v>0</v>
      </c>
      <c r="E122" s="1">
        <f>'raw data'!F122</f>
        <v>0</v>
      </c>
      <c r="F122" s="37">
        <f>'run summary'!F122</f>
        <v>-1</v>
      </c>
      <c r="H122" s="21"/>
      <c r="I122" s="1">
        <f>E122 + ((1-$T$6)*(E122-E121))</f>
        <v>0</v>
      </c>
      <c r="L122" s="1" t="e">
        <f t="shared" si="11"/>
        <v>#DIV/0!</v>
      </c>
      <c r="O122" s="1" t="str">
        <f t="shared" si="10"/>
        <v/>
      </c>
      <c r="P122" s="1"/>
      <c r="Q122" s="100"/>
      <c r="R122" s="100"/>
    </row>
    <row r="123" spans="1:18">
      <c r="A123">
        <f>'raw data'!A123</f>
        <v>0</v>
      </c>
      <c r="B123">
        <f>'raw data'!E123</f>
        <v>0</v>
      </c>
      <c r="C123">
        <f>'raw data'!K123</f>
        <v>0</v>
      </c>
      <c r="D123">
        <f>'raw data'!L123</f>
        <v>0</v>
      </c>
      <c r="E123" s="1">
        <f>'raw data'!F123</f>
        <v>0</v>
      </c>
      <c r="F123" s="37">
        <f>'run summary'!F123</f>
        <v>-1</v>
      </c>
      <c r="H123" s="21"/>
      <c r="I123" s="1">
        <f>E123 + ((1-$T$7)*(E123-E121))</f>
        <v>0</v>
      </c>
      <c r="L123" s="1" t="e">
        <f t="shared" si="11"/>
        <v>#DIV/0!</v>
      </c>
      <c r="O123" s="1" t="str">
        <f t="shared" si="10"/>
        <v/>
      </c>
      <c r="P123" s="1"/>
      <c r="Q123" s="100"/>
      <c r="R123" s="100"/>
    </row>
    <row r="124" spans="1:18">
      <c r="A124">
        <f>'raw data'!A124</f>
        <v>0</v>
      </c>
      <c r="B124">
        <f>'raw data'!E124</f>
        <v>0</v>
      </c>
      <c r="C124">
        <f>'raw data'!K124</f>
        <v>0</v>
      </c>
      <c r="D124">
        <f>'raw data'!L124</f>
        <v>0</v>
      </c>
      <c r="E124" s="1">
        <f>'raw data'!F124</f>
        <v>0</v>
      </c>
      <c r="F124" s="37">
        <f>'run summary'!F124</f>
        <v>-1</v>
      </c>
      <c r="H124" s="21"/>
      <c r="I124" s="1">
        <f>E124 + ((1-$T$8)*(E124-E121))</f>
        <v>0</v>
      </c>
      <c r="L124" s="1" t="e">
        <f t="shared" si="11"/>
        <v>#DIV/0!</v>
      </c>
      <c r="O124" s="1" t="str">
        <f t="shared" si="10"/>
        <v/>
      </c>
      <c r="P124" s="1"/>
      <c r="Q124" s="100"/>
      <c r="R124" s="100"/>
    </row>
    <row r="125" spans="1:18">
      <c r="A125">
        <f>'raw data'!A125</f>
        <v>0</v>
      </c>
      <c r="B125" s="76">
        <f>'raw data'!E125</f>
        <v>0</v>
      </c>
      <c r="C125" s="76">
        <f>'raw data'!K125</f>
        <v>0</v>
      </c>
      <c r="D125" s="76">
        <f>'raw data'!L125</f>
        <v>0</v>
      </c>
      <c r="E125" s="77">
        <f>'raw data'!F125</f>
        <v>0</v>
      </c>
      <c r="F125" s="78">
        <f>'run summary'!F125</f>
        <v>-1</v>
      </c>
      <c r="G125" s="79">
        <f>STDEV(E122:E125)</f>
        <v>0</v>
      </c>
      <c r="H125" s="80">
        <f>STDEV(I122:I125)</f>
        <v>0</v>
      </c>
      <c r="I125" s="77">
        <f>E125 + ((1-$T$9)*(E125-E121))</f>
        <v>0</v>
      </c>
      <c r="J125" s="77"/>
      <c r="K125" s="77"/>
      <c r="L125" s="77" t="e">
        <f t="shared" si="11"/>
        <v>#DIV/0!</v>
      </c>
      <c r="M125" s="76"/>
      <c r="N125" s="76"/>
      <c r="O125" s="77" t="str">
        <f t="shared" si="10"/>
        <v/>
      </c>
      <c r="P125" s="77" t="e">
        <f>AVERAGE(O122:O125)</f>
        <v>#DIV/0!</v>
      </c>
      <c r="Q125" s="99" t="str">
        <f>IF(COUNT(O122:O125)&lt;2,"",_xlfn.STDEV.S(O122:O125))</f>
        <v/>
      </c>
      <c r="R125" s="101"/>
    </row>
    <row r="126" spans="1:18">
      <c r="A126">
        <f>'raw data'!A126</f>
        <v>0</v>
      </c>
      <c r="B126">
        <f>'raw data'!E126</f>
        <v>0</v>
      </c>
      <c r="C126">
        <f>'raw data'!K126</f>
        <v>0</v>
      </c>
      <c r="D126">
        <f>'raw data'!L126</f>
        <v>0</v>
      </c>
      <c r="E126" s="1">
        <f>'raw data'!F126</f>
        <v>0</v>
      </c>
      <c r="F126" s="37">
        <f>'run summary'!F126</f>
        <v>-1</v>
      </c>
      <c r="H126" s="21"/>
      <c r="I126" s="1">
        <f>E126 + ((1-$T$6)*(E126-E125))</f>
        <v>0</v>
      </c>
      <c r="L126" s="1" t="e">
        <f t="shared" si="11"/>
        <v>#DIV/0!</v>
      </c>
      <c r="O126" s="1" t="str">
        <f t="shared" si="10"/>
        <v/>
      </c>
      <c r="P126" s="1"/>
      <c r="Q126" s="100"/>
      <c r="R126" s="100"/>
    </row>
    <row r="127" spans="1:18">
      <c r="A127">
        <f>'raw data'!A127</f>
        <v>0</v>
      </c>
      <c r="B127">
        <f>'raw data'!E127</f>
        <v>0</v>
      </c>
      <c r="C127">
        <f>'raw data'!K127</f>
        <v>0</v>
      </c>
      <c r="D127">
        <f>'raw data'!L127</f>
        <v>0</v>
      </c>
      <c r="E127" s="1">
        <f>'raw data'!F127</f>
        <v>0</v>
      </c>
      <c r="F127" s="37">
        <f>'run summary'!F127</f>
        <v>-1</v>
      </c>
      <c r="H127" s="21"/>
      <c r="I127" s="1">
        <f>E127 + ((1-$T$7)*(E127-E125))</f>
        <v>0</v>
      </c>
      <c r="L127" s="1" t="e">
        <f t="shared" si="11"/>
        <v>#DIV/0!</v>
      </c>
      <c r="O127" s="1" t="str">
        <f t="shared" si="10"/>
        <v/>
      </c>
      <c r="P127" s="1"/>
      <c r="Q127" s="100"/>
      <c r="R127" s="100"/>
    </row>
    <row r="128" spans="1:18">
      <c r="A128">
        <f>'raw data'!A128</f>
        <v>0</v>
      </c>
      <c r="B128">
        <f>'raw data'!E128</f>
        <v>0</v>
      </c>
      <c r="C128">
        <f>'raw data'!K128</f>
        <v>0</v>
      </c>
      <c r="D128">
        <f>'raw data'!L128</f>
        <v>0</v>
      </c>
      <c r="E128" s="1">
        <f>'raw data'!F128</f>
        <v>0</v>
      </c>
      <c r="F128" s="37">
        <f>'run summary'!F128</f>
        <v>-1</v>
      </c>
      <c r="H128" s="21"/>
      <c r="I128" s="1">
        <f>E128 + ((1-$T$8)*(E128-E125))</f>
        <v>0</v>
      </c>
      <c r="L128" s="1" t="e">
        <f t="shared" si="11"/>
        <v>#DIV/0!</v>
      </c>
      <c r="O128" s="1" t="str">
        <f t="shared" si="10"/>
        <v/>
      </c>
      <c r="P128" s="1"/>
      <c r="Q128" s="100"/>
      <c r="R128" s="100"/>
    </row>
    <row r="129" spans="1:18">
      <c r="A129">
        <f>'raw data'!A129</f>
        <v>0</v>
      </c>
      <c r="B129" s="76">
        <f>'raw data'!E129</f>
        <v>0</v>
      </c>
      <c r="C129" s="76">
        <f>'raw data'!K129</f>
        <v>0</v>
      </c>
      <c r="D129" s="76">
        <f>'raw data'!L129</f>
        <v>0</v>
      </c>
      <c r="E129" s="77">
        <f>'raw data'!F129</f>
        <v>0</v>
      </c>
      <c r="F129" s="78">
        <f>'run summary'!F129</f>
        <v>-1</v>
      </c>
      <c r="G129" s="79">
        <f>STDEV(E126:E129)</f>
        <v>0</v>
      </c>
      <c r="H129" s="80">
        <f>STDEV(I126:I129)</f>
        <v>0</v>
      </c>
      <c r="I129" s="77">
        <f>E129 + ((1-$T$9)*(E129-E125))</f>
        <v>0</v>
      </c>
      <c r="J129" s="76"/>
      <c r="K129" s="76"/>
      <c r="L129" s="77" t="e">
        <f t="shared" si="11"/>
        <v>#DIV/0!</v>
      </c>
      <c r="M129" s="76"/>
      <c r="N129" s="76"/>
      <c r="O129" s="77" t="str">
        <f t="shared" si="10"/>
        <v/>
      </c>
      <c r="P129" s="77" t="e">
        <f>AVERAGE(O126:O129)</f>
        <v>#DIV/0!</v>
      </c>
      <c r="Q129" s="99" t="str">
        <f>IF(COUNT(O126:O129)&lt;2,"",_xlfn.STDEV.S(O126:O129))</f>
        <v/>
      </c>
      <c r="R129" s="101"/>
    </row>
    <row r="130" spans="1:18">
      <c r="A130">
        <f>'raw data'!A130</f>
        <v>0</v>
      </c>
      <c r="B130">
        <f>'raw data'!E130</f>
        <v>0</v>
      </c>
      <c r="C130">
        <f>'raw data'!K130</f>
        <v>0</v>
      </c>
      <c r="D130">
        <f>'raw data'!L130</f>
        <v>0</v>
      </c>
      <c r="E130" s="1">
        <f>'raw data'!F130</f>
        <v>0</v>
      </c>
      <c r="F130" s="37">
        <f>'run summary'!F130</f>
        <v>-1</v>
      </c>
      <c r="H130" s="21"/>
      <c r="I130" s="1">
        <f>E130 + ((1-$T$6)*(E130-E129))</f>
        <v>0</v>
      </c>
      <c r="J130" s="70">
        <f>AVERAGE(I130)</f>
        <v>0</v>
      </c>
      <c r="K130" s="70" t="e">
        <f>J130 - ($T$18*A130)</f>
        <v>#DIV/0!</v>
      </c>
      <c r="L130" s="1" t="e">
        <f t="shared" si="11"/>
        <v>#DIV/0!</v>
      </c>
      <c r="O130" s="1" t="str">
        <f t="shared" si="10"/>
        <v/>
      </c>
      <c r="P130" s="1"/>
      <c r="Q130" s="100"/>
      <c r="R130" s="100"/>
    </row>
    <row r="131" spans="1:18">
      <c r="A131">
        <f>'raw data'!A131</f>
        <v>0</v>
      </c>
      <c r="B131">
        <f>'raw data'!E131</f>
        <v>0</v>
      </c>
      <c r="C131">
        <f>'raw data'!K131</f>
        <v>0</v>
      </c>
      <c r="D131">
        <f>'raw data'!L131</f>
        <v>0</v>
      </c>
      <c r="E131" s="1">
        <f>'raw data'!F131</f>
        <v>0</v>
      </c>
      <c r="F131" s="37">
        <f>'run summary'!F131</f>
        <v>-1</v>
      </c>
      <c r="H131" s="21"/>
      <c r="I131" s="1">
        <f>E131 + ((1-$T$7)*(E131-E129))</f>
        <v>0</v>
      </c>
      <c r="J131" s="70">
        <f>AVERAGE(I131)</f>
        <v>0</v>
      </c>
      <c r="K131" s="70" t="e">
        <f>J131 - ($T$18*A131)</f>
        <v>#DIV/0!</v>
      </c>
      <c r="L131" s="1" t="e">
        <f t="shared" si="11"/>
        <v>#DIV/0!</v>
      </c>
      <c r="O131" s="1" t="str">
        <f t="shared" si="10"/>
        <v/>
      </c>
      <c r="P131" s="1"/>
      <c r="Q131" s="100"/>
      <c r="R131" s="100"/>
    </row>
    <row r="132" spans="1:18">
      <c r="A132">
        <f>'raw data'!A132</f>
        <v>0</v>
      </c>
      <c r="B132">
        <f>'raw data'!E132</f>
        <v>0</v>
      </c>
      <c r="C132">
        <f>'raw data'!K132</f>
        <v>0</v>
      </c>
      <c r="D132">
        <f>'raw data'!L132</f>
        <v>0</v>
      </c>
      <c r="E132" s="1">
        <f>'raw data'!F132</f>
        <v>0</v>
      </c>
      <c r="F132" s="37">
        <f>'run summary'!F132</f>
        <v>-1</v>
      </c>
      <c r="H132" s="21"/>
      <c r="I132" s="1">
        <f>E132 + ((1-$T$8)*(E132-E129))</f>
        <v>0</v>
      </c>
      <c r="J132" s="70">
        <f>AVERAGE(I132)</f>
        <v>0</v>
      </c>
      <c r="K132" s="70" t="e">
        <f>J132 - ($T$18*A132)</f>
        <v>#DIV/0!</v>
      </c>
      <c r="L132" s="1" t="e">
        <f t="shared" si="11"/>
        <v>#DIV/0!</v>
      </c>
      <c r="O132" s="1" t="str">
        <f t="shared" ref="O132" si="12">IF(F132=-1,"",L132*$T$23+$T$24)</f>
        <v/>
      </c>
      <c r="P132" s="1"/>
      <c r="Q132" s="100"/>
      <c r="R132" s="100"/>
    </row>
    <row r="133" spans="1:18">
      <c r="A133">
        <f>'raw data'!A133</f>
        <v>0</v>
      </c>
      <c r="B133" s="76">
        <f>'raw data'!E133</f>
        <v>0</v>
      </c>
      <c r="C133" s="76">
        <f>'raw data'!K133</f>
        <v>0</v>
      </c>
      <c r="D133" s="76">
        <f>'raw data'!L133</f>
        <v>0</v>
      </c>
      <c r="E133" s="77">
        <f>'raw data'!F133</f>
        <v>0</v>
      </c>
      <c r="F133" s="78">
        <f>'run summary'!F133</f>
        <v>-1</v>
      </c>
      <c r="G133" s="79">
        <f>STDEV(E130:E133)</f>
        <v>0</v>
      </c>
      <c r="H133" s="80">
        <f>STDEV(I130:I133)</f>
        <v>0</v>
      </c>
      <c r="I133" s="77">
        <f>E133 + ((1-$T$9)*(E133-E129))</f>
        <v>0</v>
      </c>
      <c r="J133" s="85">
        <f>AVERAGE(I133)</f>
        <v>0</v>
      </c>
      <c r="K133" s="85" t="e">
        <f>J133 - ($T$18*A133)</f>
        <v>#DIV/0!</v>
      </c>
      <c r="L133" s="77" t="e">
        <f t="shared" si="11"/>
        <v>#DIV/0!</v>
      </c>
      <c r="M133" s="76"/>
      <c r="N133" s="76"/>
      <c r="O133" s="77" t="str">
        <f>IF(F133=-1,"",L133*$T$23+$T$24)</f>
        <v/>
      </c>
      <c r="P133" s="77" t="e">
        <f>AVERAGE(O130:O133)</f>
        <v>#DIV/0!</v>
      </c>
      <c r="Q133" s="99" t="str">
        <f>IF(COUNT(O130:O133)&lt;2,"",_xlfn.STDEV.S(O130:O133))</f>
        <v/>
      </c>
      <c r="R133" s="101"/>
    </row>
    <row r="134" spans="1:18">
      <c r="F134" s="37"/>
      <c r="H134" s="19"/>
      <c r="O134" s="1"/>
      <c r="P134" s="1"/>
      <c r="Q134" s="28"/>
      <c r="R134" s="28"/>
    </row>
    <row r="135" spans="1:18">
      <c r="F135" s="37"/>
      <c r="H135" s="21"/>
      <c r="O135" s="1"/>
      <c r="P135" s="1"/>
      <c r="Q135" s="28"/>
      <c r="R135" s="28"/>
    </row>
    <row r="136" spans="1:18">
      <c r="F136" s="37"/>
      <c r="H136" s="21"/>
      <c r="O136" s="1"/>
      <c r="P136" s="1"/>
      <c r="Q136" s="28"/>
      <c r="R136" s="28"/>
    </row>
    <row r="137" spans="1:18">
      <c r="F137" s="37"/>
      <c r="G137" s="13"/>
      <c r="H137" s="21"/>
      <c r="O137" s="1"/>
      <c r="P137" s="1"/>
      <c r="Q137" s="28"/>
      <c r="R137" s="28"/>
    </row>
    <row r="138" spans="1:18">
      <c r="F138" s="37"/>
      <c r="H138" s="21"/>
      <c r="O138" s="1"/>
      <c r="P138" s="1"/>
      <c r="Q138" s="28"/>
      <c r="R138" s="28"/>
    </row>
    <row r="139" spans="1:18">
      <c r="F139" s="37"/>
      <c r="H139" s="21"/>
      <c r="O139" s="1"/>
      <c r="P139" s="1"/>
      <c r="Q139" s="28"/>
      <c r="R139" s="28"/>
    </row>
    <row r="140" spans="1:18">
      <c r="F140" s="37"/>
      <c r="H140" s="21"/>
      <c r="O140" s="1"/>
      <c r="P140" s="1"/>
      <c r="Q140" s="28"/>
      <c r="R140" s="28"/>
    </row>
    <row r="141" spans="1:18">
      <c r="F141" s="37"/>
      <c r="G141" s="13"/>
      <c r="H141" s="21"/>
      <c r="O141" s="1"/>
      <c r="P141" s="1"/>
      <c r="Q141" s="28"/>
      <c r="R141" s="28"/>
    </row>
    <row r="142" spans="1:18">
      <c r="F142" s="37"/>
      <c r="H142" s="21"/>
      <c r="O142" s="1"/>
      <c r="P142" s="1"/>
      <c r="Q142" s="28"/>
      <c r="R142" s="28"/>
    </row>
    <row r="143" spans="1:18">
      <c r="F143" s="37"/>
      <c r="H143" s="21"/>
      <c r="O143" s="1"/>
      <c r="P143" s="1"/>
      <c r="Q143" s="28"/>
      <c r="R143" s="28"/>
    </row>
    <row r="144" spans="1:18">
      <c r="F144" s="37"/>
      <c r="H144" s="21"/>
      <c r="O144" s="1"/>
      <c r="P144" s="1"/>
      <c r="Q144" s="28"/>
      <c r="R144" s="28"/>
    </row>
    <row r="145" spans="6:18">
      <c r="F145" s="37"/>
      <c r="G145" s="13"/>
      <c r="H145" s="21"/>
      <c r="O145" s="1"/>
      <c r="P145" s="1"/>
      <c r="Q145" s="28"/>
      <c r="R145" s="28"/>
    </row>
    <row r="146" spans="6:18">
      <c r="F146" s="37"/>
      <c r="H146" s="21"/>
      <c r="O146" s="1"/>
      <c r="P146" s="1"/>
      <c r="Q146" s="28"/>
      <c r="R146" s="28"/>
    </row>
    <row r="147" spans="6:18">
      <c r="F147" s="37"/>
      <c r="H147" s="21"/>
      <c r="O147" s="1"/>
      <c r="P147" s="1"/>
      <c r="Q147" s="28"/>
      <c r="R147" s="28"/>
    </row>
    <row r="148" spans="6:18">
      <c r="F148" s="37"/>
      <c r="H148" s="21"/>
      <c r="O148" s="1"/>
      <c r="P148" s="1"/>
      <c r="Q148" s="28"/>
      <c r="R148" s="28"/>
    </row>
    <row r="149" spans="6:18">
      <c r="F149" s="37"/>
      <c r="G149" s="13"/>
      <c r="H149" s="21"/>
      <c r="O149" s="1"/>
      <c r="P149" s="1"/>
      <c r="Q149" s="28"/>
      <c r="R149" s="28"/>
    </row>
    <row r="150" spans="6:18">
      <c r="F150" s="37"/>
      <c r="H150" s="21"/>
      <c r="O150" s="1"/>
      <c r="P150" s="1"/>
      <c r="Q150" s="28"/>
      <c r="R150" s="28"/>
    </row>
    <row r="151" spans="6:18">
      <c r="F151" s="37"/>
      <c r="H151" s="21"/>
      <c r="O151" s="1"/>
      <c r="P151" s="1"/>
      <c r="Q151" s="28"/>
      <c r="R151" s="28"/>
    </row>
    <row r="152" spans="6:18">
      <c r="F152" s="37"/>
      <c r="H152" s="21"/>
      <c r="O152" s="1"/>
      <c r="P152" s="1"/>
      <c r="Q152" s="28"/>
      <c r="R152" s="28"/>
    </row>
    <row r="153" spans="6:18">
      <c r="F153" s="37"/>
      <c r="G153" s="13"/>
      <c r="H153" s="21"/>
      <c r="O153" s="1"/>
      <c r="P153" s="1"/>
      <c r="Q153" s="28"/>
      <c r="R153" s="28"/>
    </row>
    <row r="154" spans="6:18">
      <c r="F154" s="37"/>
      <c r="H154" s="21"/>
      <c r="O154" s="1"/>
      <c r="P154" s="1"/>
      <c r="Q154" s="28"/>
      <c r="R154" s="28"/>
    </row>
    <row r="155" spans="6:18">
      <c r="F155" s="37"/>
      <c r="H155" s="21"/>
      <c r="O155" s="1"/>
      <c r="P155" s="1"/>
      <c r="Q155" s="28"/>
      <c r="R155" s="28"/>
    </row>
    <row r="156" spans="6:18">
      <c r="F156" s="37"/>
      <c r="H156" s="21"/>
      <c r="O156" s="1"/>
      <c r="P156" s="1"/>
      <c r="Q156" s="28"/>
      <c r="R156" s="28"/>
    </row>
    <row r="157" spans="6:18">
      <c r="F157" s="37"/>
      <c r="G157" s="13"/>
      <c r="H157" s="21"/>
      <c r="O157" s="1"/>
      <c r="P157" s="1"/>
      <c r="Q157" s="28"/>
      <c r="R157" s="28"/>
    </row>
    <row r="158" spans="6:18">
      <c r="F158" s="37"/>
      <c r="H158" s="21"/>
      <c r="O158" s="1"/>
      <c r="P158" s="1"/>
      <c r="Q158" s="28"/>
      <c r="R158" s="28"/>
    </row>
    <row r="159" spans="6:18">
      <c r="F159" s="37"/>
      <c r="H159" s="21"/>
      <c r="O159" s="1"/>
      <c r="P159" s="1"/>
      <c r="Q159" s="28"/>
      <c r="R159" s="28"/>
    </row>
    <row r="160" spans="6:18">
      <c r="F160" s="37"/>
      <c r="H160" s="21"/>
      <c r="O160" s="1"/>
      <c r="P160" s="1"/>
      <c r="Q160" s="28"/>
      <c r="R160" s="28"/>
    </row>
    <row r="161" spans="6:18">
      <c r="F161" s="37"/>
      <c r="G161" s="13"/>
      <c r="H161" s="21"/>
      <c r="O161" s="1"/>
      <c r="P161" s="1"/>
      <c r="Q161" s="28"/>
      <c r="R161" s="28"/>
    </row>
    <row r="162" spans="6:18">
      <c r="F162" s="37"/>
      <c r="H162" s="21"/>
      <c r="O162" s="1"/>
      <c r="P162" s="1"/>
      <c r="Q162" s="28"/>
      <c r="R162" s="28"/>
    </row>
    <row r="163" spans="6:18">
      <c r="F163" s="37"/>
      <c r="H163" s="21"/>
      <c r="O163" s="1"/>
      <c r="P163" s="1"/>
      <c r="Q163" s="28"/>
      <c r="R163" s="28"/>
    </row>
    <row r="164" spans="6:18">
      <c r="F164" s="37"/>
      <c r="H164" s="21"/>
      <c r="O164" s="1"/>
      <c r="P164" s="1"/>
      <c r="Q164" s="28"/>
      <c r="R164" s="28"/>
    </row>
    <row r="165" spans="6:18">
      <c r="F165" s="37"/>
      <c r="G165" s="13"/>
      <c r="H165" s="21"/>
      <c r="O165" s="1"/>
      <c r="P165" s="1"/>
      <c r="Q165" s="28"/>
      <c r="R165" s="28"/>
    </row>
    <row r="166" spans="6:18">
      <c r="F166" s="37"/>
      <c r="H166" s="21"/>
      <c r="J166" s="1"/>
      <c r="K166" s="1"/>
      <c r="O166" s="1"/>
      <c r="P166" s="1"/>
      <c r="Q166" s="28"/>
      <c r="R166" s="28"/>
    </row>
    <row r="167" spans="6:18">
      <c r="F167" s="37"/>
      <c r="H167" s="21"/>
      <c r="J167" s="1"/>
      <c r="K167" s="1"/>
      <c r="O167" s="1"/>
      <c r="P167" s="1"/>
      <c r="Q167" s="28"/>
      <c r="R167" s="28"/>
    </row>
    <row r="168" spans="6:18">
      <c r="F168" s="37"/>
      <c r="H168" s="21"/>
      <c r="J168" s="1"/>
      <c r="K168" s="1"/>
      <c r="O168" s="1"/>
      <c r="P168" s="1"/>
      <c r="Q168" s="28"/>
      <c r="R168" s="28"/>
    </row>
    <row r="169" spans="6:18">
      <c r="F169" s="37"/>
      <c r="G169" s="13"/>
      <c r="H169" s="21"/>
      <c r="J169" s="1"/>
      <c r="K169" s="1"/>
      <c r="O169" s="1"/>
      <c r="P169" s="1"/>
      <c r="Q169" s="28"/>
      <c r="R169" s="28"/>
    </row>
    <row r="170" spans="6:18">
      <c r="F170" s="37"/>
      <c r="H170" s="21"/>
      <c r="O170" s="1"/>
      <c r="P170" s="1"/>
      <c r="Q170" s="28"/>
      <c r="R170" s="28"/>
    </row>
    <row r="171" spans="6:18">
      <c r="F171" s="37"/>
      <c r="H171" s="21"/>
      <c r="O171" s="1"/>
      <c r="P171" s="1"/>
      <c r="Q171" s="28"/>
      <c r="R171" s="28"/>
    </row>
    <row r="172" spans="6:18">
      <c r="F172" s="37"/>
      <c r="H172" s="21"/>
      <c r="O172" s="1"/>
      <c r="P172" s="1"/>
      <c r="Q172" s="28"/>
      <c r="R172" s="28"/>
    </row>
    <row r="173" spans="6:18">
      <c r="F173" s="37"/>
      <c r="G173" s="13"/>
      <c r="H173" s="21"/>
      <c r="O173" s="1"/>
      <c r="P173" s="1"/>
      <c r="Q173" s="28"/>
      <c r="R173" s="28"/>
    </row>
    <row r="174" spans="6:18">
      <c r="F174" s="37"/>
      <c r="H174" s="21"/>
      <c r="O174" s="1"/>
      <c r="P174" s="1"/>
      <c r="Q174" s="28"/>
      <c r="R174" s="28"/>
    </row>
    <row r="175" spans="6:18">
      <c r="F175" s="37"/>
      <c r="H175" s="21"/>
      <c r="O175" s="1"/>
      <c r="P175" s="1"/>
      <c r="Q175" s="28"/>
      <c r="R175" s="28"/>
    </row>
    <row r="176" spans="6:18">
      <c r="F176" s="37"/>
      <c r="H176" s="21"/>
      <c r="O176" s="1"/>
      <c r="P176" s="1"/>
      <c r="Q176" s="28"/>
      <c r="R176" s="28"/>
    </row>
    <row r="177" spans="6:18">
      <c r="F177" s="37"/>
      <c r="G177" s="13"/>
      <c r="H177" s="21"/>
      <c r="O177" s="1"/>
      <c r="P177" s="1"/>
      <c r="Q177" s="28"/>
      <c r="R177" s="28"/>
    </row>
    <row r="178" spans="6:18">
      <c r="F178" s="37"/>
      <c r="H178" s="21"/>
      <c r="O178" s="1"/>
      <c r="P178" s="1"/>
      <c r="Q178" s="28"/>
      <c r="R178" s="28"/>
    </row>
    <row r="179" spans="6:18">
      <c r="F179" s="37"/>
      <c r="H179" s="21"/>
      <c r="O179" s="1"/>
      <c r="P179" s="1"/>
      <c r="Q179" s="28"/>
      <c r="R179" s="28"/>
    </row>
    <row r="180" spans="6:18">
      <c r="F180" s="37"/>
      <c r="H180" s="21"/>
      <c r="O180" s="1"/>
      <c r="P180" s="1"/>
      <c r="Q180" s="28"/>
      <c r="R180" s="28"/>
    </row>
    <row r="181" spans="6:18">
      <c r="F181" s="37"/>
      <c r="G181" s="13"/>
      <c r="H181" s="21"/>
      <c r="O181" s="1"/>
      <c r="P181" s="1"/>
      <c r="Q181" s="28"/>
      <c r="R181" s="28"/>
    </row>
    <row r="182" spans="6:18">
      <c r="F182" s="37"/>
      <c r="H182" s="21"/>
      <c r="O182" s="1"/>
      <c r="P182" s="1"/>
      <c r="Q182" s="28"/>
      <c r="R182" s="28"/>
    </row>
    <row r="183" spans="6:18">
      <c r="F183" s="37"/>
      <c r="H183" s="21"/>
      <c r="O183" s="1"/>
      <c r="P183" s="1"/>
      <c r="Q183" s="28"/>
      <c r="R183" s="28"/>
    </row>
    <row r="184" spans="6:18">
      <c r="F184" s="37"/>
      <c r="H184" s="21"/>
      <c r="O184" s="1"/>
      <c r="P184" s="1"/>
      <c r="Q184" s="28"/>
      <c r="R184" s="28"/>
    </row>
    <row r="185" spans="6:18">
      <c r="F185" s="37"/>
      <c r="G185" s="13"/>
      <c r="H185" s="21"/>
      <c r="O185" s="1"/>
      <c r="P185" s="1"/>
      <c r="Q185" s="28"/>
      <c r="R185" s="28"/>
    </row>
    <row r="186" spans="6:18">
      <c r="F186" s="37"/>
      <c r="H186" s="21"/>
      <c r="O186" s="1"/>
      <c r="P186" s="1"/>
      <c r="Q186" s="28"/>
      <c r="R186" s="28"/>
    </row>
    <row r="187" spans="6:18">
      <c r="F187" s="37"/>
      <c r="H187" s="21"/>
      <c r="O187" s="1"/>
      <c r="P187" s="1"/>
      <c r="Q187" s="28"/>
      <c r="R187" s="28"/>
    </row>
    <row r="188" spans="6:18">
      <c r="F188" s="37"/>
      <c r="H188" s="21"/>
      <c r="O188" s="1"/>
      <c r="P188" s="1"/>
      <c r="Q188" s="28"/>
      <c r="R188" s="28"/>
    </row>
    <row r="189" spans="6:18">
      <c r="F189" s="37"/>
      <c r="G189" s="13"/>
      <c r="H189" s="21"/>
      <c r="O189" s="1"/>
      <c r="P189" s="1"/>
      <c r="Q189" s="28"/>
      <c r="R189" s="28"/>
    </row>
    <row r="190" spans="6:18">
      <c r="F190" s="37"/>
      <c r="H190" s="21"/>
      <c r="O190" s="1"/>
      <c r="P190" s="1"/>
      <c r="Q190" s="28"/>
      <c r="R190" s="28"/>
    </row>
    <row r="191" spans="6:18">
      <c r="F191" s="37"/>
      <c r="H191" s="21"/>
      <c r="O191" s="1"/>
      <c r="P191" s="1"/>
      <c r="Q191" s="28"/>
      <c r="R191" s="28"/>
    </row>
    <row r="192" spans="6:18">
      <c r="F192" s="37"/>
      <c r="H192" s="21"/>
      <c r="O192" s="1"/>
      <c r="P192" s="1"/>
      <c r="Q192" s="28"/>
      <c r="R192" s="28"/>
    </row>
    <row r="193" spans="6:18">
      <c r="F193" s="37"/>
      <c r="G193" s="13"/>
      <c r="H193" s="21"/>
      <c r="O193" s="1"/>
      <c r="P193" s="1"/>
      <c r="Q193" s="28"/>
      <c r="R193" s="28"/>
    </row>
    <row r="194" spans="6:18">
      <c r="F194" s="37"/>
      <c r="H194" s="21"/>
      <c r="O194" s="1"/>
      <c r="P194" s="1"/>
      <c r="Q194" s="28"/>
      <c r="R194" s="28"/>
    </row>
    <row r="195" spans="6:18">
      <c r="F195" s="37"/>
      <c r="H195" s="21"/>
      <c r="O195" s="1"/>
      <c r="P195" s="1"/>
      <c r="Q195" s="28"/>
      <c r="R195" s="28"/>
    </row>
    <row r="196" spans="6:18">
      <c r="F196" s="37"/>
      <c r="H196" s="21"/>
      <c r="O196" s="1"/>
      <c r="P196" s="1"/>
      <c r="Q196" s="28"/>
      <c r="R196" s="28"/>
    </row>
    <row r="197" spans="6:18">
      <c r="F197" s="37"/>
      <c r="G197" s="13"/>
      <c r="H197" s="21"/>
      <c r="O197" s="1"/>
      <c r="P197" s="1"/>
      <c r="Q197" s="28"/>
      <c r="R197" s="28"/>
    </row>
    <row r="198" spans="6:18">
      <c r="F198" s="37"/>
      <c r="H198" s="21"/>
      <c r="O198" s="1"/>
      <c r="P198" s="1"/>
      <c r="Q198" s="28"/>
      <c r="R198" s="28"/>
    </row>
    <row r="199" spans="6:18">
      <c r="F199" s="37"/>
      <c r="H199" s="21"/>
      <c r="O199" s="1"/>
      <c r="P199" s="1"/>
      <c r="Q199" s="28"/>
      <c r="R199" s="28"/>
    </row>
    <row r="200" spans="6:18">
      <c r="F200" s="37"/>
      <c r="H200" s="21"/>
      <c r="O200" s="1"/>
      <c r="P200" s="1"/>
      <c r="Q200" s="28"/>
      <c r="R200" s="28"/>
    </row>
    <row r="201" spans="6:18">
      <c r="F201" s="37"/>
      <c r="G201" s="13"/>
      <c r="H201" s="21"/>
      <c r="J201" s="1"/>
      <c r="K201" s="1"/>
      <c r="O201" s="1"/>
      <c r="P201" s="1"/>
      <c r="Q201" s="28"/>
      <c r="R201" s="28"/>
    </row>
    <row r="202" spans="6:18">
      <c r="F202" s="37"/>
      <c r="H202" s="21"/>
      <c r="J202" s="1"/>
      <c r="K202" s="1"/>
      <c r="O202" s="1"/>
      <c r="P202" s="1"/>
      <c r="Q202" s="28"/>
      <c r="R202" s="28"/>
    </row>
    <row r="203" spans="6:18">
      <c r="F203" s="37"/>
      <c r="H203" s="21"/>
      <c r="J203" s="1"/>
      <c r="K203" s="1"/>
      <c r="O203" s="1"/>
      <c r="P203" s="1"/>
      <c r="Q203" s="28"/>
      <c r="R203" s="28"/>
    </row>
    <row r="204" spans="6:18">
      <c r="F204" s="37"/>
      <c r="H204" s="21"/>
      <c r="J204" s="1"/>
      <c r="K204" s="1"/>
      <c r="O204" s="1"/>
      <c r="P204" s="1"/>
      <c r="Q204" s="28"/>
      <c r="R204" s="28"/>
    </row>
    <row r="205" spans="6:18">
      <c r="F205" s="37"/>
      <c r="G205" s="13"/>
      <c r="H205" s="21"/>
      <c r="J205" s="1"/>
      <c r="K205" s="1"/>
      <c r="O205" s="1"/>
      <c r="P205" s="1"/>
      <c r="Q205" s="28"/>
      <c r="R205" s="28"/>
    </row>
    <row r="206" spans="6:18">
      <c r="F206" s="37"/>
      <c r="H206" s="21"/>
      <c r="O206" s="1"/>
      <c r="P206" s="1"/>
      <c r="Q206" s="28"/>
      <c r="R206" s="28"/>
    </row>
    <row r="207" spans="6:18">
      <c r="F207" s="37"/>
      <c r="H207" s="21"/>
      <c r="O207" s="1"/>
      <c r="P207" s="1"/>
      <c r="Q207" s="28"/>
      <c r="R207" s="28"/>
    </row>
    <row r="208" spans="6:18">
      <c r="F208" s="37"/>
      <c r="H208" s="21"/>
      <c r="O208" s="1"/>
      <c r="P208" s="1"/>
      <c r="Q208" s="28"/>
      <c r="R208" s="28"/>
    </row>
    <row r="209" spans="6:18">
      <c r="F209" s="37"/>
      <c r="G209" s="13"/>
      <c r="H209" s="21"/>
      <c r="O209" s="1"/>
      <c r="P209" s="1"/>
      <c r="Q209" s="28"/>
      <c r="R209" s="28"/>
    </row>
    <row r="210" spans="6:18">
      <c r="F210" s="37"/>
      <c r="H210" s="21"/>
      <c r="O210" s="1"/>
      <c r="P210" s="1"/>
      <c r="Q210" s="28"/>
      <c r="R210" s="28"/>
    </row>
    <row r="211" spans="6:18">
      <c r="F211" s="37"/>
      <c r="H211" s="21"/>
      <c r="O211" s="1"/>
      <c r="P211" s="1"/>
      <c r="Q211" s="28"/>
      <c r="R211" s="28"/>
    </row>
    <row r="212" spans="6:18">
      <c r="F212" s="37"/>
      <c r="H212" s="21"/>
      <c r="O212" s="1"/>
      <c r="P212" s="1"/>
      <c r="Q212" s="28"/>
      <c r="R212" s="28"/>
    </row>
    <row r="213" spans="6:18">
      <c r="F213" s="37"/>
      <c r="G213" s="13"/>
      <c r="H213" s="21"/>
      <c r="O213" s="1"/>
      <c r="P213" s="1"/>
      <c r="Q213" s="28"/>
      <c r="R213" s="28"/>
    </row>
    <row r="214" spans="6:18">
      <c r="F214" s="37"/>
      <c r="H214" s="21"/>
      <c r="O214" s="1"/>
      <c r="P214" s="1"/>
      <c r="Q214" s="28"/>
      <c r="R214" s="28"/>
    </row>
    <row r="215" spans="6:18">
      <c r="F215" s="37"/>
      <c r="H215" s="21"/>
      <c r="O215" s="1"/>
      <c r="P215" s="1"/>
      <c r="Q215" s="28"/>
      <c r="R215" s="28"/>
    </row>
    <row r="216" spans="6:18">
      <c r="F216" s="37"/>
      <c r="H216" s="21"/>
      <c r="O216" s="1"/>
      <c r="P216" s="1"/>
      <c r="Q216" s="28"/>
      <c r="R216" s="28"/>
    </row>
    <row r="217" spans="6:18">
      <c r="F217" s="37"/>
      <c r="G217" s="13"/>
      <c r="H217" s="21"/>
      <c r="J217" s="1"/>
      <c r="O217" s="1"/>
      <c r="P217" s="1"/>
      <c r="Q217" s="28"/>
      <c r="R217" s="28"/>
    </row>
    <row r="218" spans="6:18">
      <c r="F218" s="37"/>
      <c r="H218" s="21"/>
      <c r="O218" s="1"/>
      <c r="P218" s="1"/>
      <c r="Q218" s="28"/>
      <c r="R218" s="28"/>
    </row>
    <row r="219" spans="6:18">
      <c r="F219" s="37"/>
      <c r="H219" s="21"/>
      <c r="O219" s="1"/>
      <c r="P219" s="1"/>
      <c r="Q219" s="28"/>
      <c r="R219" s="28"/>
    </row>
    <row r="220" spans="6:18">
      <c r="F220" s="37"/>
      <c r="H220" s="21"/>
      <c r="O220" s="1"/>
      <c r="P220" s="1"/>
      <c r="Q220" s="28"/>
      <c r="R220" s="28"/>
    </row>
    <row r="221" spans="6:18">
      <c r="F221" s="37"/>
      <c r="G221" s="13"/>
      <c r="H221" s="21"/>
      <c r="O221" s="1"/>
      <c r="P221" s="1"/>
      <c r="Q221" s="28"/>
      <c r="R221" s="28"/>
    </row>
    <row r="222" spans="6:18">
      <c r="F222" s="37"/>
      <c r="H222" s="21"/>
      <c r="J222" s="1"/>
      <c r="K222" s="1"/>
      <c r="O222" s="1"/>
      <c r="P222" s="1"/>
      <c r="Q222" s="28"/>
      <c r="R222" s="28"/>
    </row>
    <row r="223" spans="6:18">
      <c r="F223" s="37"/>
      <c r="H223" s="21"/>
      <c r="J223" s="1"/>
      <c r="K223" s="1"/>
      <c r="O223" s="1"/>
      <c r="P223" s="1"/>
      <c r="Q223" s="28"/>
      <c r="R223" s="28"/>
    </row>
    <row r="224" spans="6:18">
      <c r="F224" s="37"/>
      <c r="H224" s="21"/>
      <c r="J224" s="1"/>
      <c r="K224" s="1"/>
      <c r="O224" s="1"/>
      <c r="P224" s="1"/>
      <c r="Q224" s="28"/>
      <c r="R224" s="28"/>
    </row>
    <row r="225" spans="6:18">
      <c r="F225" s="37"/>
      <c r="G225" s="13"/>
      <c r="H225" s="21"/>
      <c r="J225" s="1"/>
      <c r="K225" s="1"/>
      <c r="O225" s="1"/>
      <c r="P225" s="1"/>
      <c r="Q225" s="28"/>
      <c r="R225" s="28"/>
    </row>
    <row r="226" spans="6:18">
      <c r="F226" s="37"/>
      <c r="G226" s="22"/>
      <c r="H226" s="21"/>
      <c r="O226" s="1"/>
      <c r="P226" s="1"/>
      <c r="Q226" s="28"/>
      <c r="R226" s="28"/>
    </row>
    <row r="227" spans="6:18">
      <c r="F227" s="37"/>
      <c r="G227" s="22"/>
      <c r="H227" s="21"/>
      <c r="O227" s="1"/>
      <c r="P227" s="1"/>
      <c r="Q227" s="28"/>
      <c r="R227" s="28"/>
    </row>
    <row r="228" spans="6:18">
      <c r="F228" s="37"/>
      <c r="G228" s="22"/>
      <c r="H228" s="21"/>
      <c r="O228" s="1"/>
      <c r="P228" s="1"/>
      <c r="Q228" s="28"/>
      <c r="R228" s="28"/>
    </row>
    <row r="229" spans="6:18">
      <c r="F229" s="37"/>
      <c r="G229" s="22"/>
      <c r="H229" s="21"/>
      <c r="O229" s="1"/>
      <c r="P229" s="1"/>
      <c r="Q229" s="28"/>
      <c r="R229" s="28"/>
    </row>
    <row r="230" spans="6:18">
      <c r="F230" s="37"/>
      <c r="G230" s="22"/>
      <c r="H230" s="21"/>
      <c r="O230" s="1"/>
      <c r="P230" s="1"/>
      <c r="Q230" s="28"/>
      <c r="R230" s="28"/>
    </row>
    <row r="231" spans="6:18">
      <c r="F231" s="37"/>
      <c r="G231" s="22"/>
      <c r="H231" s="21"/>
      <c r="O231" s="1"/>
      <c r="P231" s="1"/>
      <c r="Q231" s="28"/>
      <c r="R231" s="28"/>
    </row>
    <row r="232" spans="6:18">
      <c r="F232" s="37"/>
      <c r="G232" s="22"/>
      <c r="H232" s="21"/>
      <c r="O232" s="1"/>
      <c r="P232" s="1"/>
      <c r="Q232" s="28"/>
      <c r="R232" s="28"/>
    </row>
    <row r="233" spans="6:18">
      <c r="F233" s="37"/>
      <c r="G233" s="13"/>
      <c r="H233" s="21"/>
      <c r="O233" s="1"/>
      <c r="P233" s="1"/>
      <c r="Q233" s="28"/>
      <c r="R233" s="28"/>
    </row>
    <row r="234" spans="6:18">
      <c r="F234" s="37"/>
      <c r="G234" s="22"/>
      <c r="H234" s="21"/>
      <c r="O234" s="1"/>
      <c r="P234" s="1"/>
      <c r="Q234" s="28"/>
      <c r="R234" s="28"/>
    </row>
    <row r="235" spans="6:18">
      <c r="F235" s="37"/>
      <c r="G235" s="22"/>
      <c r="H235" s="21"/>
      <c r="O235" s="1"/>
      <c r="P235" s="1"/>
      <c r="Q235" s="28"/>
      <c r="R235" s="28"/>
    </row>
    <row r="236" spans="6:18">
      <c r="F236" s="37"/>
      <c r="G236" s="22"/>
      <c r="H236" s="21"/>
      <c r="O236" s="1"/>
      <c r="P236" s="1"/>
      <c r="Q236" s="28"/>
      <c r="R236" s="28"/>
    </row>
    <row r="237" spans="6:18">
      <c r="F237" s="37"/>
      <c r="G237" s="22"/>
      <c r="H237" s="21"/>
      <c r="O237" s="1"/>
      <c r="P237" s="1"/>
      <c r="Q237" s="28"/>
      <c r="R237" s="28"/>
    </row>
    <row r="238" spans="6:18">
      <c r="F238" s="37"/>
      <c r="G238" s="22"/>
      <c r="H238" s="21"/>
      <c r="O238" s="1"/>
      <c r="P238" s="1"/>
      <c r="Q238" s="28"/>
      <c r="R238" s="28"/>
    </row>
    <row r="239" spans="6:18">
      <c r="F239" s="37"/>
      <c r="G239" s="22"/>
      <c r="H239" s="21"/>
      <c r="O239" s="1"/>
      <c r="P239" s="1"/>
      <c r="Q239" s="28"/>
      <c r="R239" s="28"/>
    </row>
    <row r="240" spans="6:18">
      <c r="F240" s="37"/>
      <c r="G240" s="22"/>
      <c r="H240" s="21"/>
      <c r="O240" s="1"/>
      <c r="P240" s="1"/>
      <c r="Q240" s="28"/>
      <c r="R240" s="28"/>
    </row>
    <row r="241" spans="6:18">
      <c r="F241" s="37"/>
      <c r="G241" s="13"/>
      <c r="H241" s="21"/>
      <c r="O241" s="1"/>
      <c r="P241" s="1"/>
      <c r="Q241" s="28"/>
      <c r="R241" s="28"/>
    </row>
    <row r="242" spans="6:18">
      <c r="F242" s="37"/>
      <c r="G242" s="22"/>
      <c r="H242" s="21"/>
      <c r="O242" s="1"/>
      <c r="P242" s="1"/>
      <c r="Q242" s="28"/>
      <c r="R242" s="28"/>
    </row>
    <row r="243" spans="6:18">
      <c r="F243" s="37"/>
      <c r="G243" s="22"/>
      <c r="H243" s="21"/>
      <c r="O243" s="1"/>
      <c r="P243" s="1"/>
      <c r="Q243" s="28"/>
      <c r="R243" s="28"/>
    </row>
    <row r="244" spans="6:18">
      <c r="F244" s="37"/>
      <c r="G244" s="22"/>
      <c r="H244" s="21"/>
      <c r="O244" s="1"/>
      <c r="P244" s="1"/>
      <c r="Q244" s="28"/>
      <c r="R244" s="28"/>
    </row>
    <row r="245" spans="6:18">
      <c r="F245" s="37"/>
      <c r="G245" s="22"/>
      <c r="H245" s="21"/>
      <c r="O245" s="1"/>
      <c r="P245" s="1"/>
      <c r="Q245" s="28"/>
      <c r="R245" s="28"/>
    </row>
    <row r="246" spans="6:18">
      <c r="F246" s="37"/>
      <c r="G246" s="22"/>
      <c r="H246" s="21"/>
      <c r="O246" s="1"/>
      <c r="P246" s="1"/>
      <c r="Q246" s="28"/>
      <c r="R246" s="28"/>
    </row>
    <row r="247" spans="6:18">
      <c r="F247" s="37"/>
      <c r="G247" s="22"/>
      <c r="H247" s="21"/>
      <c r="O247" s="1"/>
      <c r="P247" s="1"/>
      <c r="Q247" s="28"/>
      <c r="R247" s="28"/>
    </row>
    <row r="248" spans="6:18">
      <c r="F248" s="37"/>
      <c r="G248" s="22"/>
      <c r="H248" s="21"/>
      <c r="O248" s="1"/>
      <c r="P248" s="1"/>
      <c r="Q248" s="28"/>
      <c r="R248" s="28"/>
    </row>
    <row r="249" spans="6:18">
      <c r="F249" s="37"/>
      <c r="G249" s="13"/>
      <c r="H249" s="21"/>
      <c r="J249" s="1"/>
      <c r="K249" s="1"/>
      <c r="O249" s="1"/>
      <c r="P249" s="1"/>
      <c r="Q249" s="28"/>
      <c r="R249" s="28"/>
    </row>
    <row r="250" spans="6:18">
      <c r="F250" s="37"/>
    </row>
    <row r="251" spans="6:18">
      <c r="F251" s="37"/>
    </row>
    <row r="252" spans="6:18">
      <c r="F252" s="37"/>
    </row>
  </sheetData>
  <phoneticPr fontId="2" type="noConversion"/>
  <conditionalFormatting sqref="U27 U29:U30">
    <cfRule type="cellIs" dxfId="74" priority="179" stopIfTrue="1" operator="lessThan">
      <formula>-0.1</formula>
    </cfRule>
    <cfRule type="cellIs" dxfId="73" priority="180" stopIfTrue="1" operator="greaterThan">
      <formula>0.1</formula>
    </cfRule>
  </conditionalFormatting>
  <conditionalFormatting sqref="G2:H65536">
    <cfRule type="cellIs" dxfId="72" priority="176" stopIfTrue="1" operator="greaterThan">
      <formula>0.1</formula>
    </cfRule>
  </conditionalFormatting>
  <conditionalFormatting sqref="G2:H65536">
    <cfRule type="cellIs" dxfId="71" priority="175" stopIfTrue="1" operator="greaterThan">
      <formula>0.8</formula>
    </cfRule>
  </conditionalFormatting>
  <conditionalFormatting sqref="F2">
    <cfRule type="expression" dxfId="70" priority="187" stopIfTrue="1">
      <formula>#REF!=-1</formula>
    </cfRule>
  </conditionalFormatting>
  <conditionalFormatting sqref="R133">
    <cfRule type="cellIs" dxfId="69" priority="160" stopIfTrue="1" operator="greaterThan">
      <formula>0.1</formula>
    </cfRule>
  </conditionalFormatting>
  <conditionalFormatting sqref="R133">
    <cfRule type="cellIs" dxfId="68" priority="159" stopIfTrue="1" operator="greaterThan">
      <formula>0.8</formula>
    </cfRule>
  </conditionalFormatting>
  <conditionalFormatting sqref="R129">
    <cfRule type="cellIs" dxfId="67" priority="158" stopIfTrue="1" operator="greaterThan">
      <formula>0.1</formula>
    </cfRule>
  </conditionalFormatting>
  <conditionalFormatting sqref="R129">
    <cfRule type="cellIs" dxfId="66" priority="157" stopIfTrue="1" operator="greaterThan">
      <formula>0.8</formula>
    </cfRule>
  </conditionalFormatting>
  <conditionalFormatting sqref="Q61">
    <cfRule type="cellIs" dxfId="65" priority="60" stopIfTrue="1" operator="greaterThan">
      <formula>0.1</formula>
    </cfRule>
  </conditionalFormatting>
  <conditionalFormatting sqref="Q61">
    <cfRule type="cellIs" dxfId="64" priority="59" stopIfTrue="1" operator="greaterThan">
      <formula>0.8</formula>
    </cfRule>
  </conditionalFormatting>
  <conditionalFormatting sqref="R121">
    <cfRule type="cellIs" dxfId="63" priority="154" stopIfTrue="1" operator="greaterThan">
      <formula>0.1</formula>
    </cfRule>
  </conditionalFormatting>
  <conditionalFormatting sqref="R121">
    <cfRule type="cellIs" dxfId="62" priority="153" stopIfTrue="1" operator="greaterThan">
      <formula>0.8</formula>
    </cfRule>
  </conditionalFormatting>
  <conditionalFormatting sqref="R117">
    <cfRule type="cellIs" dxfId="61" priority="152" stopIfTrue="1" operator="greaterThan">
      <formula>0.1</formula>
    </cfRule>
  </conditionalFormatting>
  <conditionalFormatting sqref="R117">
    <cfRule type="cellIs" dxfId="60" priority="151" stopIfTrue="1" operator="greaterThan">
      <formula>0.8</formula>
    </cfRule>
  </conditionalFormatting>
  <conditionalFormatting sqref="R113">
    <cfRule type="cellIs" dxfId="59" priority="150" stopIfTrue="1" operator="greaterThan">
      <formula>0.1</formula>
    </cfRule>
  </conditionalFormatting>
  <conditionalFormatting sqref="R113">
    <cfRule type="cellIs" dxfId="58" priority="149" stopIfTrue="1" operator="greaterThan">
      <formula>0.8</formula>
    </cfRule>
  </conditionalFormatting>
  <conditionalFormatting sqref="Q57">
    <cfRule type="cellIs" dxfId="57" priority="58" stopIfTrue="1" operator="greaterThan">
      <formula>0.1</formula>
    </cfRule>
  </conditionalFormatting>
  <conditionalFormatting sqref="Q57">
    <cfRule type="cellIs" dxfId="56" priority="57" stopIfTrue="1" operator="greaterThan">
      <formula>0.8</formula>
    </cfRule>
  </conditionalFormatting>
  <conditionalFormatting sqref="Q41">
    <cfRule type="cellIs" dxfId="55" priority="50" stopIfTrue="1" operator="greaterThan">
      <formula>0.1</formula>
    </cfRule>
  </conditionalFormatting>
  <conditionalFormatting sqref="Q41">
    <cfRule type="cellIs" dxfId="54" priority="49" stopIfTrue="1" operator="greaterThan">
      <formula>0.8</formula>
    </cfRule>
  </conditionalFormatting>
  <conditionalFormatting sqref="R125">
    <cfRule type="cellIs" dxfId="53" priority="96" stopIfTrue="1" operator="greaterThan">
      <formula>0.1</formula>
    </cfRule>
  </conditionalFormatting>
  <conditionalFormatting sqref="R125">
    <cfRule type="cellIs" dxfId="52" priority="95" stopIfTrue="1" operator="greaterThan">
      <formula>0.8</formula>
    </cfRule>
  </conditionalFormatting>
  <conditionalFormatting sqref="Q133">
    <cfRule type="cellIs" dxfId="51" priority="1" stopIfTrue="1" operator="greaterThan">
      <formula>0.8</formula>
    </cfRule>
  </conditionalFormatting>
  <conditionalFormatting sqref="Q21">
    <cfRule type="cellIs" dxfId="50" priority="46" stopIfTrue="1" operator="greaterThan">
      <formula>0.1</formula>
    </cfRule>
  </conditionalFormatting>
  <conditionalFormatting sqref="Q21">
    <cfRule type="cellIs" dxfId="49" priority="45" stopIfTrue="1" operator="greaterThan">
      <formula>0.8</formula>
    </cfRule>
  </conditionalFormatting>
  <conditionalFormatting sqref="Q53">
    <cfRule type="cellIs" dxfId="48" priority="42" stopIfTrue="1" operator="greaterThan">
      <formula>0.1</formula>
    </cfRule>
  </conditionalFormatting>
  <conditionalFormatting sqref="Q53">
    <cfRule type="cellIs" dxfId="47" priority="41" stopIfTrue="1" operator="greaterThan">
      <formula>0.8</formula>
    </cfRule>
  </conditionalFormatting>
  <conditionalFormatting sqref="Q45">
    <cfRule type="cellIs" dxfId="46" priority="38" stopIfTrue="1" operator="greaterThan">
      <formula>0.1</formula>
    </cfRule>
  </conditionalFormatting>
  <conditionalFormatting sqref="Q45">
    <cfRule type="cellIs" dxfId="45" priority="37" stopIfTrue="1" operator="greaterThan">
      <formula>0.8</formula>
    </cfRule>
  </conditionalFormatting>
  <conditionalFormatting sqref="Q69">
    <cfRule type="cellIs" dxfId="44" priority="34" stopIfTrue="1" operator="greaterThan">
      <formula>0.1</formula>
    </cfRule>
  </conditionalFormatting>
  <conditionalFormatting sqref="Q69">
    <cfRule type="cellIs" dxfId="43" priority="33" stopIfTrue="1" operator="greaterThan">
      <formula>0.8</formula>
    </cfRule>
  </conditionalFormatting>
  <conditionalFormatting sqref="Q77">
    <cfRule type="cellIs" dxfId="42" priority="30" stopIfTrue="1" operator="greaterThan">
      <formula>0.1</formula>
    </cfRule>
  </conditionalFormatting>
  <conditionalFormatting sqref="Q77">
    <cfRule type="cellIs" dxfId="41" priority="29" stopIfTrue="1" operator="greaterThan">
      <formula>0.8</formula>
    </cfRule>
  </conditionalFormatting>
  <conditionalFormatting sqref="Q85">
    <cfRule type="cellIs" dxfId="40" priority="26" stopIfTrue="1" operator="greaterThan">
      <formula>0.1</formula>
    </cfRule>
  </conditionalFormatting>
  <conditionalFormatting sqref="Q85">
    <cfRule type="cellIs" dxfId="39" priority="25" stopIfTrue="1" operator="greaterThan">
      <formula>0.8</formula>
    </cfRule>
  </conditionalFormatting>
  <conditionalFormatting sqref="Q109">
    <cfRule type="cellIs" dxfId="38" priority="14" stopIfTrue="1" operator="greaterThan">
      <formula>0.1</formula>
    </cfRule>
  </conditionalFormatting>
  <conditionalFormatting sqref="Q109">
    <cfRule type="cellIs" dxfId="37" priority="13" stopIfTrue="1" operator="greaterThan">
      <formula>0.8</formula>
    </cfRule>
  </conditionalFormatting>
  <conditionalFormatting sqref="Q31">
    <cfRule type="cellIs" dxfId="36" priority="48" stopIfTrue="1" operator="greaterThan">
      <formula>0.1</formula>
    </cfRule>
  </conditionalFormatting>
  <conditionalFormatting sqref="Q31">
    <cfRule type="cellIs" dxfId="35" priority="47" stopIfTrue="1" operator="greaterThan">
      <formula>0.8</formula>
    </cfRule>
  </conditionalFormatting>
  <conditionalFormatting sqref="Q11">
    <cfRule type="cellIs" dxfId="34" priority="44" stopIfTrue="1" operator="greaterThan">
      <formula>0.1</formula>
    </cfRule>
  </conditionalFormatting>
  <conditionalFormatting sqref="Q11">
    <cfRule type="cellIs" dxfId="33" priority="43" stopIfTrue="1" operator="greaterThan">
      <formula>0.8</formula>
    </cfRule>
  </conditionalFormatting>
  <conditionalFormatting sqref="Q49">
    <cfRule type="cellIs" dxfId="32" priority="40" stopIfTrue="1" operator="greaterThan">
      <formula>0.1</formula>
    </cfRule>
  </conditionalFormatting>
  <conditionalFormatting sqref="Q49">
    <cfRule type="cellIs" dxfId="31" priority="39" stopIfTrue="1" operator="greaterThan">
      <formula>0.8</formula>
    </cfRule>
  </conditionalFormatting>
  <conditionalFormatting sqref="Q65">
    <cfRule type="cellIs" dxfId="30" priority="36" stopIfTrue="1" operator="greaterThan">
      <formula>0.1</formula>
    </cfRule>
  </conditionalFormatting>
  <conditionalFormatting sqref="Q65">
    <cfRule type="cellIs" dxfId="29" priority="35" stopIfTrue="1" operator="greaterThan">
      <formula>0.8</formula>
    </cfRule>
  </conditionalFormatting>
  <conditionalFormatting sqref="Q73">
    <cfRule type="cellIs" dxfId="28" priority="32" stopIfTrue="1" operator="greaterThan">
      <formula>0.1</formula>
    </cfRule>
  </conditionalFormatting>
  <conditionalFormatting sqref="Q73">
    <cfRule type="cellIs" dxfId="27" priority="31" stopIfTrue="1" operator="greaterThan">
      <formula>0.8</formula>
    </cfRule>
  </conditionalFormatting>
  <conditionalFormatting sqref="Q81">
    <cfRule type="cellIs" dxfId="26" priority="28" stopIfTrue="1" operator="greaterThan">
      <formula>0.1</formula>
    </cfRule>
  </conditionalFormatting>
  <conditionalFormatting sqref="Q81">
    <cfRule type="cellIs" dxfId="25" priority="27" stopIfTrue="1" operator="greaterThan">
      <formula>0.8</formula>
    </cfRule>
  </conditionalFormatting>
  <conditionalFormatting sqref="Q89">
    <cfRule type="cellIs" dxfId="24" priority="24" stopIfTrue="1" operator="greaterThan">
      <formula>0.1</formula>
    </cfRule>
  </conditionalFormatting>
  <conditionalFormatting sqref="Q89">
    <cfRule type="cellIs" dxfId="23" priority="23" stopIfTrue="1" operator="greaterThan">
      <formula>0.8</formula>
    </cfRule>
  </conditionalFormatting>
  <conditionalFormatting sqref="Q93">
    <cfRule type="cellIs" dxfId="22" priority="22" stopIfTrue="1" operator="greaterThan">
      <formula>0.1</formula>
    </cfRule>
  </conditionalFormatting>
  <conditionalFormatting sqref="Q93">
    <cfRule type="cellIs" dxfId="21" priority="21" stopIfTrue="1" operator="greaterThan">
      <formula>0.8</formula>
    </cfRule>
  </conditionalFormatting>
  <conditionalFormatting sqref="Q97">
    <cfRule type="cellIs" dxfId="20" priority="20" stopIfTrue="1" operator="greaterThan">
      <formula>0.1</formula>
    </cfRule>
  </conditionalFormatting>
  <conditionalFormatting sqref="Q97">
    <cfRule type="cellIs" dxfId="19" priority="19" stopIfTrue="1" operator="greaterThan">
      <formula>0.8</formula>
    </cfRule>
  </conditionalFormatting>
  <conditionalFormatting sqref="Q101">
    <cfRule type="cellIs" dxfId="18" priority="18" stopIfTrue="1" operator="greaterThan">
      <formula>0.1</formula>
    </cfRule>
  </conditionalFormatting>
  <conditionalFormatting sqref="Q101">
    <cfRule type="cellIs" dxfId="17" priority="17" stopIfTrue="1" operator="greaterThan">
      <formula>0.8</formula>
    </cfRule>
  </conditionalFormatting>
  <conditionalFormatting sqref="Q105">
    <cfRule type="cellIs" dxfId="16" priority="16" stopIfTrue="1" operator="greaterThan">
      <formula>0.1</formula>
    </cfRule>
  </conditionalFormatting>
  <conditionalFormatting sqref="Q105">
    <cfRule type="cellIs" dxfId="15" priority="15" stopIfTrue="1" operator="greaterThan">
      <formula>0.8</formula>
    </cfRule>
  </conditionalFormatting>
  <conditionalFormatting sqref="Q113">
    <cfRule type="cellIs" dxfId="14" priority="12" stopIfTrue="1" operator="greaterThan">
      <formula>0.1</formula>
    </cfRule>
  </conditionalFormatting>
  <conditionalFormatting sqref="Q113">
    <cfRule type="cellIs" dxfId="13" priority="11" stopIfTrue="1" operator="greaterThan">
      <formula>0.8</formula>
    </cfRule>
  </conditionalFormatting>
  <conditionalFormatting sqref="Q117">
    <cfRule type="cellIs" dxfId="12" priority="10" stopIfTrue="1" operator="greaterThan">
      <formula>0.1</formula>
    </cfRule>
  </conditionalFormatting>
  <conditionalFormatting sqref="Q117">
    <cfRule type="cellIs" dxfId="11" priority="9" stopIfTrue="1" operator="greaterThan">
      <formula>0.8</formula>
    </cfRule>
  </conditionalFormatting>
  <conditionalFormatting sqref="Q121">
    <cfRule type="cellIs" dxfId="10" priority="8" stopIfTrue="1" operator="greaterThan">
      <formula>0.1</formula>
    </cfRule>
  </conditionalFormatting>
  <conditionalFormatting sqref="Q121">
    <cfRule type="cellIs" dxfId="9" priority="7" stopIfTrue="1" operator="greaterThan">
      <formula>0.8</formula>
    </cfRule>
  </conditionalFormatting>
  <conditionalFormatting sqref="Q125">
    <cfRule type="cellIs" dxfId="8" priority="6" stopIfTrue="1" operator="greaterThan">
      <formula>0.1</formula>
    </cfRule>
  </conditionalFormatting>
  <conditionalFormatting sqref="Q125">
    <cfRule type="cellIs" dxfId="7" priority="5" stopIfTrue="1" operator="greaterThan">
      <formula>0.8</formula>
    </cfRule>
  </conditionalFormatting>
  <conditionalFormatting sqref="Q129">
    <cfRule type="cellIs" dxfId="6" priority="4" stopIfTrue="1" operator="greaterThan">
      <formula>0.1</formula>
    </cfRule>
  </conditionalFormatting>
  <conditionalFormatting sqref="Q129">
    <cfRule type="cellIs" dxfId="5" priority="3" stopIfTrue="1" operator="greaterThan">
      <formula>0.8</formula>
    </cfRule>
  </conditionalFormatting>
  <conditionalFormatting sqref="Q133">
    <cfRule type="cellIs" dxfId="4" priority="2" stopIfTrue="1" operator="greaterThan">
      <formula>0.1</formula>
    </cfRule>
  </conditionalFormatting>
  <pageMargins left="0.7" right="0.7" top="0.78740157499999996" bottom="0.78740157499999996"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8"/>
  <sheetViews>
    <sheetView topLeftCell="A8" workbookViewId="0">
      <selection activeCell="G23" sqref="G23"/>
    </sheetView>
  </sheetViews>
  <sheetFormatPr baseColWidth="10" defaultColWidth="11.5" defaultRowHeight="14" x14ac:dyDescent="0"/>
  <cols>
    <col min="1" max="1" width="5.5" bestFit="1" customWidth="1"/>
    <col min="2" max="3" width="23.1640625" bestFit="1" customWidth="1"/>
    <col min="4" max="4" width="13.33203125" bestFit="1" customWidth="1"/>
    <col min="5" max="5" width="6.1640625" bestFit="1" customWidth="1"/>
    <col min="6" max="6" width="7.6640625" bestFit="1" customWidth="1"/>
    <col min="7" max="7" width="14.5" bestFit="1" customWidth="1"/>
    <col min="8" max="8" width="13.83203125" bestFit="1" customWidth="1"/>
  </cols>
  <sheetData>
    <row r="1" spans="1:8">
      <c r="A1">
        <f>'raw data'!A1</f>
        <v>0</v>
      </c>
      <c r="B1">
        <f>'raw data'!K1</f>
        <v>0</v>
      </c>
      <c r="C1">
        <f>'raw data'!L1</f>
        <v>0</v>
      </c>
      <c r="D1">
        <f>'raw data'!H1</f>
        <v>0</v>
      </c>
      <c r="E1">
        <f>'raw data'!J1</f>
        <v>0</v>
      </c>
      <c r="F1" t="s">
        <v>14</v>
      </c>
      <c r="G1" s="1">
        <f>'raw data'!F1</f>
        <v>0</v>
      </c>
      <c r="H1" s="1">
        <f>'raw data'!G1</f>
        <v>0</v>
      </c>
    </row>
    <row r="2" spans="1:8">
      <c r="A2">
        <f>'raw data'!A2</f>
        <v>0</v>
      </c>
      <c r="B2">
        <f>'raw data'!K2</f>
        <v>0</v>
      </c>
      <c r="C2">
        <f>'raw data'!L2</f>
        <v>0</v>
      </c>
      <c r="D2">
        <f>'raw data'!H2</f>
        <v>0</v>
      </c>
      <c r="E2">
        <f>IF(AND('raw data'!H2&gt;17000,'raw data'!J2=1)=TRUE,1,0)</f>
        <v>0</v>
      </c>
      <c r="F2">
        <f>IF(E2="     ",-1,IF(E2=0,-1,0))</f>
        <v>-1</v>
      </c>
      <c r="G2" s="1">
        <f>'raw data'!F2</f>
        <v>0</v>
      </c>
      <c r="H2" s="1">
        <f>'raw data'!G2</f>
        <v>0</v>
      </c>
    </row>
    <row r="3" spans="1:8">
      <c r="A3">
        <f>'raw data'!A3</f>
        <v>0</v>
      </c>
      <c r="B3">
        <f>'raw data'!K3</f>
        <v>0</v>
      </c>
      <c r="C3">
        <f>'raw data'!L3</f>
        <v>0</v>
      </c>
      <c r="D3">
        <f>'raw data'!H3</f>
        <v>0</v>
      </c>
      <c r="E3" s="104">
        <f>IF(AND('raw data'!H3&gt;17000,'raw data'!J3=1)=TRUE,1,0)</f>
        <v>0</v>
      </c>
      <c r="F3" s="104">
        <f t="shared" ref="F3:F66" si="0">IF(E3="     ",-1,IF(E3=0,-1,0))</f>
        <v>-1</v>
      </c>
      <c r="G3" s="1">
        <f>'raw data'!F3</f>
        <v>0</v>
      </c>
      <c r="H3" s="1">
        <f>'raw data'!G3</f>
        <v>0</v>
      </c>
    </row>
    <row r="4" spans="1:8">
      <c r="A4">
        <f>'raw data'!A4</f>
        <v>0</v>
      </c>
      <c r="B4">
        <f>'raw data'!K4</f>
        <v>0</v>
      </c>
      <c r="C4">
        <f>'raw data'!L4</f>
        <v>0</v>
      </c>
      <c r="D4">
        <f>'raw data'!H4</f>
        <v>0</v>
      </c>
      <c r="E4" s="104">
        <f>IF(AND('raw data'!H4&gt;17000,'raw data'!J4=1)=TRUE,1,0)</f>
        <v>0</v>
      </c>
      <c r="F4" s="104">
        <f t="shared" si="0"/>
        <v>-1</v>
      </c>
      <c r="G4" s="1">
        <f>'raw data'!F4</f>
        <v>0</v>
      </c>
      <c r="H4" s="1">
        <f>'raw data'!G4</f>
        <v>0</v>
      </c>
    </row>
    <row r="5" spans="1:8">
      <c r="A5">
        <f>'raw data'!A5</f>
        <v>0</v>
      </c>
      <c r="B5">
        <f>'raw data'!K5</f>
        <v>0</v>
      </c>
      <c r="C5">
        <f>'raw data'!L5</f>
        <v>0</v>
      </c>
      <c r="D5">
        <f>'raw data'!H5</f>
        <v>0</v>
      </c>
      <c r="E5" s="104">
        <f>IF(AND('raw data'!H5&gt;17000,'raw data'!J5=1)=TRUE,1,0)</f>
        <v>0</v>
      </c>
      <c r="F5" s="104">
        <f t="shared" si="0"/>
        <v>-1</v>
      </c>
      <c r="G5" s="1">
        <f>'raw data'!F5</f>
        <v>0</v>
      </c>
      <c r="H5" s="1">
        <f>'raw data'!G5</f>
        <v>0</v>
      </c>
    </row>
    <row r="6" spans="1:8">
      <c r="A6">
        <f>'raw data'!A6</f>
        <v>0</v>
      </c>
      <c r="B6">
        <f>'raw data'!K6</f>
        <v>0</v>
      </c>
      <c r="C6">
        <f>'raw data'!L6</f>
        <v>0</v>
      </c>
      <c r="D6">
        <f>'raw data'!H6</f>
        <v>0</v>
      </c>
      <c r="E6" s="104">
        <f>IF(AND('raw data'!H6&gt;17000,'raw data'!J6=1)=TRUE,1,0)</f>
        <v>0</v>
      </c>
      <c r="F6" s="104">
        <f t="shared" si="0"/>
        <v>-1</v>
      </c>
      <c r="G6" s="1">
        <f>'raw data'!F6</f>
        <v>0</v>
      </c>
      <c r="H6" s="1">
        <f>'raw data'!G6</f>
        <v>0</v>
      </c>
    </row>
    <row r="7" spans="1:8">
      <c r="A7">
        <f>'raw data'!A7</f>
        <v>0</v>
      </c>
      <c r="B7">
        <f>'raw data'!K7</f>
        <v>0</v>
      </c>
      <c r="C7">
        <f>'raw data'!L7</f>
        <v>0</v>
      </c>
      <c r="D7">
        <f>'raw data'!H7</f>
        <v>0</v>
      </c>
      <c r="E7" s="104">
        <f>IF(AND('raw data'!H7&gt;17000,'raw data'!J7=1)=TRUE,1,0)</f>
        <v>0</v>
      </c>
      <c r="F7" s="104">
        <f t="shared" si="0"/>
        <v>-1</v>
      </c>
      <c r="G7" s="1">
        <f>'raw data'!F7</f>
        <v>0</v>
      </c>
      <c r="H7" s="1">
        <f>'raw data'!G7</f>
        <v>0</v>
      </c>
    </row>
    <row r="8" spans="1:8">
      <c r="A8">
        <f>'raw data'!A8</f>
        <v>0</v>
      </c>
      <c r="B8">
        <f>'raw data'!K8</f>
        <v>0</v>
      </c>
      <c r="C8">
        <f>'raw data'!L8</f>
        <v>0</v>
      </c>
      <c r="D8">
        <f>'raw data'!H8</f>
        <v>0</v>
      </c>
      <c r="E8" s="104">
        <f>IF(AND('raw data'!H8&gt;17000,'raw data'!J8=1)=TRUE,1,0)</f>
        <v>0</v>
      </c>
      <c r="F8" s="104">
        <f t="shared" si="0"/>
        <v>-1</v>
      </c>
      <c r="G8" s="1">
        <f>'raw data'!F8</f>
        <v>0</v>
      </c>
      <c r="H8" s="1">
        <f>'raw data'!G8</f>
        <v>0</v>
      </c>
    </row>
    <row r="9" spans="1:8">
      <c r="A9">
        <f>'raw data'!A9</f>
        <v>0</v>
      </c>
      <c r="B9">
        <f>'raw data'!K9</f>
        <v>0</v>
      </c>
      <c r="C9">
        <f>'raw data'!L9</f>
        <v>0</v>
      </c>
      <c r="D9">
        <f>'raw data'!H9</f>
        <v>0</v>
      </c>
      <c r="E9" s="104">
        <f>IF(AND('raw data'!H9&gt;17000,'raw data'!J9=1)=TRUE,1,0)</f>
        <v>0</v>
      </c>
      <c r="F9" s="104">
        <f t="shared" si="0"/>
        <v>-1</v>
      </c>
      <c r="G9" s="1">
        <f>'raw data'!F9</f>
        <v>0</v>
      </c>
      <c r="H9" s="1">
        <f>'raw data'!G9</f>
        <v>0</v>
      </c>
    </row>
    <row r="10" spans="1:8">
      <c r="A10">
        <f>'raw data'!A10</f>
        <v>0</v>
      </c>
      <c r="B10">
        <f>'raw data'!K10</f>
        <v>0</v>
      </c>
      <c r="C10">
        <f>'raw data'!L10</f>
        <v>0</v>
      </c>
      <c r="D10">
        <f>'raw data'!H10</f>
        <v>0</v>
      </c>
      <c r="E10" s="104">
        <f>IF(AND('raw data'!H10&gt;17000,'raw data'!J10=1)=TRUE,1,0)</f>
        <v>0</v>
      </c>
      <c r="F10" s="104">
        <f t="shared" si="0"/>
        <v>-1</v>
      </c>
      <c r="G10" s="1">
        <f>'raw data'!F10</f>
        <v>0</v>
      </c>
      <c r="H10" s="1">
        <f>'raw data'!G10</f>
        <v>0</v>
      </c>
    </row>
    <row r="11" spans="1:8">
      <c r="A11">
        <f>'raw data'!A11</f>
        <v>0</v>
      </c>
      <c r="B11">
        <f>'raw data'!K11</f>
        <v>0</v>
      </c>
      <c r="C11">
        <f>'raw data'!L11</f>
        <v>0</v>
      </c>
      <c r="D11">
        <f>'raw data'!H11</f>
        <v>0</v>
      </c>
      <c r="E11" s="104">
        <f>IF(AND('raw data'!H11&gt;17000,'raw data'!J11=1)=TRUE,1,0)</f>
        <v>0</v>
      </c>
      <c r="F11" s="104">
        <f t="shared" si="0"/>
        <v>-1</v>
      </c>
      <c r="G11" s="1">
        <f>'raw data'!F11</f>
        <v>0</v>
      </c>
      <c r="H11" s="1">
        <f>'raw data'!G11</f>
        <v>0</v>
      </c>
    </row>
    <row r="12" spans="1:8">
      <c r="A12">
        <f>'raw data'!A12</f>
        <v>0</v>
      </c>
      <c r="B12">
        <f>'raw data'!K12</f>
        <v>0</v>
      </c>
      <c r="C12">
        <f>'raw data'!L12</f>
        <v>0</v>
      </c>
      <c r="D12">
        <f>'raw data'!H12</f>
        <v>0</v>
      </c>
      <c r="E12" s="104">
        <f>IF(AND('raw data'!H12&gt;17000,'raw data'!J12=1)=TRUE,1,0)</f>
        <v>0</v>
      </c>
      <c r="F12" s="104">
        <f t="shared" si="0"/>
        <v>-1</v>
      </c>
      <c r="G12" s="1">
        <f>'raw data'!F12</f>
        <v>0</v>
      </c>
      <c r="H12" s="1">
        <f>'raw data'!G12</f>
        <v>0</v>
      </c>
    </row>
    <row r="13" spans="1:8">
      <c r="A13">
        <f>'raw data'!A13</f>
        <v>0</v>
      </c>
      <c r="B13">
        <f>'raw data'!K13</f>
        <v>0</v>
      </c>
      <c r="C13">
        <f>'raw data'!L13</f>
        <v>0</v>
      </c>
      <c r="D13">
        <f>'raw data'!H13</f>
        <v>0</v>
      </c>
      <c r="E13" s="104">
        <f>IF(AND('raw data'!H13&gt;17000,'raw data'!J13=1)=TRUE,1,0)</f>
        <v>0</v>
      </c>
      <c r="F13" s="104">
        <f t="shared" si="0"/>
        <v>-1</v>
      </c>
      <c r="G13" s="1">
        <f>'raw data'!F13</f>
        <v>0</v>
      </c>
      <c r="H13" s="1">
        <f>'raw data'!G13</f>
        <v>0</v>
      </c>
    </row>
    <row r="14" spans="1:8">
      <c r="A14">
        <f>'raw data'!A14</f>
        <v>0</v>
      </c>
      <c r="B14">
        <f>'raw data'!K14</f>
        <v>0</v>
      </c>
      <c r="C14">
        <f>'raw data'!L14</f>
        <v>0</v>
      </c>
      <c r="D14">
        <f>'raw data'!H14</f>
        <v>0</v>
      </c>
      <c r="E14" s="104">
        <f>IF(AND('raw data'!H14&gt;17000,'raw data'!J14=1)=TRUE,1,0)</f>
        <v>0</v>
      </c>
      <c r="F14" s="104">
        <f t="shared" si="0"/>
        <v>-1</v>
      </c>
      <c r="G14" s="1">
        <f>'raw data'!F14</f>
        <v>0</v>
      </c>
      <c r="H14" s="1">
        <f>'raw data'!G14</f>
        <v>0</v>
      </c>
    </row>
    <row r="15" spans="1:8">
      <c r="A15">
        <f>'raw data'!A15</f>
        <v>0</v>
      </c>
      <c r="B15">
        <f>'raw data'!K15</f>
        <v>0</v>
      </c>
      <c r="C15">
        <f>'raw data'!L15</f>
        <v>0</v>
      </c>
      <c r="D15">
        <f>'raw data'!H15</f>
        <v>0</v>
      </c>
      <c r="E15" s="104">
        <f>IF(AND('raw data'!H15&gt;17000,'raw data'!J15=1)=TRUE,1,0)</f>
        <v>0</v>
      </c>
      <c r="F15" s="104">
        <f t="shared" si="0"/>
        <v>-1</v>
      </c>
      <c r="G15" s="1">
        <f>'raw data'!F15</f>
        <v>0</v>
      </c>
      <c r="H15" s="1">
        <f>'raw data'!G15</f>
        <v>0</v>
      </c>
    </row>
    <row r="16" spans="1:8">
      <c r="A16">
        <f>'raw data'!A16</f>
        <v>0</v>
      </c>
      <c r="B16">
        <f>'raw data'!K16</f>
        <v>0</v>
      </c>
      <c r="C16">
        <f>'raw data'!L16</f>
        <v>0</v>
      </c>
      <c r="D16">
        <f>'raw data'!H16</f>
        <v>0</v>
      </c>
      <c r="E16" s="104">
        <f>IF(AND('raw data'!H16&gt;17000,'raw data'!J16=1)=TRUE,1,0)</f>
        <v>0</v>
      </c>
      <c r="F16" s="104">
        <f t="shared" si="0"/>
        <v>-1</v>
      </c>
      <c r="G16" s="1">
        <f>'raw data'!F16</f>
        <v>0</v>
      </c>
      <c r="H16" s="1">
        <f>'raw data'!G16</f>
        <v>0</v>
      </c>
    </row>
    <row r="17" spans="1:8">
      <c r="A17">
        <f>'raw data'!A17</f>
        <v>0</v>
      </c>
      <c r="B17">
        <f>'raw data'!K17</f>
        <v>0</v>
      </c>
      <c r="C17">
        <f>'raw data'!L17</f>
        <v>0</v>
      </c>
      <c r="D17">
        <f>'raw data'!H17</f>
        <v>0</v>
      </c>
      <c r="E17" s="104">
        <f>IF(AND('raw data'!H17&gt;17000,'raw data'!J17=1)=TRUE,1,0)</f>
        <v>0</v>
      </c>
      <c r="F17" s="104">
        <f t="shared" si="0"/>
        <v>-1</v>
      </c>
      <c r="G17" s="1">
        <f>'raw data'!F17</f>
        <v>0</v>
      </c>
      <c r="H17" s="1">
        <f>'raw data'!G17</f>
        <v>0</v>
      </c>
    </row>
    <row r="18" spans="1:8">
      <c r="A18">
        <f>'raw data'!A18</f>
        <v>0</v>
      </c>
      <c r="B18">
        <f>'raw data'!K18</f>
        <v>0</v>
      </c>
      <c r="C18">
        <f>'raw data'!L18</f>
        <v>0</v>
      </c>
      <c r="D18">
        <f>'raw data'!H18</f>
        <v>0</v>
      </c>
      <c r="E18" s="104">
        <f>IF(AND('raw data'!H18&gt;17000,'raw data'!J18=1)=TRUE,1,0)</f>
        <v>0</v>
      </c>
      <c r="F18" s="104">
        <f t="shared" si="0"/>
        <v>-1</v>
      </c>
      <c r="G18" s="1">
        <f>'raw data'!F18</f>
        <v>0</v>
      </c>
      <c r="H18" s="1">
        <f>'raw data'!G18</f>
        <v>0</v>
      </c>
    </row>
    <row r="19" spans="1:8">
      <c r="A19">
        <f>'raw data'!A19</f>
        <v>0</v>
      </c>
      <c r="B19">
        <f>'raw data'!K19</f>
        <v>0</v>
      </c>
      <c r="C19">
        <f>'raw data'!L19</f>
        <v>0</v>
      </c>
      <c r="D19">
        <f>'raw data'!H19</f>
        <v>0</v>
      </c>
      <c r="E19" s="104">
        <f>IF(AND('raw data'!H19&gt;17000,'raw data'!J19=1)=TRUE,1,0)</f>
        <v>0</v>
      </c>
      <c r="F19" s="104">
        <f t="shared" si="0"/>
        <v>-1</v>
      </c>
      <c r="G19" s="1">
        <f>'raw data'!F19</f>
        <v>0</v>
      </c>
      <c r="H19" s="1">
        <f>'raw data'!G19</f>
        <v>0</v>
      </c>
    </row>
    <row r="20" spans="1:8">
      <c r="A20">
        <f>'raw data'!A20</f>
        <v>0</v>
      </c>
      <c r="B20">
        <f>'raw data'!K20</f>
        <v>0</v>
      </c>
      <c r="C20">
        <f>'raw data'!L20</f>
        <v>0</v>
      </c>
      <c r="D20">
        <f>'raw data'!H20</f>
        <v>0</v>
      </c>
      <c r="E20" s="104">
        <f>IF(AND('raw data'!H20&gt;17000,'raw data'!J20=1)=TRUE,1,0)</f>
        <v>0</v>
      </c>
      <c r="F20" s="104">
        <f t="shared" si="0"/>
        <v>-1</v>
      </c>
      <c r="G20" s="1">
        <f>'raw data'!F20</f>
        <v>0</v>
      </c>
      <c r="H20" s="1">
        <f>'raw data'!G20</f>
        <v>0</v>
      </c>
    </row>
    <row r="21" spans="1:8">
      <c r="A21">
        <f>'raw data'!A21</f>
        <v>0</v>
      </c>
      <c r="B21">
        <f>'raw data'!K21</f>
        <v>0</v>
      </c>
      <c r="C21">
        <f>'raw data'!L21</f>
        <v>0</v>
      </c>
      <c r="D21">
        <f>'raw data'!H21</f>
        <v>0</v>
      </c>
      <c r="E21" s="104">
        <f>IF(AND('raw data'!H21&gt;17000,'raw data'!J21=1)=TRUE,1,0)</f>
        <v>0</v>
      </c>
      <c r="F21" s="104">
        <f t="shared" si="0"/>
        <v>-1</v>
      </c>
      <c r="G21" s="1">
        <f>'raw data'!F21</f>
        <v>0</v>
      </c>
      <c r="H21" s="1">
        <f>'raw data'!G21</f>
        <v>0</v>
      </c>
    </row>
    <row r="22" spans="1:8">
      <c r="A22">
        <f>'raw data'!A22</f>
        <v>0</v>
      </c>
      <c r="B22">
        <f>'raw data'!K22</f>
        <v>0</v>
      </c>
      <c r="C22">
        <f>'raw data'!L22</f>
        <v>0</v>
      </c>
      <c r="D22">
        <f>'raw data'!H22</f>
        <v>0</v>
      </c>
      <c r="E22" s="104">
        <f>IF(AND('raw data'!H22&gt;17000,'raw data'!J22=1)=TRUE,1,0)</f>
        <v>0</v>
      </c>
      <c r="F22" s="104">
        <f t="shared" si="0"/>
        <v>-1</v>
      </c>
      <c r="G22" s="1">
        <f>'raw data'!F22</f>
        <v>0</v>
      </c>
      <c r="H22" s="1">
        <f>'raw data'!G22</f>
        <v>0</v>
      </c>
    </row>
    <row r="23" spans="1:8">
      <c r="A23">
        <f>'raw data'!A23</f>
        <v>0</v>
      </c>
      <c r="B23">
        <f>'raw data'!K23</f>
        <v>0</v>
      </c>
      <c r="C23">
        <f>'raw data'!L23</f>
        <v>0</v>
      </c>
      <c r="D23">
        <f>'raw data'!H23</f>
        <v>0</v>
      </c>
      <c r="E23" s="104">
        <f>IF(AND('raw data'!H23&gt;17000,'raw data'!J23=1)=TRUE,1,0)</f>
        <v>0</v>
      </c>
      <c r="F23" s="104">
        <f t="shared" si="0"/>
        <v>-1</v>
      </c>
      <c r="G23" s="1">
        <f>'raw data'!F23</f>
        <v>0</v>
      </c>
      <c r="H23" s="1">
        <f>'raw data'!G23</f>
        <v>0</v>
      </c>
    </row>
    <row r="24" spans="1:8">
      <c r="A24">
        <f>'raw data'!A24</f>
        <v>0</v>
      </c>
      <c r="B24">
        <f>'raw data'!K24</f>
        <v>0</v>
      </c>
      <c r="C24">
        <f>'raw data'!L24</f>
        <v>0</v>
      </c>
      <c r="D24">
        <f>'raw data'!H24</f>
        <v>0</v>
      </c>
      <c r="E24" s="104">
        <f>IF(AND('raw data'!H24&gt;17000,'raw data'!J24=1)=TRUE,1,0)</f>
        <v>0</v>
      </c>
      <c r="F24" s="104">
        <f t="shared" si="0"/>
        <v>-1</v>
      </c>
      <c r="G24" s="1">
        <f>'raw data'!F24</f>
        <v>0</v>
      </c>
      <c r="H24" s="1">
        <f>'raw data'!G24</f>
        <v>0</v>
      </c>
    </row>
    <row r="25" spans="1:8">
      <c r="A25">
        <f>'raw data'!A25</f>
        <v>0</v>
      </c>
      <c r="B25">
        <f>'raw data'!K25</f>
        <v>0</v>
      </c>
      <c r="C25">
        <f>'raw data'!L25</f>
        <v>0</v>
      </c>
      <c r="D25">
        <f>'raw data'!H25</f>
        <v>0</v>
      </c>
      <c r="E25" s="104">
        <f>IF(AND('raw data'!H25&gt;17000,'raw data'!J25=1)=TRUE,1,0)</f>
        <v>0</v>
      </c>
      <c r="F25" s="104">
        <f t="shared" si="0"/>
        <v>-1</v>
      </c>
      <c r="G25" s="1">
        <f>'raw data'!F25</f>
        <v>0</v>
      </c>
      <c r="H25" s="1">
        <f>'raw data'!G25</f>
        <v>0</v>
      </c>
    </row>
    <row r="26" spans="1:8">
      <c r="A26">
        <f>'raw data'!A26</f>
        <v>0</v>
      </c>
      <c r="B26">
        <f>'raw data'!K26</f>
        <v>0</v>
      </c>
      <c r="C26">
        <f>'raw data'!L26</f>
        <v>0</v>
      </c>
      <c r="D26">
        <f>'raw data'!H26</f>
        <v>0</v>
      </c>
      <c r="E26" s="104">
        <f>IF(AND('raw data'!H26&gt;17000,'raw data'!J26=1)=TRUE,1,0)</f>
        <v>0</v>
      </c>
      <c r="F26" s="104">
        <f t="shared" si="0"/>
        <v>-1</v>
      </c>
      <c r="G26" s="1">
        <f>'raw data'!F26</f>
        <v>0</v>
      </c>
      <c r="H26" s="1">
        <f>'raw data'!G26</f>
        <v>0</v>
      </c>
    </row>
    <row r="27" spans="1:8">
      <c r="A27">
        <f>'raw data'!A27</f>
        <v>0</v>
      </c>
      <c r="B27">
        <f>'raw data'!K27</f>
        <v>0</v>
      </c>
      <c r="C27">
        <f>'raw data'!L27</f>
        <v>0</v>
      </c>
      <c r="D27">
        <f>'raw data'!H27</f>
        <v>0</v>
      </c>
      <c r="E27" s="104">
        <f>IF(AND('raw data'!H27&gt;17000,'raw data'!J27=1)=TRUE,1,0)</f>
        <v>0</v>
      </c>
      <c r="F27" s="104">
        <f t="shared" si="0"/>
        <v>-1</v>
      </c>
      <c r="G27" s="1">
        <f>'raw data'!F27</f>
        <v>0</v>
      </c>
      <c r="H27" s="1">
        <f>'raw data'!G27</f>
        <v>0</v>
      </c>
    </row>
    <row r="28" spans="1:8">
      <c r="A28">
        <f>'raw data'!A28</f>
        <v>0</v>
      </c>
      <c r="B28">
        <f>'raw data'!K28</f>
        <v>0</v>
      </c>
      <c r="C28">
        <f>'raw data'!L28</f>
        <v>0</v>
      </c>
      <c r="D28">
        <f>'raw data'!H28</f>
        <v>0</v>
      </c>
      <c r="E28" s="104">
        <f>IF(AND('raw data'!H28&gt;17000,'raw data'!J28=1)=TRUE,1,0)</f>
        <v>0</v>
      </c>
      <c r="F28" s="104">
        <f t="shared" si="0"/>
        <v>-1</v>
      </c>
      <c r="G28" s="1">
        <f>'raw data'!F28</f>
        <v>0</v>
      </c>
      <c r="H28" s="1">
        <f>'raw data'!G28</f>
        <v>0</v>
      </c>
    </row>
    <row r="29" spans="1:8">
      <c r="A29">
        <f>'raw data'!A29</f>
        <v>0</v>
      </c>
      <c r="B29">
        <f>'raw data'!K29</f>
        <v>0</v>
      </c>
      <c r="C29">
        <f>'raw data'!L29</f>
        <v>0</v>
      </c>
      <c r="D29">
        <f>'raw data'!H29</f>
        <v>0</v>
      </c>
      <c r="E29" s="104">
        <f>IF(AND('raw data'!H29&gt;17000,'raw data'!J29=1)=TRUE,1,0)</f>
        <v>0</v>
      </c>
      <c r="F29" s="104">
        <f t="shared" si="0"/>
        <v>-1</v>
      </c>
      <c r="G29" s="1">
        <f>'raw data'!F29</f>
        <v>0</v>
      </c>
      <c r="H29" s="1">
        <f>'raw data'!G29</f>
        <v>0</v>
      </c>
    </row>
    <row r="30" spans="1:8">
      <c r="A30">
        <f>'raw data'!A30</f>
        <v>0</v>
      </c>
      <c r="B30">
        <f>'raw data'!K30</f>
        <v>0</v>
      </c>
      <c r="C30">
        <f>'raw data'!L30</f>
        <v>0</v>
      </c>
      <c r="D30">
        <f>'raw data'!H30</f>
        <v>0</v>
      </c>
      <c r="E30" s="104">
        <f>IF(AND('raw data'!H30&gt;17000,'raw data'!J30=1)=TRUE,1,0)</f>
        <v>0</v>
      </c>
      <c r="F30" s="104">
        <f t="shared" si="0"/>
        <v>-1</v>
      </c>
      <c r="G30" s="1">
        <f>'raw data'!F30</f>
        <v>0</v>
      </c>
      <c r="H30" s="1">
        <f>'raw data'!G30</f>
        <v>0</v>
      </c>
    </row>
    <row r="31" spans="1:8">
      <c r="A31">
        <f>'raw data'!A31</f>
        <v>0</v>
      </c>
      <c r="B31">
        <f>'raw data'!K31</f>
        <v>0</v>
      </c>
      <c r="C31">
        <f>'raw data'!L31</f>
        <v>0</v>
      </c>
      <c r="D31">
        <f>'raw data'!H31</f>
        <v>0</v>
      </c>
      <c r="E31" s="104">
        <f>IF(AND('raw data'!H31&gt;17000,'raw data'!J31=1)=TRUE,1,0)</f>
        <v>0</v>
      </c>
      <c r="F31" s="104">
        <f t="shared" si="0"/>
        <v>-1</v>
      </c>
      <c r="G31" s="1">
        <f>'raw data'!F31</f>
        <v>0</v>
      </c>
      <c r="H31" s="1">
        <f>'raw data'!G31</f>
        <v>0</v>
      </c>
    </row>
    <row r="32" spans="1:8">
      <c r="A32">
        <f>'raw data'!A32</f>
        <v>0</v>
      </c>
      <c r="B32">
        <f>'raw data'!K32</f>
        <v>0</v>
      </c>
      <c r="C32">
        <f>'raw data'!L32</f>
        <v>0</v>
      </c>
      <c r="D32">
        <f>'raw data'!H32</f>
        <v>0</v>
      </c>
      <c r="E32" s="104">
        <f>IF(AND('raw data'!H32&gt;17000,'raw data'!J32=1)=TRUE,1,0)</f>
        <v>0</v>
      </c>
      <c r="F32" s="104">
        <f t="shared" si="0"/>
        <v>-1</v>
      </c>
      <c r="G32" s="1">
        <f>'raw data'!F32</f>
        <v>0</v>
      </c>
      <c r="H32" s="1">
        <f>'raw data'!G32</f>
        <v>0</v>
      </c>
    </row>
    <row r="33" spans="1:8">
      <c r="A33">
        <f>'raw data'!A33</f>
        <v>0</v>
      </c>
      <c r="B33">
        <f>'raw data'!K33</f>
        <v>0</v>
      </c>
      <c r="C33">
        <f>'raw data'!L33</f>
        <v>0</v>
      </c>
      <c r="D33">
        <f>'raw data'!H33</f>
        <v>0</v>
      </c>
      <c r="E33" s="104">
        <f>IF(AND('raw data'!H33&gt;17000,'raw data'!J33=1)=TRUE,1,0)</f>
        <v>0</v>
      </c>
      <c r="F33" s="104">
        <f t="shared" si="0"/>
        <v>-1</v>
      </c>
      <c r="G33" s="1">
        <f>'raw data'!F33</f>
        <v>0</v>
      </c>
      <c r="H33" s="1">
        <f>'raw data'!G33</f>
        <v>0</v>
      </c>
    </row>
    <row r="34" spans="1:8">
      <c r="A34">
        <f>'raw data'!A34</f>
        <v>0</v>
      </c>
      <c r="B34">
        <f>'raw data'!K34</f>
        <v>0</v>
      </c>
      <c r="C34">
        <f>'raw data'!L34</f>
        <v>0</v>
      </c>
      <c r="D34">
        <f>'raw data'!H34</f>
        <v>0</v>
      </c>
      <c r="E34" s="104">
        <f>IF(AND('raw data'!H34&gt;17000,'raw data'!J34=1)=TRUE,1,0)</f>
        <v>0</v>
      </c>
      <c r="F34" s="104">
        <f t="shared" si="0"/>
        <v>-1</v>
      </c>
      <c r="G34" s="1">
        <f>'raw data'!F34</f>
        <v>0</v>
      </c>
      <c r="H34" s="1">
        <f>'raw data'!G34</f>
        <v>0</v>
      </c>
    </row>
    <row r="35" spans="1:8">
      <c r="A35">
        <f>'raw data'!A35</f>
        <v>0</v>
      </c>
      <c r="B35">
        <f>'raw data'!K35</f>
        <v>0</v>
      </c>
      <c r="C35">
        <f>'raw data'!L35</f>
        <v>0</v>
      </c>
      <c r="D35">
        <f>'raw data'!H35</f>
        <v>0</v>
      </c>
      <c r="E35" s="104">
        <f>IF(AND('raw data'!H35&gt;17000,'raw data'!J35=1)=TRUE,1,0)</f>
        <v>0</v>
      </c>
      <c r="F35" s="104">
        <f t="shared" si="0"/>
        <v>-1</v>
      </c>
      <c r="G35" s="1">
        <f>'raw data'!F35</f>
        <v>0</v>
      </c>
      <c r="H35" s="1">
        <f>'raw data'!G35</f>
        <v>0</v>
      </c>
    </row>
    <row r="36" spans="1:8">
      <c r="A36">
        <f>'raw data'!A36</f>
        <v>0</v>
      </c>
      <c r="B36">
        <f>'raw data'!K36</f>
        <v>0</v>
      </c>
      <c r="C36">
        <f>'raw data'!L36</f>
        <v>0</v>
      </c>
      <c r="D36">
        <f>'raw data'!H36</f>
        <v>0</v>
      </c>
      <c r="E36" s="104">
        <f>IF(AND('raw data'!H36&gt;17000,'raw data'!J36=1)=TRUE,1,0)</f>
        <v>0</v>
      </c>
      <c r="F36" s="104">
        <f t="shared" si="0"/>
        <v>-1</v>
      </c>
      <c r="G36" s="1">
        <f>'raw data'!F36</f>
        <v>0</v>
      </c>
      <c r="H36" s="1">
        <f>'raw data'!G36</f>
        <v>0</v>
      </c>
    </row>
    <row r="37" spans="1:8">
      <c r="A37">
        <f>'raw data'!A37</f>
        <v>0</v>
      </c>
      <c r="B37">
        <f>'raw data'!K37</f>
        <v>0</v>
      </c>
      <c r="C37">
        <f>'raw data'!L37</f>
        <v>0</v>
      </c>
      <c r="D37">
        <f>'raw data'!H37</f>
        <v>0</v>
      </c>
      <c r="E37" s="104">
        <f>IF(AND('raw data'!H37&gt;17000,'raw data'!J37=1)=TRUE,1,0)</f>
        <v>0</v>
      </c>
      <c r="F37" s="104">
        <f t="shared" si="0"/>
        <v>-1</v>
      </c>
      <c r="G37" s="1">
        <f>'raw data'!F37</f>
        <v>0</v>
      </c>
      <c r="H37" s="1">
        <f>'raw data'!G37</f>
        <v>0</v>
      </c>
    </row>
    <row r="38" spans="1:8">
      <c r="A38">
        <f>'raw data'!A38</f>
        <v>0</v>
      </c>
      <c r="B38">
        <f>'raw data'!K38</f>
        <v>0</v>
      </c>
      <c r="C38">
        <f>'raw data'!L38</f>
        <v>0</v>
      </c>
      <c r="D38">
        <f>'raw data'!H38</f>
        <v>0</v>
      </c>
      <c r="E38" s="104">
        <f>IF(AND('raw data'!H38&gt;17000,'raw data'!J38=1)=TRUE,1,0)</f>
        <v>0</v>
      </c>
      <c r="F38" s="104">
        <f t="shared" si="0"/>
        <v>-1</v>
      </c>
      <c r="G38" s="1">
        <f>'raw data'!F38</f>
        <v>0</v>
      </c>
      <c r="H38" s="1">
        <f>'raw data'!G38</f>
        <v>0</v>
      </c>
    </row>
    <row r="39" spans="1:8">
      <c r="A39">
        <f>'raw data'!A39</f>
        <v>0</v>
      </c>
      <c r="B39">
        <f>'raw data'!K39</f>
        <v>0</v>
      </c>
      <c r="C39">
        <f>'raw data'!L39</f>
        <v>0</v>
      </c>
      <c r="D39">
        <f>'raw data'!H39</f>
        <v>0</v>
      </c>
      <c r="E39" s="104">
        <f>IF(AND('raw data'!H39&gt;17000,'raw data'!J39=1)=TRUE,1,0)</f>
        <v>0</v>
      </c>
      <c r="F39" s="104">
        <f t="shared" si="0"/>
        <v>-1</v>
      </c>
      <c r="G39" s="1">
        <f>'raw data'!F39</f>
        <v>0</v>
      </c>
      <c r="H39" s="1">
        <f>'raw data'!G39</f>
        <v>0</v>
      </c>
    </row>
    <row r="40" spans="1:8">
      <c r="A40">
        <f>'raw data'!A40</f>
        <v>0</v>
      </c>
      <c r="B40">
        <f>'raw data'!K40</f>
        <v>0</v>
      </c>
      <c r="C40">
        <f>'raw data'!L40</f>
        <v>0</v>
      </c>
      <c r="D40">
        <f>'raw data'!H40</f>
        <v>0</v>
      </c>
      <c r="E40" s="104">
        <f>IF(AND('raw data'!H40&gt;17000,'raw data'!J40=1)=TRUE,1,0)</f>
        <v>0</v>
      </c>
      <c r="F40" s="104">
        <f t="shared" si="0"/>
        <v>-1</v>
      </c>
      <c r="G40" s="1">
        <f>'raw data'!F40</f>
        <v>0</v>
      </c>
      <c r="H40" s="1">
        <f>'raw data'!G40</f>
        <v>0</v>
      </c>
    </row>
    <row r="41" spans="1:8">
      <c r="A41">
        <f>'raw data'!A41</f>
        <v>0</v>
      </c>
      <c r="B41">
        <f>'raw data'!K41</f>
        <v>0</v>
      </c>
      <c r="C41">
        <f>'raw data'!L41</f>
        <v>0</v>
      </c>
      <c r="D41">
        <f>'raw data'!H41</f>
        <v>0</v>
      </c>
      <c r="E41" s="104">
        <f>IF(AND('raw data'!H41&gt;17000,'raw data'!J41=1)=TRUE,1,0)</f>
        <v>0</v>
      </c>
      <c r="F41" s="104">
        <f t="shared" si="0"/>
        <v>-1</v>
      </c>
      <c r="G41" s="1">
        <f>'raw data'!F41</f>
        <v>0</v>
      </c>
      <c r="H41" s="1">
        <f>'raw data'!G41</f>
        <v>0</v>
      </c>
    </row>
    <row r="42" spans="1:8">
      <c r="A42">
        <f>'raw data'!A42</f>
        <v>0</v>
      </c>
      <c r="B42">
        <f>'raw data'!K42</f>
        <v>0</v>
      </c>
      <c r="C42">
        <f>'raw data'!L42</f>
        <v>0</v>
      </c>
      <c r="D42">
        <f>'raw data'!H42</f>
        <v>0</v>
      </c>
      <c r="E42" s="104">
        <f>IF(AND('raw data'!H42&gt;17000,'raw data'!J42=1)=TRUE,1,0)</f>
        <v>0</v>
      </c>
      <c r="F42" s="104">
        <f t="shared" si="0"/>
        <v>-1</v>
      </c>
      <c r="G42" s="1">
        <f>'raw data'!F42</f>
        <v>0</v>
      </c>
      <c r="H42" s="1">
        <f>'raw data'!G42</f>
        <v>0</v>
      </c>
    </row>
    <row r="43" spans="1:8">
      <c r="A43">
        <f>'raw data'!A43</f>
        <v>0</v>
      </c>
      <c r="B43">
        <f>'raw data'!K43</f>
        <v>0</v>
      </c>
      <c r="C43">
        <f>'raw data'!L43</f>
        <v>0</v>
      </c>
      <c r="D43">
        <f>'raw data'!H43</f>
        <v>0</v>
      </c>
      <c r="E43" s="104">
        <f>IF(AND('raw data'!H43&gt;17000,'raw data'!J43=1)=TRUE,1,0)</f>
        <v>0</v>
      </c>
      <c r="F43" s="104">
        <f t="shared" si="0"/>
        <v>-1</v>
      </c>
      <c r="G43" s="1">
        <f>'raw data'!F43</f>
        <v>0</v>
      </c>
      <c r="H43" s="1">
        <f>'raw data'!G43</f>
        <v>0</v>
      </c>
    </row>
    <row r="44" spans="1:8">
      <c r="A44">
        <f>'raw data'!A44</f>
        <v>0</v>
      </c>
      <c r="B44">
        <f>'raw data'!K44</f>
        <v>0</v>
      </c>
      <c r="C44">
        <f>'raw data'!L44</f>
        <v>0</v>
      </c>
      <c r="D44">
        <f>'raw data'!H44</f>
        <v>0</v>
      </c>
      <c r="E44" s="104">
        <f>IF(AND('raw data'!H44&gt;17000,'raw data'!J44=1)=TRUE,1,0)</f>
        <v>0</v>
      </c>
      <c r="F44" s="104">
        <f t="shared" si="0"/>
        <v>-1</v>
      </c>
      <c r="G44" s="1">
        <f>'raw data'!F44</f>
        <v>0</v>
      </c>
      <c r="H44" s="1">
        <f>'raw data'!G44</f>
        <v>0</v>
      </c>
    </row>
    <row r="45" spans="1:8">
      <c r="A45">
        <f>'raw data'!A45</f>
        <v>0</v>
      </c>
      <c r="B45">
        <f>'raw data'!K45</f>
        <v>0</v>
      </c>
      <c r="C45">
        <f>'raw data'!L45</f>
        <v>0</v>
      </c>
      <c r="D45">
        <f>'raw data'!H45</f>
        <v>0</v>
      </c>
      <c r="E45" s="104">
        <f>IF(AND('raw data'!H45&gt;17000,'raw data'!J45=1)=TRUE,1,0)</f>
        <v>0</v>
      </c>
      <c r="F45" s="104">
        <f t="shared" si="0"/>
        <v>-1</v>
      </c>
      <c r="G45" s="1">
        <f>'raw data'!F45</f>
        <v>0</v>
      </c>
      <c r="H45" s="1">
        <f>'raw data'!G45</f>
        <v>0</v>
      </c>
    </row>
    <row r="46" spans="1:8">
      <c r="A46">
        <f>'raw data'!A46</f>
        <v>0</v>
      </c>
      <c r="B46">
        <f>'raw data'!K46</f>
        <v>0</v>
      </c>
      <c r="C46">
        <f>'raw data'!L46</f>
        <v>0</v>
      </c>
      <c r="D46">
        <f>'raw data'!H46</f>
        <v>0</v>
      </c>
      <c r="E46" s="104">
        <f>IF(AND('raw data'!H46&gt;17000,'raw data'!J46=1)=TRUE,1,0)</f>
        <v>0</v>
      </c>
      <c r="F46" s="104">
        <f t="shared" si="0"/>
        <v>-1</v>
      </c>
      <c r="G46" s="1">
        <f>'raw data'!F46</f>
        <v>0</v>
      </c>
      <c r="H46" s="1">
        <f>'raw data'!G46</f>
        <v>0</v>
      </c>
    </row>
    <row r="47" spans="1:8">
      <c r="A47">
        <f>'raw data'!A47</f>
        <v>0</v>
      </c>
      <c r="B47">
        <f>'raw data'!K47</f>
        <v>0</v>
      </c>
      <c r="C47">
        <f>'raw data'!L47</f>
        <v>0</v>
      </c>
      <c r="D47">
        <f>'raw data'!H47</f>
        <v>0</v>
      </c>
      <c r="E47" s="104">
        <f>IF(AND('raw data'!H47&gt;17000,'raw data'!J47=1)=TRUE,1,0)</f>
        <v>0</v>
      </c>
      <c r="F47" s="104">
        <f t="shared" si="0"/>
        <v>-1</v>
      </c>
      <c r="G47" s="1">
        <f>'raw data'!F47</f>
        <v>0</v>
      </c>
      <c r="H47" s="1">
        <f>'raw data'!G47</f>
        <v>0</v>
      </c>
    </row>
    <row r="48" spans="1:8">
      <c r="A48">
        <f>'raw data'!A48</f>
        <v>0</v>
      </c>
      <c r="B48">
        <f>'raw data'!K48</f>
        <v>0</v>
      </c>
      <c r="C48">
        <f>'raw data'!L48</f>
        <v>0</v>
      </c>
      <c r="D48">
        <f>'raw data'!H48</f>
        <v>0</v>
      </c>
      <c r="E48" s="104">
        <f>IF(AND('raw data'!H48&gt;17000,'raw data'!J48=1)=TRUE,1,0)</f>
        <v>0</v>
      </c>
      <c r="F48" s="104">
        <f t="shared" si="0"/>
        <v>-1</v>
      </c>
      <c r="G48" s="1">
        <f>'raw data'!F48</f>
        <v>0</v>
      </c>
      <c r="H48" s="1">
        <f>'raw data'!G48</f>
        <v>0</v>
      </c>
    </row>
    <row r="49" spans="1:8">
      <c r="A49">
        <f>'raw data'!A49</f>
        <v>0</v>
      </c>
      <c r="B49">
        <f>'raw data'!K49</f>
        <v>0</v>
      </c>
      <c r="C49">
        <f>'raw data'!L49</f>
        <v>0</v>
      </c>
      <c r="D49">
        <f>'raw data'!H49</f>
        <v>0</v>
      </c>
      <c r="E49" s="104">
        <f>IF(AND('raw data'!H49&gt;17000,'raw data'!J49=1)=TRUE,1,0)</f>
        <v>0</v>
      </c>
      <c r="F49" s="104">
        <f t="shared" si="0"/>
        <v>-1</v>
      </c>
      <c r="G49" s="1">
        <f>'raw data'!F49</f>
        <v>0</v>
      </c>
      <c r="H49" s="1">
        <f>'raw data'!G49</f>
        <v>0</v>
      </c>
    </row>
    <row r="50" spans="1:8">
      <c r="A50">
        <f>'raw data'!A50</f>
        <v>0</v>
      </c>
      <c r="B50">
        <f>'raw data'!K50</f>
        <v>0</v>
      </c>
      <c r="C50">
        <f>'raw data'!L50</f>
        <v>0</v>
      </c>
      <c r="D50">
        <f>'raw data'!H50</f>
        <v>0</v>
      </c>
      <c r="E50" s="104">
        <f>IF(AND('raw data'!H50&gt;17000,'raw data'!J50=1)=TRUE,1,0)</f>
        <v>0</v>
      </c>
      <c r="F50" s="104">
        <f t="shared" si="0"/>
        <v>-1</v>
      </c>
      <c r="G50" s="1">
        <f>'raw data'!F50</f>
        <v>0</v>
      </c>
      <c r="H50" s="1">
        <f>'raw data'!G50</f>
        <v>0</v>
      </c>
    </row>
    <row r="51" spans="1:8">
      <c r="A51">
        <f>'raw data'!A51</f>
        <v>0</v>
      </c>
      <c r="B51">
        <f>'raw data'!K51</f>
        <v>0</v>
      </c>
      <c r="C51">
        <f>'raw data'!L51</f>
        <v>0</v>
      </c>
      <c r="D51">
        <f>'raw data'!H51</f>
        <v>0</v>
      </c>
      <c r="E51" s="104">
        <f>IF(AND('raw data'!H51&gt;17000,'raw data'!J51=1)=TRUE,1,0)</f>
        <v>0</v>
      </c>
      <c r="F51" s="104">
        <f t="shared" si="0"/>
        <v>-1</v>
      </c>
      <c r="G51" s="1">
        <f>'raw data'!F51</f>
        <v>0</v>
      </c>
      <c r="H51" s="1">
        <f>'raw data'!G51</f>
        <v>0</v>
      </c>
    </row>
    <row r="52" spans="1:8">
      <c r="A52">
        <f>'raw data'!A52</f>
        <v>0</v>
      </c>
      <c r="B52">
        <f>'raw data'!K52</f>
        <v>0</v>
      </c>
      <c r="C52">
        <f>'raw data'!L52</f>
        <v>0</v>
      </c>
      <c r="D52">
        <f>'raw data'!H52</f>
        <v>0</v>
      </c>
      <c r="E52" s="104">
        <f>IF(AND('raw data'!H52&gt;17000,'raw data'!J52=1)=TRUE,1,0)</f>
        <v>0</v>
      </c>
      <c r="F52" s="104">
        <f t="shared" si="0"/>
        <v>-1</v>
      </c>
      <c r="G52" s="1">
        <f>'raw data'!F52</f>
        <v>0</v>
      </c>
      <c r="H52" s="1">
        <f>'raw data'!G52</f>
        <v>0</v>
      </c>
    </row>
    <row r="53" spans="1:8">
      <c r="A53">
        <f>'raw data'!A53</f>
        <v>0</v>
      </c>
      <c r="B53">
        <f>'raw data'!K53</f>
        <v>0</v>
      </c>
      <c r="C53">
        <f>'raw data'!L53</f>
        <v>0</v>
      </c>
      <c r="D53">
        <f>'raw data'!H53</f>
        <v>0</v>
      </c>
      <c r="E53" s="104">
        <f>IF(AND('raw data'!H53&gt;17000,'raw data'!J53=1)=TRUE,1,0)</f>
        <v>0</v>
      </c>
      <c r="F53" s="104">
        <f t="shared" si="0"/>
        <v>-1</v>
      </c>
      <c r="G53" s="1">
        <f>'raw data'!F53</f>
        <v>0</v>
      </c>
      <c r="H53" s="1">
        <f>'raw data'!G53</f>
        <v>0</v>
      </c>
    </row>
    <row r="54" spans="1:8">
      <c r="A54">
        <f>'raw data'!A54</f>
        <v>0</v>
      </c>
      <c r="B54">
        <f>'raw data'!K54</f>
        <v>0</v>
      </c>
      <c r="C54">
        <f>'raw data'!L54</f>
        <v>0</v>
      </c>
      <c r="D54">
        <f>'raw data'!H54</f>
        <v>0</v>
      </c>
      <c r="E54" s="104">
        <f>IF(AND('raw data'!H54&gt;17000,'raw data'!J54=1)=TRUE,1,0)</f>
        <v>0</v>
      </c>
      <c r="F54" s="104">
        <f t="shared" si="0"/>
        <v>-1</v>
      </c>
      <c r="G54" s="1">
        <f>'raw data'!F54</f>
        <v>0</v>
      </c>
      <c r="H54" s="1">
        <f>'raw data'!G54</f>
        <v>0</v>
      </c>
    </row>
    <row r="55" spans="1:8">
      <c r="A55">
        <f>'raw data'!A55</f>
        <v>0</v>
      </c>
      <c r="B55">
        <f>'raw data'!K55</f>
        <v>0</v>
      </c>
      <c r="C55">
        <f>'raw data'!L55</f>
        <v>0</v>
      </c>
      <c r="D55">
        <f>'raw data'!H55</f>
        <v>0</v>
      </c>
      <c r="E55" s="104">
        <f>IF(AND('raw data'!H55&gt;17000,'raw data'!J55=1)=TRUE,1,0)</f>
        <v>0</v>
      </c>
      <c r="F55" s="104">
        <f t="shared" si="0"/>
        <v>-1</v>
      </c>
      <c r="G55" s="1">
        <f>'raw data'!F55</f>
        <v>0</v>
      </c>
      <c r="H55" s="1">
        <f>'raw data'!G55</f>
        <v>0</v>
      </c>
    </row>
    <row r="56" spans="1:8">
      <c r="A56">
        <f>'raw data'!A56</f>
        <v>0</v>
      </c>
      <c r="B56">
        <f>'raw data'!K56</f>
        <v>0</v>
      </c>
      <c r="C56">
        <f>'raw data'!L56</f>
        <v>0</v>
      </c>
      <c r="D56">
        <f>'raw data'!H56</f>
        <v>0</v>
      </c>
      <c r="E56" s="104">
        <f>IF(AND('raw data'!H56&gt;17000,'raw data'!J56=1)=TRUE,1,0)</f>
        <v>0</v>
      </c>
      <c r="F56" s="104">
        <f t="shared" si="0"/>
        <v>-1</v>
      </c>
      <c r="G56" s="1">
        <f>'raw data'!F56</f>
        <v>0</v>
      </c>
      <c r="H56" s="1">
        <f>'raw data'!G56</f>
        <v>0</v>
      </c>
    </row>
    <row r="57" spans="1:8">
      <c r="A57">
        <f>'raw data'!A57</f>
        <v>0</v>
      </c>
      <c r="B57">
        <f>'raw data'!K57</f>
        <v>0</v>
      </c>
      <c r="C57">
        <f>'raw data'!L57</f>
        <v>0</v>
      </c>
      <c r="D57">
        <f>'raw data'!H57</f>
        <v>0</v>
      </c>
      <c r="E57" s="104">
        <f>IF(AND('raw data'!H57&gt;17000,'raw data'!J57=1)=TRUE,1,0)</f>
        <v>0</v>
      </c>
      <c r="F57" s="104">
        <f t="shared" si="0"/>
        <v>-1</v>
      </c>
      <c r="G57" s="1">
        <f>'raw data'!F57</f>
        <v>0</v>
      </c>
      <c r="H57" s="1">
        <f>'raw data'!G57</f>
        <v>0</v>
      </c>
    </row>
    <row r="58" spans="1:8">
      <c r="A58">
        <f>'raw data'!A58</f>
        <v>0</v>
      </c>
      <c r="B58">
        <f>'raw data'!K58</f>
        <v>0</v>
      </c>
      <c r="C58">
        <f>'raw data'!L58</f>
        <v>0</v>
      </c>
      <c r="D58">
        <f>'raw data'!H58</f>
        <v>0</v>
      </c>
      <c r="E58" s="104">
        <f>IF(AND('raw data'!H58&gt;17000,'raw data'!J58=1)=TRUE,1,0)</f>
        <v>0</v>
      </c>
      <c r="F58" s="104">
        <f t="shared" si="0"/>
        <v>-1</v>
      </c>
      <c r="G58" s="1">
        <f>'raw data'!F58</f>
        <v>0</v>
      </c>
      <c r="H58" s="1">
        <f>'raw data'!G58</f>
        <v>0</v>
      </c>
    </row>
    <row r="59" spans="1:8">
      <c r="A59">
        <f>'raw data'!A59</f>
        <v>0</v>
      </c>
      <c r="B59">
        <f>'raw data'!K59</f>
        <v>0</v>
      </c>
      <c r="C59">
        <f>'raw data'!L59</f>
        <v>0</v>
      </c>
      <c r="D59">
        <f>'raw data'!H59</f>
        <v>0</v>
      </c>
      <c r="E59" s="104">
        <f>IF(AND('raw data'!H59&gt;17000,'raw data'!J59=1)=TRUE,1,0)</f>
        <v>0</v>
      </c>
      <c r="F59" s="104">
        <f t="shared" si="0"/>
        <v>-1</v>
      </c>
      <c r="G59" s="1">
        <f>'raw data'!F59</f>
        <v>0</v>
      </c>
      <c r="H59" s="1">
        <f>'raw data'!G59</f>
        <v>0</v>
      </c>
    </row>
    <row r="60" spans="1:8">
      <c r="A60">
        <f>'raw data'!A60</f>
        <v>0</v>
      </c>
      <c r="B60">
        <f>'raw data'!K60</f>
        <v>0</v>
      </c>
      <c r="C60">
        <f>'raw data'!L60</f>
        <v>0</v>
      </c>
      <c r="D60">
        <f>'raw data'!H60</f>
        <v>0</v>
      </c>
      <c r="E60" s="104">
        <f>IF(AND('raw data'!H60&gt;17000,'raw data'!J60=1)=TRUE,1,0)</f>
        <v>0</v>
      </c>
      <c r="F60" s="104">
        <f t="shared" si="0"/>
        <v>-1</v>
      </c>
      <c r="G60" s="1">
        <f>'raw data'!F60</f>
        <v>0</v>
      </c>
      <c r="H60" s="1">
        <f>'raw data'!G60</f>
        <v>0</v>
      </c>
    </row>
    <row r="61" spans="1:8">
      <c r="A61">
        <f>'raw data'!A61</f>
        <v>0</v>
      </c>
      <c r="B61">
        <f>'raw data'!K61</f>
        <v>0</v>
      </c>
      <c r="C61">
        <f>'raw data'!L61</f>
        <v>0</v>
      </c>
      <c r="D61">
        <f>'raw data'!H61</f>
        <v>0</v>
      </c>
      <c r="E61" s="104">
        <f>IF(AND('raw data'!H61&gt;17000,'raw data'!J61=1)=TRUE,1,0)</f>
        <v>0</v>
      </c>
      <c r="F61" s="104">
        <f t="shared" si="0"/>
        <v>-1</v>
      </c>
      <c r="G61" s="1">
        <f>'raw data'!F61</f>
        <v>0</v>
      </c>
      <c r="H61" s="1">
        <f>'raw data'!G61</f>
        <v>0</v>
      </c>
    </row>
    <row r="62" spans="1:8">
      <c r="A62">
        <f>'raw data'!A62</f>
        <v>0</v>
      </c>
      <c r="B62">
        <f>'raw data'!K62</f>
        <v>0</v>
      </c>
      <c r="C62">
        <f>'raw data'!L62</f>
        <v>0</v>
      </c>
      <c r="D62">
        <f>'raw data'!H62</f>
        <v>0</v>
      </c>
      <c r="E62" s="104">
        <f>IF(AND('raw data'!H62&gt;17000,'raw data'!J62=1)=TRUE,1,0)</f>
        <v>0</v>
      </c>
      <c r="F62" s="104">
        <f t="shared" si="0"/>
        <v>-1</v>
      </c>
      <c r="G62" s="1">
        <f>'raw data'!F62</f>
        <v>0</v>
      </c>
      <c r="H62" s="1">
        <f>'raw data'!G62</f>
        <v>0</v>
      </c>
    </row>
    <row r="63" spans="1:8">
      <c r="A63">
        <f>'raw data'!A63</f>
        <v>0</v>
      </c>
      <c r="B63">
        <f>'raw data'!K63</f>
        <v>0</v>
      </c>
      <c r="C63">
        <f>'raw data'!L63</f>
        <v>0</v>
      </c>
      <c r="D63">
        <f>'raw data'!H63</f>
        <v>0</v>
      </c>
      <c r="E63" s="104">
        <f>IF(AND('raw data'!H63&gt;17000,'raw data'!J63=1)=TRUE,1,0)</f>
        <v>0</v>
      </c>
      <c r="F63" s="104">
        <f t="shared" si="0"/>
        <v>-1</v>
      </c>
      <c r="G63" s="1">
        <f>'raw data'!F63</f>
        <v>0</v>
      </c>
      <c r="H63" s="1">
        <f>'raw data'!G63</f>
        <v>0</v>
      </c>
    </row>
    <row r="64" spans="1:8">
      <c r="A64">
        <f>'raw data'!A64</f>
        <v>0</v>
      </c>
      <c r="B64">
        <f>'raw data'!K64</f>
        <v>0</v>
      </c>
      <c r="C64">
        <f>'raw data'!L64</f>
        <v>0</v>
      </c>
      <c r="D64">
        <f>'raw data'!H64</f>
        <v>0</v>
      </c>
      <c r="E64" s="104">
        <f>IF(AND('raw data'!H64&gt;17000,'raw data'!J64=1)=TRUE,1,0)</f>
        <v>0</v>
      </c>
      <c r="F64" s="104">
        <f t="shared" si="0"/>
        <v>-1</v>
      </c>
      <c r="G64" s="1">
        <f>'raw data'!F64</f>
        <v>0</v>
      </c>
      <c r="H64" s="1">
        <f>'raw data'!G64</f>
        <v>0</v>
      </c>
    </row>
    <row r="65" spans="1:8">
      <c r="A65">
        <f>'raw data'!A65</f>
        <v>0</v>
      </c>
      <c r="B65">
        <f>'raw data'!K65</f>
        <v>0</v>
      </c>
      <c r="C65">
        <f>'raw data'!L65</f>
        <v>0</v>
      </c>
      <c r="D65">
        <f>'raw data'!H65</f>
        <v>0</v>
      </c>
      <c r="E65" s="104">
        <f>IF(AND('raw data'!H65&gt;17000,'raw data'!J65=1)=TRUE,1,0)</f>
        <v>0</v>
      </c>
      <c r="F65" s="104">
        <f t="shared" si="0"/>
        <v>-1</v>
      </c>
      <c r="G65" s="1">
        <f>'raw data'!F65</f>
        <v>0</v>
      </c>
      <c r="H65" s="1">
        <f>'raw data'!G65</f>
        <v>0</v>
      </c>
    </row>
    <row r="66" spans="1:8">
      <c r="A66">
        <f>'raw data'!A66</f>
        <v>0</v>
      </c>
      <c r="B66">
        <f>'raw data'!K66</f>
        <v>0</v>
      </c>
      <c r="C66">
        <f>'raw data'!L66</f>
        <v>0</v>
      </c>
      <c r="D66">
        <f>'raw data'!H66</f>
        <v>0</v>
      </c>
      <c r="E66" s="104">
        <f>IF(AND('raw data'!H66&gt;17000,'raw data'!J66=1)=TRUE,1,0)</f>
        <v>0</v>
      </c>
      <c r="F66" s="104">
        <f t="shared" si="0"/>
        <v>-1</v>
      </c>
      <c r="G66" s="1">
        <f>'raw data'!F66</f>
        <v>0</v>
      </c>
      <c r="H66" s="1">
        <f>'raw data'!G66</f>
        <v>0</v>
      </c>
    </row>
    <row r="67" spans="1:8">
      <c r="A67">
        <f>'raw data'!A67</f>
        <v>0</v>
      </c>
      <c r="B67">
        <f>'raw data'!K67</f>
        <v>0</v>
      </c>
      <c r="C67">
        <f>'raw data'!L67</f>
        <v>0</v>
      </c>
      <c r="D67">
        <f>'raw data'!H67</f>
        <v>0</v>
      </c>
      <c r="E67" s="104">
        <f>IF(AND('raw data'!H67&gt;17000,'raw data'!J67=1)=TRUE,1,0)</f>
        <v>0</v>
      </c>
      <c r="F67" s="104">
        <f t="shared" ref="F67:F130" si="1">IF(E67="     ",-1,IF(E67=0,-1,0))</f>
        <v>-1</v>
      </c>
      <c r="G67" s="1">
        <f>'raw data'!F67</f>
        <v>0</v>
      </c>
      <c r="H67" s="1">
        <f>'raw data'!G67</f>
        <v>0</v>
      </c>
    </row>
    <row r="68" spans="1:8">
      <c r="A68">
        <f>'raw data'!A68</f>
        <v>0</v>
      </c>
      <c r="B68">
        <f>'raw data'!K68</f>
        <v>0</v>
      </c>
      <c r="C68">
        <f>'raw data'!L68</f>
        <v>0</v>
      </c>
      <c r="D68">
        <f>'raw data'!H68</f>
        <v>0</v>
      </c>
      <c r="E68" s="104">
        <f>IF(AND('raw data'!H68&gt;17000,'raw data'!J68=1)=TRUE,1,0)</f>
        <v>0</v>
      </c>
      <c r="F68" s="104">
        <f t="shared" si="1"/>
        <v>-1</v>
      </c>
      <c r="G68" s="1">
        <f>'raw data'!F68</f>
        <v>0</v>
      </c>
      <c r="H68" s="1">
        <f>'raw data'!G68</f>
        <v>0</v>
      </c>
    </row>
    <row r="69" spans="1:8">
      <c r="A69">
        <f>'raw data'!A69</f>
        <v>0</v>
      </c>
      <c r="B69">
        <f>'raw data'!K69</f>
        <v>0</v>
      </c>
      <c r="C69">
        <f>'raw data'!L69</f>
        <v>0</v>
      </c>
      <c r="D69">
        <f>'raw data'!H69</f>
        <v>0</v>
      </c>
      <c r="E69" s="104">
        <f>IF(AND('raw data'!H69&gt;17000,'raw data'!J69=1)=TRUE,1,0)</f>
        <v>0</v>
      </c>
      <c r="F69" s="104">
        <f t="shared" si="1"/>
        <v>-1</v>
      </c>
      <c r="G69" s="1">
        <f>'raw data'!F69</f>
        <v>0</v>
      </c>
      <c r="H69" s="1">
        <f>'raw data'!G69</f>
        <v>0</v>
      </c>
    </row>
    <row r="70" spans="1:8">
      <c r="A70">
        <f>'raw data'!A70</f>
        <v>0</v>
      </c>
      <c r="B70">
        <f>'raw data'!K70</f>
        <v>0</v>
      </c>
      <c r="C70">
        <f>'raw data'!L70</f>
        <v>0</v>
      </c>
      <c r="D70">
        <f>'raw data'!H70</f>
        <v>0</v>
      </c>
      <c r="E70" s="104">
        <f>IF(AND('raw data'!H70&gt;17000,'raw data'!J70=1)=TRUE,1,0)</f>
        <v>0</v>
      </c>
      <c r="F70" s="104">
        <f t="shared" si="1"/>
        <v>-1</v>
      </c>
      <c r="G70" s="1">
        <f>'raw data'!F70</f>
        <v>0</v>
      </c>
      <c r="H70" s="1">
        <f>'raw data'!G70</f>
        <v>0</v>
      </c>
    </row>
    <row r="71" spans="1:8">
      <c r="A71">
        <f>'raw data'!A71</f>
        <v>0</v>
      </c>
      <c r="B71">
        <f>'raw data'!K71</f>
        <v>0</v>
      </c>
      <c r="C71">
        <f>'raw data'!L71</f>
        <v>0</v>
      </c>
      <c r="D71">
        <f>'raw data'!H71</f>
        <v>0</v>
      </c>
      <c r="E71" s="104">
        <f>IF(AND('raw data'!H71&gt;17000,'raw data'!J71=1)=TRUE,1,0)</f>
        <v>0</v>
      </c>
      <c r="F71" s="104">
        <f t="shared" si="1"/>
        <v>-1</v>
      </c>
      <c r="G71" s="1">
        <f>'raw data'!F71</f>
        <v>0</v>
      </c>
      <c r="H71" s="1">
        <f>'raw data'!G71</f>
        <v>0</v>
      </c>
    </row>
    <row r="72" spans="1:8">
      <c r="A72">
        <f>'raw data'!A72</f>
        <v>0</v>
      </c>
      <c r="B72">
        <f>'raw data'!K72</f>
        <v>0</v>
      </c>
      <c r="C72">
        <f>'raw data'!L72</f>
        <v>0</v>
      </c>
      <c r="D72">
        <f>'raw data'!H72</f>
        <v>0</v>
      </c>
      <c r="E72" s="104">
        <f>IF(AND('raw data'!H72&gt;17000,'raw data'!J72=1)=TRUE,1,0)</f>
        <v>0</v>
      </c>
      <c r="F72" s="104">
        <f t="shared" si="1"/>
        <v>-1</v>
      </c>
      <c r="G72" s="1">
        <f>'raw data'!F72</f>
        <v>0</v>
      </c>
      <c r="H72" s="1">
        <f>'raw data'!G72</f>
        <v>0</v>
      </c>
    </row>
    <row r="73" spans="1:8">
      <c r="A73">
        <f>'raw data'!A73</f>
        <v>0</v>
      </c>
      <c r="B73">
        <f>'raw data'!K73</f>
        <v>0</v>
      </c>
      <c r="C73">
        <f>'raw data'!L73</f>
        <v>0</v>
      </c>
      <c r="D73">
        <f>'raw data'!H73</f>
        <v>0</v>
      </c>
      <c r="E73" s="104">
        <f>IF(AND('raw data'!H73&gt;17000,'raw data'!J73=1)=TRUE,1,0)</f>
        <v>0</v>
      </c>
      <c r="F73" s="104">
        <f t="shared" si="1"/>
        <v>-1</v>
      </c>
      <c r="G73" s="1">
        <f>'raw data'!F73</f>
        <v>0</v>
      </c>
      <c r="H73" s="1">
        <f>'raw data'!G73</f>
        <v>0</v>
      </c>
    </row>
    <row r="74" spans="1:8">
      <c r="A74">
        <f>'raw data'!A74</f>
        <v>0</v>
      </c>
      <c r="B74">
        <f>'raw data'!K74</f>
        <v>0</v>
      </c>
      <c r="C74">
        <f>'raw data'!L74</f>
        <v>0</v>
      </c>
      <c r="D74">
        <f>'raw data'!H74</f>
        <v>0</v>
      </c>
      <c r="E74" s="104">
        <f>IF(AND('raw data'!H74&gt;17000,'raw data'!J74=1)=TRUE,1,0)</f>
        <v>0</v>
      </c>
      <c r="F74" s="104">
        <f t="shared" si="1"/>
        <v>-1</v>
      </c>
      <c r="G74" s="1">
        <f>'raw data'!F74</f>
        <v>0</v>
      </c>
      <c r="H74" s="1">
        <f>'raw data'!G74</f>
        <v>0</v>
      </c>
    </row>
    <row r="75" spans="1:8">
      <c r="A75">
        <f>'raw data'!A75</f>
        <v>0</v>
      </c>
      <c r="B75">
        <f>'raw data'!K75</f>
        <v>0</v>
      </c>
      <c r="C75">
        <f>'raw data'!L75</f>
        <v>0</v>
      </c>
      <c r="D75">
        <f>'raw data'!H75</f>
        <v>0</v>
      </c>
      <c r="E75" s="104">
        <f>IF(AND('raw data'!H75&gt;17000,'raw data'!J75=1)=TRUE,1,0)</f>
        <v>0</v>
      </c>
      <c r="F75" s="104">
        <f t="shared" si="1"/>
        <v>-1</v>
      </c>
      <c r="G75" s="1">
        <f>'raw data'!F75</f>
        <v>0</v>
      </c>
      <c r="H75" s="1">
        <f>'raw data'!G75</f>
        <v>0</v>
      </c>
    </row>
    <row r="76" spans="1:8">
      <c r="A76">
        <f>'raw data'!A76</f>
        <v>0</v>
      </c>
      <c r="B76">
        <f>'raw data'!K76</f>
        <v>0</v>
      </c>
      <c r="C76">
        <f>'raw data'!L76</f>
        <v>0</v>
      </c>
      <c r="D76">
        <f>'raw data'!H76</f>
        <v>0</v>
      </c>
      <c r="E76" s="104">
        <f>IF(AND('raw data'!H76&gt;17000,'raw data'!J76=1)=TRUE,1,0)</f>
        <v>0</v>
      </c>
      <c r="F76" s="104">
        <f t="shared" si="1"/>
        <v>-1</v>
      </c>
      <c r="G76" s="1">
        <f>'raw data'!F76</f>
        <v>0</v>
      </c>
      <c r="H76" s="1">
        <f>'raw data'!G76</f>
        <v>0</v>
      </c>
    </row>
    <row r="77" spans="1:8">
      <c r="A77">
        <f>'raw data'!A77</f>
        <v>0</v>
      </c>
      <c r="B77">
        <f>'raw data'!K77</f>
        <v>0</v>
      </c>
      <c r="C77">
        <f>'raw data'!L77</f>
        <v>0</v>
      </c>
      <c r="D77">
        <f>'raw data'!H77</f>
        <v>0</v>
      </c>
      <c r="E77" s="104">
        <f>IF(AND('raw data'!H77&gt;17000,'raw data'!J77=1)=TRUE,1,0)</f>
        <v>0</v>
      </c>
      <c r="F77" s="104">
        <f t="shared" si="1"/>
        <v>-1</v>
      </c>
      <c r="G77" s="1">
        <f>'raw data'!F77</f>
        <v>0</v>
      </c>
      <c r="H77" s="1">
        <f>'raw data'!G77</f>
        <v>0</v>
      </c>
    </row>
    <row r="78" spans="1:8">
      <c r="A78">
        <f>'raw data'!A78</f>
        <v>0</v>
      </c>
      <c r="B78">
        <f>'raw data'!K78</f>
        <v>0</v>
      </c>
      <c r="C78">
        <f>'raw data'!L78</f>
        <v>0</v>
      </c>
      <c r="D78">
        <f>'raw data'!H78</f>
        <v>0</v>
      </c>
      <c r="E78" s="104">
        <f>IF(AND('raw data'!H78&gt;17000,'raw data'!J78=1)=TRUE,1,0)</f>
        <v>0</v>
      </c>
      <c r="F78" s="104">
        <f t="shared" si="1"/>
        <v>-1</v>
      </c>
      <c r="G78" s="1">
        <f>'raw data'!F78</f>
        <v>0</v>
      </c>
      <c r="H78" s="1">
        <f>'raw data'!G78</f>
        <v>0</v>
      </c>
    </row>
    <row r="79" spans="1:8">
      <c r="A79">
        <f>'raw data'!A79</f>
        <v>0</v>
      </c>
      <c r="B79">
        <f>'raw data'!K79</f>
        <v>0</v>
      </c>
      <c r="C79">
        <f>'raw data'!L79</f>
        <v>0</v>
      </c>
      <c r="D79">
        <f>'raw data'!H79</f>
        <v>0</v>
      </c>
      <c r="E79" s="104">
        <f>IF(AND('raw data'!H79&gt;17000,'raw data'!J79=1)=TRUE,1,0)</f>
        <v>0</v>
      </c>
      <c r="F79" s="104">
        <f t="shared" si="1"/>
        <v>-1</v>
      </c>
      <c r="G79" s="1">
        <f>'raw data'!F79</f>
        <v>0</v>
      </c>
      <c r="H79" s="1">
        <f>'raw data'!G79</f>
        <v>0</v>
      </c>
    </row>
    <row r="80" spans="1:8">
      <c r="A80">
        <f>'raw data'!A80</f>
        <v>0</v>
      </c>
      <c r="B80">
        <f>'raw data'!K80</f>
        <v>0</v>
      </c>
      <c r="C80">
        <f>'raw data'!L80</f>
        <v>0</v>
      </c>
      <c r="D80">
        <f>'raw data'!H80</f>
        <v>0</v>
      </c>
      <c r="E80" s="104">
        <f>IF(AND('raw data'!H80&gt;17000,'raw data'!J80=1)=TRUE,1,0)</f>
        <v>0</v>
      </c>
      <c r="F80" s="104">
        <f t="shared" si="1"/>
        <v>-1</v>
      </c>
      <c r="G80" s="1">
        <f>'raw data'!F80</f>
        <v>0</v>
      </c>
      <c r="H80" s="1">
        <f>'raw data'!G80</f>
        <v>0</v>
      </c>
    </row>
    <row r="81" spans="1:8">
      <c r="A81">
        <f>'raw data'!A81</f>
        <v>0</v>
      </c>
      <c r="B81">
        <f>'raw data'!K81</f>
        <v>0</v>
      </c>
      <c r="C81">
        <f>'raw data'!L81</f>
        <v>0</v>
      </c>
      <c r="D81">
        <f>'raw data'!H81</f>
        <v>0</v>
      </c>
      <c r="E81" s="104">
        <f>IF(AND('raw data'!H81&gt;17000,'raw data'!J81=1)=TRUE,1,0)</f>
        <v>0</v>
      </c>
      <c r="F81" s="104">
        <f t="shared" si="1"/>
        <v>-1</v>
      </c>
      <c r="G81" s="1">
        <f>'raw data'!F81</f>
        <v>0</v>
      </c>
      <c r="H81" s="1">
        <f>'raw data'!G81</f>
        <v>0</v>
      </c>
    </row>
    <row r="82" spans="1:8">
      <c r="A82">
        <f>'raw data'!A82</f>
        <v>0</v>
      </c>
      <c r="B82">
        <f>'raw data'!K82</f>
        <v>0</v>
      </c>
      <c r="C82">
        <f>'raw data'!L82</f>
        <v>0</v>
      </c>
      <c r="D82">
        <f>'raw data'!H82</f>
        <v>0</v>
      </c>
      <c r="E82" s="104">
        <f>IF(AND('raw data'!H82&gt;17000,'raw data'!J82=1)=TRUE,1,0)</f>
        <v>0</v>
      </c>
      <c r="F82" s="104">
        <f t="shared" si="1"/>
        <v>-1</v>
      </c>
      <c r="G82" s="1">
        <f>'raw data'!F82</f>
        <v>0</v>
      </c>
      <c r="H82" s="1">
        <f>'raw data'!G82</f>
        <v>0</v>
      </c>
    </row>
    <row r="83" spans="1:8">
      <c r="A83">
        <f>'raw data'!A83</f>
        <v>0</v>
      </c>
      <c r="B83">
        <f>'raw data'!K83</f>
        <v>0</v>
      </c>
      <c r="C83">
        <f>'raw data'!L83</f>
        <v>0</v>
      </c>
      <c r="D83">
        <f>'raw data'!H83</f>
        <v>0</v>
      </c>
      <c r="E83" s="104">
        <f>IF(AND('raw data'!H83&gt;17000,'raw data'!J83=1)=TRUE,1,0)</f>
        <v>0</v>
      </c>
      <c r="F83" s="104">
        <f t="shared" si="1"/>
        <v>-1</v>
      </c>
      <c r="G83" s="1">
        <f>'raw data'!F83</f>
        <v>0</v>
      </c>
      <c r="H83" s="1">
        <f>'raw data'!G83</f>
        <v>0</v>
      </c>
    </row>
    <row r="84" spans="1:8">
      <c r="A84">
        <f>'raw data'!A84</f>
        <v>0</v>
      </c>
      <c r="B84">
        <f>'raw data'!K84</f>
        <v>0</v>
      </c>
      <c r="C84">
        <f>'raw data'!L84</f>
        <v>0</v>
      </c>
      <c r="D84">
        <f>'raw data'!H84</f>
        <v>0</v>
      </c>
      <c r="E84" s="104">
        <f>IF(AND('raw data'!H84&gt;17000,'raw data'!J84=1)=TRUE,1,0)</f>
        <v>0</v>
      </c>
      <c r="F84" s="104">
        <f t="shared" si="1"/>
        <v>-1</v>
      </c>
      <c r="G84" s="1">
        <f>'raw data'!F84</f>
        <v>0</v>
      </c>
      <c r="H84" s="1">
        <f>'raw data'!G84</f>
        <v>0</v>
      </c>
    </row>
    <row r="85" spans="1:8">
      <c r="A85">
        <f>'raw data'!A85</f>
        <v>0</v>
      </c>
      <c r="B85">
        <f>'raw data'!K85</f>
        <v>0</v>
      </c>
      <c r="C85">
        <f>'raw data'!L85</f>
        <v>0</v>
      </c>
      <c r="D85">
        <f>'raw data'!H85</f>
        <v>0</v>
      </c>
      <c r="E85" s="104">
        <f>IF(AND('raw data'!H85&gt;17000,'raw data'!J85=1)=TRUE,1,0)</f>
        <v>0</v>
      </c>
      <c r="F85" s="104">
        <f t="shared" si="1"/>
        <v>-1</v>
      </c>
      <c r="G85" s="1">
        <f>'raw data'!F85</f>
        <v>0</v>
      </c>
      <c r="H85" s="1">
        <f>'raw data'!G85</f>
        <v>0</v>
      </c>
    </row>
    <row r="86" spans="1:8">
      <c r="A86">
        <f>'raw data'!A86</f>
        <v>0</v>
      </c>
      <c r="B86">
        <f>'raw data'!K86</f>
        <v>0</v>
      </c>
      <c r="C86">
        <f>'raw data'!L86</f>
        <v>0</v>
      </c>
      <c r="D86">
        <f>'raw data'!H86</f>
        <v>0</v>
      </c>
      <c r="E86" s="104">
        <f>IF(AND('raw data'!H86&gt;17000,'raw data'!J86=1)=TRUE,1,0)</f>
        <v>0</v>
      </c>
      <c r="F86" s="104">
        <f t="shared" si="1"/>
        <v>-1</v>
      </c>
      <c r="G86" s="1">
        <f>'raw data'!F86</f>
        <v>0</v>
      </c>
      <c r="H86" s="1">
        <f>'raw data'!G86</f>
        <v>0</v>
      </c>
    </row>
    <row r="87" spans="1:8">
      <c r="A87">
        <f>'raw data'!A87</f>
        <v>0</v>
      </c>
      <c r="B87">
        <f>'raw data'!K87</f>
        <v>0</v>
      </c>
      <c r="C87">
        <f>'raw data'!L87</f>
        <v>0</v>
      </c>
      <c r="D87">
        <f>'raw data'!H87</f>
        <v>0</v>
      </c>
      <c r="E87" s="104">
        <f>IF(AND('raw data'!H87&gt;17000,'raw data'!J87=1)=TRUE,1,0)</f>
        <v>0</v>
      </c>
      <c r="F87" s="104">
        <f t="shared" si="1"/>
        <v>-1</v>
      </c>
      <c r="G87" s="1">
        <f>'raw data'!F87</f>
        <v>0</v>
      </c>
      <c r="H87" s="1">
        <f>'raw data'!G87</f>
        <v>0</v>
      </c>
    </row>
    <row r="88" spans="1:8">
      <c r="A88">
        <f>'raw data'!A88</f>
        <v>0</v>
      </c>
      <c r="B88">
        <f>'raw data'!K88</f>
        <v>0</v>
      </c>
      <c r="C88">
        <f>'raw data'!L88</f>
        <v>0</v>
      </c>
      <c r="D88">
        <f>'raw data'!H88</f>
        <v>0</v>
      </c>
      <c r="E88" s="104">
        <f>IF(AND('raw data'!H88&gt;17000,'raw data'!J88=1)=TRUE,1,0)</f>
        <v>0</v>
      </c>
      <c r="F88" s="104">
        <f t="shared" si="1"/>
        <v>-1</v>
      </c>
      <c r="G88" s="1">
        <f>'raw data'!F88</f>
        <v>0</v>
      </c>
      <c r="H88" s="1">
        <f>'raw data'!G88</f>
        <v>0</v>
      </c>
    </row>
    <row r="89" spans="1:8">
      <c r="A89">
        <f>'raw data'!A89</f>
        <v>0</v>
      </c>
      <c r="B89">
        <f>'raw data'!K89</f>
        <v>0</v>
      </c>
      <c r="C89">
        <f>'raw data'!L89</f>
        <v>0</v>
      </c>
      <c r="D89">
        <f>'raw data'!H89</f>
        <v>0</v>
      </c>
      <c r="E89" s="104">
        <f>IF(AND('raw data'!H89&gt;17000,'raw data'!J89=1)=TRUE,1,0)</f>
        <v>0</v>
      </c>
      <c r="F89" s="104">
        <f t="shared" si="1"/>
        <v>-1</v>
      </c>
      <c r="G89" s="1">
        <f>'raw data'!F89</f>
        <v>0</v>
      </c>
      <c r="H89" s="1">
        <f>'raw data'!G89</f>
        <v>0</v>
      </c>
    </row>
    <row r="90" spans="1:8">
      <c r="A90">
        <f>'raw data'!A90</f>
        <v>0</v>
      </c>
      <c r="B90">
        <f>'raw data'!K90</f>
        <v>0</v>
      </c>
      <c r="C90">
        <f>'raw data'!L90</f>
        <v>0</v>
      </c>
      <c r="D90">
        <f>'raw data'!H90</f>
        <v>0</v>
      </c>
      <c r="E90" s="104">
        <f>IF(AND('raw data'!H90&gt;17000,'raw data'!J90=1)=TRUE,1,0)</f>
        <v>0</v>
      </c>
      <c r="F90" s="104">
        <f t="shared" si="1"/>
        <v>-1</v>
      </c>
      <c r="G90" s="1">
        <f>'raw data'!F90</f>
        <v>0</v>
      </c>
      <c r="H90" s="1">
        <f>'raw data'!G90</f>
        <v>0</v>
      </c>
    </row>
    <row r="91" spans="1:8">
      <c r="A91">
        <f>'raw data'!A91</f>
        <v>0</v>
      </c>
      <c r="B91">
        <f>'raw data'!K91</f>
        <v>0</v>
      </c>
      <c r="C91">
        <f>'raw data'!L91</f>
        <v>0</v>
      </c>
      <c r="D91">
        <f>'raw data'!H91</f>
        <v>0</v>
      </c>
      <c r="E91" s="104">
        <f>IF(AND('raw data'!H91&gt;17000,'raw data'!J91=1)=TRUE,1,0)</f>
        <v>0</v>
      </c>
      <c r="F91" s="104">
        <f t="shared" si="1"/>
        <v>-1</v>
      </c>
      <c r="G91" s="1">
        <f>'raw data'!F91</f>
        <v>0</v>
      </c>
      <c r="H91" s="1">
        <f>'raw data'!G91</f>
        <v>0</v>
      </c>
    </row>
    <row r="92" spans="1:8">
      <c r="A92">
        <f>'raw data'!A92</f>
        <v>0</v>
      </c>
      <c r="B92">
        <f>'raw data'!K92</f>
        <v>0</v>
      </c>
      <c r="C92">
        <f>'raw data'!L92</f>
        <v>0</v>
      </c>
      <c r="D92">
        <f>'raw data'!H92</f>
        <v>0</v>
      </c>
      <c r="E92" s="104">
        <f>IF(AND('raw data'!H92&gt;17000,'raw data'!J92=1)=TRUE,1,0)</f>
        <v>0</v>
      </c>
      <c r="F92" s="104">
        <f t="shared" si="1"/>
        <v>-1</v>
      </c>
      <c r="G92" s="1">
        <f>'raw data'!F92</f>
        <v>0</v>
      </c>
      <c r="H92" s="1">
        <f>'raw data'!G92</f>
        <v>0</v>
      </c>
    </row>
    <row r="93" spans="1:8">
      <c r="A93">
        <f>'raw data'!A93</f>
        <v>0</v>
      </c>
      <c r="B93">
        <f>'raw data'!K93</f>
        <v>0</v>
      </c>
      <c r="C93">
        <f>'raw data'!L93</f>
        <v>0</v>
      </c>
      <c r="D93">
        <f>'raw data'!H93</f>
        <v>0</v>
      </c>
      <c r="E93" s="104">
        <f>IF(AND('raw data'!H93&gt;17000,'raw data'!J93=1)=TRUE,1,0)</f>
        <v>0</v>
      </c>
      <c r="F93" s="104">
        <f t="shared" si="1"/>
        <v>-1</v>
      </c>
      <c r="G93" s="1">
        <f>'raw data'!F93</f>
        <v>0</v>
      </c>
      <c r="H93" s="1">
        <f>'raw data'!G93</f>
        <v>0</v>
      </c>
    </row>
    <row r="94" spans="1:8">
      <c r="A94">
        <f>'raw data'!A94</f>
        <v>0</v>
      </c>
      <c r="B94">
        <f>'raw data'!K94</f>
        <v>0</v>
      </c>
      <c r="C94">
        <f>'raw data'!L94</f>
        <v>0</v>
      </c>
      <c r="D94">
        <f>'raw data'!H94</f>
        <v>0</v>
      </c>
      <c r="E94" s="104">
        <f>IF(AND('raw data'!H94&gt;17000,'raw data'!J94=1)=TRUE,1,0)</f>
        <v>0</v>
      </c>
      <c r="F94" s="104">
        <f t="shared" si="1"/>
        <v>-1</v>
      </c>
      <c r="G94" s="1">
        <f>'raw data'!F94</f>
        <v>0</v>
      </c>
      <c r="H94" s="1">
        <f>'raw data'!G94</f>
        <v>0</v>
      </c>
    </row>
    <row r="95" spans="1:8">
      <c r="A95">
        <f>'raw data'!A95</f>
        <v>0</v>
      </c>
      <c r="B95">
        <f>'raw data'!K95</f>
        <v>0</v>
      </c>
      <c r="C95">
        <f>'raw data'!L95</f>
        <v>0</v>
      </c>
      <c r="D95">
        <f>'raw data'!H95</f>
        <v>0</v>
      </c>
      <c r="E95" s="104">
        <f>IF(AND('raw data'!H95&gt;17000,'raw data'!J95=1)=TRUE,1,0)</f>
        <v>0</v>
      </c>
      <c r="F95" s="104">
        <f t="shared" si="1"/>
        <v>-1</v>
      </c>
      <c r="G95" s="1">
        <f>'raw data'!F95</f>
        <v>0</v>
      </c>
      <c r="H95" s="1">
        <f>'raw data'!G95</f>
        <v>0</v>
      </c>
    </row>
    <row r="96" spans="1:8">
      <c r="A96">
        <f>'raw data'!A96</f>
        <v>0</v>
      </c>
      <c r="B96">
        <f>'raw data'!K96</f>
        <v>0</v>
      </c>
      <c r="C96">
        <f>'raw data'!L96</f>
        <v>0</v>
      </c>
      <c r="D96">
        <f>'raw data'!H96</f>
        <v>0</v>
      </c>
      <c r="E96" s="104">
        <f>IF(AND('raw data'!H96&gt;17000,'raw data'!J96=1)=TRUE,1,0)</f>
        <v>0</v>
      </c>
      <c r="F96" s="104">
        <f t="shared" si="1"/>
        <v>-1</v>
      </c>
      <c r="G96" s="1">
        <f>'raw data'!F96</f>
        <v>0</v>
      </c>
      <c r="H96" s="1">
        <f>'raw data'!G96</f>
        <v>0</v>
      </c>
    </row>
    <row r="97" spans="1:8">
      <c r="A97">
        <f>'raw data'!A97</f>
        <v>0</v>
      </c>
      <c r="B97">
        <f>'raw data'!K97</f>
        <v>0</v>
      </c>
      <c r="C97">
        <f>'raw data'!L97</f>
        <v>0</v>
      </c>
      <c r="D97">
        <f>'raw data'!H97</f>
        <v>0</v>
      </c>
      <c r="E97" s="104">
        <f>IF(AND('raw data'!H97&gt;17000,'raw data'!J97=1)=TRUE,1,0)</f>
        <v>0</v>
      </c>
      <c r="F97" s="104">
        <f t="shared" si="1"/>
        <v>-1</v>
      </c>
      <c r="G97" s="1">
        <f>'raw data'!F97</f>
        <v>0</v>
      </c>
      <c r="H97" s="1">
        <f>'raw data'!G97</f>
        <v>0</v>
      </c>
    </row>
    <row r="98" spans="1:8">
      <c r="A98">
        <f>'raw data'!A98</f>
        <v>0</v>
      </c>
      <c r="B98">
        <f>'raw data'!K98</f>
        <v>0</v>
      </c>
      <c r="C98">
        <f>'raw data'!L98</f>
        <v>0</v>
      </c>
      <c r="D98">
        <f>'raw data'!H98</f>
        <v>0</v>
      </c>
      <c r="E98" s="104">
        <f>IF(AND('raw data'!H98&gt;17000,'raw data'!J98=1)=TRUE,1,0)</f>
        <v>0</v>
      </c>
      <c r="F98" s="104">
        <f t="shared" si="1"/>
        <v>-1</v>
      </c>
      <c r="G98" s="1">
        <f>'raw data'!F98</f>
        <v>0</v>
      </c>
      <c r="H98" s="1">
        <f>'raw data'!G98</f>
        <v>0</v>
      </c>
    </row>
    <row r="99" spans="1:8">
      <c r="A99">
        <f>'raw data'!A99</f>
        <v>0</v>
      </c>
      <c r="B99">
        <f>'raw data'!K99</f>
        <v>0</v>
      </c>
      <c r="C99">
        <f>'raw data'!L99</f>
        <v>0</v>
      </c>
      <c r="D99">
        <f>'raw data'!H99</f>
        <v>0</v>
      </c>
      <c r="E99" s="104">
        <f>IF(AND('raw data'!H99&gt;17000,'raw data'!J99=1)=TRUE,1,0)</f>
        <v>0</v>
      </c>
      <c r="F99" s="104">
        <f t="shared" si="1"/>
        <v>-1</v>
      </c>
      <c r="G99" s="1">
        <f>'raw data'!F99</f>
        <v>0</v>
      </c>
      <c r="H99" s="1">
        <f>'raw data'!G99</f>
        <v>0</v>
      </c>
    </row>
    <row r="100" spans="1:8">
      <c r="A100">
        <f>'raw data'!A100</f>
        <v>0</v>
      </c>
      <c r="B100">
        <f>'raw data'!K100</f>
        <v>0</v>
      </c>
      <c r="C100">
        <f>'raw data'!L100</f>
        <v>0</v>
      </c>
      <c r="D100">
        <f>'raw data'!H100</f>
        <v>0</v>
      </c>
      <c r="E100" s="104">
        <f>IF(AND('raw data'!H100&gt;17000,'raw data'!J100=1)=TRUE,1,0)</f>
        <v>0</v>
      </c>
      <c r="F100" s="104">
        <f t="shared" si="1"/>
        <v>-1</v>
      </c>
      <c r="G100" s="1">
        <f>'raw data'!F100</f>
        <v>0</v>
      </c>
      <c r="H100" s="1">
        <f>'raw data'!G100</f>
        <v>0</v>
      </c>
    </row>
    <row r="101" spans="1:8">
      <c r="A101">
        <f>'raw data'!A101</f>
        <v>0</v>
      </c>
      <c r="B101">
        <f>'raw data'!K101</f>
        <v>0</v>
      </c>
      <c r="C101">
        <f>'raw data'!L101</f>
        <v>0</v>
      </c>
      <c r="D101">
        <f>'raw data'!H101</f>
        <v>0</v>
      </c>
      <c r="E101" s="104">
        <f>IF(AND('raw data'!H101&gt;17000,'raw data'!J101=1)=TRUE,1,0)</f>
        <v>0</v>
      </c>
      <c r="F101" s="104">
        <f t="shared" si="1"/>
        <v>-1</v>
      </c>
      <c r="G101" s="1">
        <f>'raw data'!F101</f>
        <v>0</v>
      </c>
      <c r="H101" s="1">
        <f>'raw data'!G101</f>
        <v>0</v>
      </c>
    </row>
    <row r="102" spans="1:8">
      <c r="A102">
        <f>'raw data'!A102</f>
        <v>0</v>
      </c>
      <c r="B102">
        <f>'raw data'!K102</f>
        <v>0</v>
      </c>
      <c r="C102">
        <f>'raw data'!L102</f>
        <v>0</v>
      </c>
      <c r="D102">
        <f>'raw data'!H102</f>
        <v>0</v>
      </c>
      <c r="E102" s="104">
        <f>IF(AND('raw data'!H102&gt;17000,'raw data'!J102=1)=TRUE,1,0)</f>
        <v>0</v>
      </c>
      <c r="F102" s="104">
        <f t="shared" si="1"/>
        <v>-1</v>
      </c>
      <c r="G102" s="1">
        <f>'raw data'!F102</f>
        <v>0</v>
      </c>
      <c r="H102" s="1">
        <f>'raw data'!G102</f>
        <v>0</v>
      </c>
    </row>
    <row r="103" spans="1:8">
      <c r="A103">
        <f>'raw data'!A103</f>
        <v>0</v>
      </c>
      <c r="B103">
        <f>'raw data'!K103</f>
        <v>0</v>
      </c>
      <c r="C103">
        <f>'raw data'!L103</f>
        <v>0</v>
      </c>
      <c r="D103">
        <f>'raw data'!H103</f>
        <v>0</v>
      </c>
      <c r="E103" s="104">
        <f>IF(AND('raw data'!H103&gt;17000,'raw data'!J103=1)=TRUE,1,0)</f>
        <v>0</v>
      </c>
      <c r="F103" s="104">
        <f t="shared" si="1"/>
        <v>-1</v>
      </c>
      <c r="G103" s="1">
        <f>'raw data'!F103</f>
        <v>0</v>
      </c>
      <c r="H103" s="1">
        <f>'raw data'!G103</f>
        <v>0</v>
      </c>
    </row>
    <row r="104" spans="1:8">
      <c r="A104">
        <f>'raw data'!A104</f>
        <v>0</v>
      </c>
      <c r="B104">
        <f>'raw data'!K104</f>
        <v>0</v>
      </c>
      <c r="C104">
        <f>'raw data'!L104</f>
        <v>0</v>
      </c>
      <c r="D104">
        <f>'raw data'!H104</f>
        <v>0</v>
      </c>
      <c r="E104" s="104">
        <f>IF(AND('raw data'!H104&gt;17000,'raw data'!J104=1)=TRUE,1,0)</f>
        <v>0</v>
      </c>
      <c r="F104" s="104">
        <f t="shared" si="1"/>
        <v>-1</v>
      </c>
      <c r="G104" s="1">
        <f>'raw data'!F104</f>
        <v>0</v>
      </c>
      <c r="H104" s="1">
        <f>'raw data'!G104</f>
        <v>0</v>
      </c>
    </row>
    <row r="105" spans="1:8">
      <c r="A105">
        <f>'raw data'!A105</f>
        <v>0</v>
      </c>
      <c r="B105">
        <f>'raw data'!K105</f>
        <v>0</v>
      </c>
      <c r="C105">
        <f>'raw data'!L105</f>
        <v>0</v>
      </c>
      <c r="D105">
        <f>'raw data'!H105</f>
        <v>0</v>
      </c>
      <c r="E105" s="104">
        <f>IF(AND('raw data'!H105&gt;17000,'raw data'!J105=1)=TRUE,1,0)</f>
        <v>0</v>
      </c>
      <c r="F105" s="104">
        <f t="shared" si="1"/>
        <v>-1</v>
      </c>
      <c r="G105" s="1">
        <f>'raw data'!F105</f>
        <v>0</v>
      </c>
      <c r="H105" s="1">
        <f>'raw data'!G105</f>
        <v>0</v>
      </c>
    </row>
    <row r="106" spans="1:8">
      <c r="A106">
        <f>'raw data'!A106</f>
        <v>0</v>
      </c>
      <c r="B106">
        <f>'raw data'!K106</f>
        <v>0</v>
      </c>
      <c r="C106">
        <f>'raw data'!L106</f>
        <v>0</v>
      </c>
      <c r="D106">
        <f>'raw data'!H106</f>
        <v>0</v>
      </c>
      <c r="E106" s="104">
        <f>IF(AND('raw data'!H106&gt;17000,'raw data'!J106=1)=TRUE,1,0)</f>
        <v>0</v>
      </c>
      <c r="F106" s="104">
        <f t="shared" si="1"/>
        <v>-1</v>
      </c>
      <c r="G106" s="1">
        <f>'raw data'!F106</f>
        <v>0</v>
      </c>
      <c r="H106" s="1">
        <f>'raw data'!G106</f>
        <v>0</v>
      </c>
    </row>
    <row r="107" spans="1:8">
      <c r="A107">
        <f>'raw data'!A107</f>
        <v>0</v>
      </c>
      <c r="B107">
        <f>'raw data'!K107</f>
        <v>0</v>
      </c>
      <c r="C107">
        <f>'raw data'!L107</f>
        <v>0</v>
      </c>
      <c r="D107">
        <f>'raw data'!H107</f>
        <v>0</v>
      </c>
      <c r="E107" s="104">
        <f>IF(AND('raw data'!H107&gt;17000,'raw data'!J107=1)=TRUE,1,0)</f>
        <v>0</v>
      </c>
      <c r="F107" s="104">
        <f t="shared" si="1"/>
        <v>-1</v>
      </c>
      <c r="G107" s="1">
        <f>'raw data'!F107</f>
        <v>0</v>
      </c>
      <c r="H107" s="1">
        <f>'raw data'!G107</f>
        <v>0</v>
      </c>
    </row>
    <row r="108" spans="1:8">
      <c r="A108">
        <f>'raw data'!A108</f>
        <v>0</v>
      </c>
      <c r="B108">
        <f>'raw data'!K108</f>
        <v>0</v>
      </c>
      <c r="C108">
        <f>'raw data'!L108</f>
        <v>0</v>
      </c>
      <c r="D108">
        <f>'raw data'!H108</f>
        <v>0</v>
      </c>
      <c r="E108" s="104">
        <f>IF(AND('raw data'!H108&gt;17000,'raw data'!J108=1)=TRUE,1,0)</f>
        <v>0</v>
      </c>
      <c r="F108" s="104">
        <f t="shared" si="1"/>
        <v>-1</v>
      </c>
      <c r="G108" s="1">
        <f>'raw data'!F108</f>
        <v>0</v>
      </c>
      <c r="H108" s="1">
        <f>'raw data'!G108</f>
        <v>0</v>
      </c>
    </row>
    <row r="109" spans="1:8">
      <c r="A109">
        <f>'raw data'!A109</f>
        <v>0</v>
      </c>
      <c r="B109">
        <f>'raw data'!K109</f>
        <v>0</v>
      </c>
      <c r="C109">
        <f>'raw data'!L109</f>
        <v>0</v>
      </c>
      <c r="D109">
        <f>'raw data'!H109</f>
        <v>0</v>
      </c>
      <c r="E109" s="104">
        <f>IF(AND('raw data'!H109&gt;17000,'raw data'!J109=1)=TRUE,1,0)</f>
        <v>0</v>
      </c>
      <c r="F109" s="104">
        <f t="shared" si="1"/>
        <v>-1</v>
      </c>
      <c r="G109" s="1">
        <f>'raw data'!F109</f>
        <v>0</v>
      </c>
      <c r="H109" s="1">
        <f>'raw data'!G109</f>
        <v>0</v>
      </c>
    </row>
    <row r="110" spans="1:8">
      <c r="A110">
        <f>'raw data'!A110</f>
        <v>0</v>
      </c>
      <c r="B110">
        <f>'raw data'!K110</f>
        <v>0</v>
      </c>
      <c r="C110">
        <f>'raw data'!L110</f>
        <v>0</v>
      </c>
      <c r="D110">
        <f>'raw data'!H110</f>
        <v>0</v>
      </c>
      <c r="E110" s="104">
        <f>IF(AND('raw data'!H110&gt;17000,'raw data'!J110=1)=TRUE,1,0)</f>
        <v>0</v>
      </c>
      <c r="F110" s="104">
        <f t="shared" si="1"/>
        <v>-1</v>
      </c>
      <c r="G110" s="1">
        <f>'raw data'!F110</f>
        <v>0</v>
      </c>
      <c r="H110" s="1">
        <f>'raw data'!G110</f>
        <v>0</v>
      </c>
    </row>
    <row r="111" spans="1:8">
      <c r="A111">
        <f>'raw data'!A111</f>
        <v>0</v>
      </c>
      <c r="B111">
        <f>'raw data'!K111</f>
        <v>0</v>
      </c>
      <c r="C111">
        <f>'raw data'!L111</f>
        <v>0</v>
      </c>
      <c r="D111">
        <f>'raw data'!H111</f>
        <v>0</v>
      </c>
      <c r="E111" s="104">
        <f>IF(AND('raw data'!H111&gt;17000,'raw data'!J111=1)=TRUE,1,0)</f>
        <v>0</v>
      </c>
      <c r="F111" s="104">
        <f t="shared" si="1"/>
        <v>-1</v>
      </c>
      <c r="G111" s="1">
        <f>'raw data'!F111</f>
        <v>0</v>
      </c>
      <c r="H111" s="1">
        <f>'raw data'!G111</f>
        <v>0</v>
      </c>
    </row>
    <row r="112" spans="1:8">
      <c r="A112">
        <f>'raw data'!A112</f>
        <v>0</v>
      </c>
      <c r="B112">
        <f>'raw data'!K112</f>
        <v>0</v>
      </c>
      <c r="C112">
        <f>'raw data'!L112</f>
        <v>0</v>
      </c>
      <c r="D112">
        <f>'raw data'!H112</f>
        <v>0</v>
      </c>
      <c r="E112" s="104">
        <f>IF(AND('raw data'!H112&gt;17000,'raw data'!J112=1)=TRUE,1,0)</f>
        <v>0</v>
      </c>
      <c r="F112" s="104">
        <f t="shared" si="1"/>
        <v>-1</v>
      </c>
      <c r="G112" s="1">
        <f>'raw data'!F112</f>
        <v>0</v>
      </c>
      <c r="H112" s="1">
        <f>'raw data'!G112</f>
        <v>0</v>
      </c>
    </row>
    <row r="113" spans="1:8">
      <c r="A113">
        <f>'raw data'!A113</f>
        <v>0</v>
      </c>
      <c r="B113">
        <f>'raw data'!K113</f>
        <v>0</v>
      </c>
      <c r="C113">
        <f>'raw data'!L113</f>
        <v>0</v>
      </c>
      <c r="D113">
        <f>'raw data'!H113</f>
        <v>0</v>
      </c>
      <c r="E113" s="104">
        <f>IF(AND('raw data'!H113&gt;17000,'raw data'!J113=1)=TRUE,1,0)</f>
        <v>0</v>
      </c>
      <c r="F113" s="104">
        <f t="shared" si="1"/>
        <v>-1</v>
      </c>
      <c r="G113" s="1">
        <f>'raw data'!F113</f>
        <v>0</v>
      </c>
      <c r="H113" s="1">
        <f>'raw data'!G113</f>
        <v>0</v>
      </c>
    </row>
    <row r="114" spans="1:8">
      <c r="A114">
        <f>'raw data'!A114</f>
        <v>0</v>
      </c>
      <c r="B114">
        <f>'raw data'!K114</f>
        <v>0</v>
      </c>
      <c r="C114">
        <f>'raw data'!L114</f>
        <v>0</v>
      </c>
      <c r="D114">
        <f>'raw data'!H114</f>
        <v>0</v>
      </c>
      <c r="E114" s="104">
        <f>IF(AND('raw data'!H114&gt;17000,'raw data'!J114=1)=TRUE,1,0)</f>
        <v>0</v>
      </c>
      <c r="F114" s="104">
        <f t="shared" si="1"/>
        <v>-1</v>
      </c>
      <c r="G114" s="1">
        <f>'raw data'!F114</f>
        <v>0</v>
      </c>
      <c r="H114" s="1">
        <f>'raw data'!G114</f>
        <v>0</v>
      </c>
    </row>
    <row r="115" spans="1:8">
      <c r="A115">
        <f>'raw data'!A115</f>
        <v>0</v>
      </c>
      <c r="B115">
        <f>'raw data'!K115</f>
        <v>0</v>
      </c>
      <c r="C115">
        <f>'raw data'!L115</f>
        <v>0</v>
      </c>
      <c r="D115">
        <f>'raw data'!H115</f>
        <v>0</v>
      </c>
      <c r="E115" s="104">
        <f>IF(AND('raw data'!H115&gt;17000,'raw data'!J115=1)=TRUE,1,0)</f>
        <v>0</v>
      </c>
      <c r="F115" s="104">
        <f t="shared" si="1"/>
        <v>-1</v>
      </c>
      <c r="G115" s="1">
        <f>'raw data'!F115</f>
        <v>0</v>
      </c>
      <c r="H115" s="1">
        <f>'raw data'!G115</f>
        <v>0</v>
      </c>
    </row>
    <row r="116" spans="1:8">
      <c r="A116">
        <f>'raw data'!A116</f>
        <v>0</v>
      </c>
      <c r="B116">
        <f>'raw data'!K116</f>
        <v>0</v>
      </c>
      <c r="C116">
        <f>'raw data'!L116</f>
        <v>0</v>
      </c>
      <c r="D116">
        <f>'raw data'!H116</f>
        <v>0</v>
      </c>
      <c r="E116" s="104">
        <f>IF(AND('raw data'!H116&gt;17000,'raw data'!J116=1)=TRUE,1,0)</f>
        <v>0</v>
      </c>
      <c r="F116" s="104">
        <f t="shared" si="1"/>
        <v>-1</v>
      </c>
      <c r="G116" s="1">
        <f>'raw data'!F116</f>
        <v>0</v>
      </c>
      <c r="H116" s="1">
        <f>'raw data'!G116</f>
        <v>0</v>
      </c>
    </row>
    <row r="117" spans="1:8">
      <c r="A117">
        <f>'raw data'!A117</f>
        <v>0</v>
      </c>
      <c r="B117">
        <f>'raw data'!K117</f>
        <v>0</v>
      </c>
      <c r="C117">
        <f>'raw data'!L117</f>
        <v>0</v>
      </c>
      <c r="D117">
        <f>'raw data'!H117</f>
        <v>0</v>
      </c>
      <c r="E117" s="104">
        <f>IF(AND('raw data'!H117&gt;17000,'raw data'!J117=1)=TRUE,1,0)</f>
        <v>0</v>
      </c>
      <c r="F117" s="104">
        <f t="shared" si="1"/>
        <v>-1</v>
      </c>
      <c r="G117" s="1">
        <f>'raw data'!F117</f>
        <v>0</v>
      </c>
      <c r="H117" s="1">
        <f>'raw data'!G117</f>
        <v>0</v>
      </c>
    </row>
    <row r="118" spans="1:8">
      <c r="A118">
        <f>'raw data'!A118</f>
        <v>0</v>
      </c>
      <c r="B118">
        <f>'raw data'!K118</f>
        <v>0</v>
      </c>
      <c r="C118">
        <f>'raw data'!L118</f>
        <v>0</v>
      </c>
      <c r="D118">
        <f>'raw data'!H118</f>
        <v>0</v>
      </c>
      <c r="E118" s="104">
        <f>IF(AND('raw data'!H118&gt;17000,'raw data'!J118=1)=TRUE,1,0)</f>
        <v>0</v>
      </c>
      <c r="F118" s="104">
        <f t="shared" si="1"/>
        <v>-1</v>
      </c>
      <c r="G118" s="1">
        <f>'raw data'!F118</f>
        <v>0</v>
      </c>
      <c r="H118" s="1">
        <f>'raw data'!G118</f>
        <v>0</v>
      </c>
    </row>
    <row r="119" spans="1:8">
      <c r="A119">
        <f>'raw data'!A119</f>
        <v>0</v>
      </c>
      <c r="B119">
        <f>'raw data'!K119</f>
        <v>0</v>
      </c>
      <c r="C119">
        <f>'raw data'!L119</f>
        <v>0</v>
      </c>
      <c r="D119">
        <f>'raw data'!H119</f>
        <v>0</v>
      </c>
      <c r="E119" s="104">
        <f>IF(AND('raw data'!H119&gt;17000,'raw data'!J119=1)=TRUE,1,0)</f>
        <v>0</v>
      </c>
      <c r="F119" s="104">
        <f t="shared" si="1"/>
        <v>-1</v>
      </c>
      <c r="G119" s="1">
        <f>'raw data'!F119</f>
        <v>0</v>
      </c>
      <c r="H119" s="1">
        <f>'raw data'!G119</f>
        <v>0</v>
      </c>
    </row>
    <row r="120" spans="1:8">
      <c r="A120">
        <f>'raw data'!A120</f>
        <v>0</v>
      </c>
      <c r="B120">
        <f>'raw data'!K120</f>
        <v>0</v>
      </c>
      <c r="C120">
        <f>'raw data'!L120</f>
        <v>0</v>
      </c>
      <c r="D120">
        <f>'raw data'!H120</f>
        <v>0</v>
      </c>
      <c r="E120" s="104">
        <f>IF(AND('raw data'!H120&gt;17000,'raw data'!J120=1)=TRUE,1,0)</f>
        <v>0</v>
      </c>
      <c r="F120" s="104">
        <f t="shared" si="1"/>
        <v>-1</v>
      </c>
      <c r="G120" s="1">
        <f>'raw data'!F120</f>
        <v>0</v>
      </c>
      <c r="H120" s="1">
        <f>'raw data'!G120</f>
        <v>0</v>
      </c>
    </row>
    <row r="121" spans="1:8">
      <c r="A121">
        <f>'raw data'!A121</f>
        <v>0</v>
      </c>
      <c r="B121">
        <f>'raw data'!K121</f>
        <v>0</v>
      </c>
      <c r="C121">
        <f>'raw data'!L121</f>
        <v>0</v>
      </c>
      <c r="D121">
        <f>'raw data'!H121</f>
        <v>0</v>
      </c>
      <c r="E121" s="104">
        <f>IF(AND('raw data'!H121&gt;17000,'raw data'!J121=1)=TRUE,1,0)</f>
        <v>0</v>
      </c>
      <c r="F121" s="104">
        <f t="shared" si="1"/>
        <v>-1</v>
      </c>
      <c r="G121" s="1">
        <f>'raw data'!F121</f>
        <v>0</v>
      </c>
      <c r="H121" s="1">
        <f>'raw data'!G121</f>
        <v>0</v>
      </c>
    </row>
    <row r="122" spans="1:8">
      <c r="A122">
        <f>'raw data'!A122</f>
        <v>0</v>
      </c>
      <c r="B122">
        <f>'raw data'!K122</f>
        <v>0</v>
      </c>
      <c r="C122">
        <f>'raw data'!L122</f>
        <v>0</v>
      </c>
      <c r="D122">
        <f>'raw data'!H122</f>
        <v>0</v>
      </c>
      <c r="E122" s="104">
        <f>IF(AND('raw data'!H122&gt;17000,'raw data'!J122=1)=TRUE,1,0)</f>
        <v>0</v>
      </c>
      <c r="F122" s="104">
        <f t="shared" si="1"/>
        <v>-1</v>
      </c>
      <c r="G122" s="1">
        <f>'raw data'!F122</f>
        <v>0</v>
      </c>
      <c r="H122" s="1">
        <f>'raw data'!G122</f>
        <v>0</v>
      </c>
    </row>
    <row r="123" spans="1:8">
      <c r="A123">
        <f>'raw data'!A123</f>
        <v>0</v>
      </c>
      <c r="B123">
        <f>'raw data'!K123</f>
        <v>0</v>
      </c>
      <c r="C123">
        <f>'raw data'!L123</f>
        <v>0</v>
      </c>
      <c r="D123">
        <f>'raw data'!H123</f>
        <v>0</v>
      </c>
      <c r="E123" s="104">
        <f>IF(AND('raw data'!H123&gt;17000,'raw data'!J123=1)=TRUE,1,0)</f>
        <v>0</v>
      </c>
      <c r="F123" s="104">
        <f t="shared" si="1"/>
        <v>-1</v>
      </c>
      <c r="G123" s="1">
        <f>'raw data'!F123</f>
        <v>0</v>
      </c>
      <c r="H123" s="1">
        <f>'raw data'!G123</f>
        <v>0</v>
      </c>
    </row>
    <row r="124" spans="1:8">
      <c r="A124">
        <f>'raw data'!A124</f>
        <v>0</v>
      </c>
      <c r="B124">
        <f>'raw data'!K124</f>
        <v>0</v>
      </c>
      <c r="C124">
        <f>'raw data'!L124</f>
        <v>0</v>
      </c>
      <c r="D124">
        <f>'raw data'!H124</f>
        <v>0</v>
      </c>
      <c r="E124" s="104">
        <f>IF(AND('raw data'!H124&gt;17000,'raw data'!J124=1)=TRUE,1,0)</f>
        <v>0</v>
      </c>
      <c r="F124" s="104">
        <f t="shared" si="1"/>
        <v>-1</v>
      </c>
      <c r="G124" s="1">
        <f>'raw data'!F124</f>
        <v>0</v>
      </c>
      <c r="H124" s="1">
        <f>'raw data'!G124</f>
        <v>0</v>
      </c>
    </row>
    <row r="125" spans="1:8">
      <c r="A125">
        <f>'raw data'!A125</f>
        <v>0</v>
      </c>
      <c r="B125">
        <f>'raw data'!K125</f>
        <v>0</v>
      </c>
      <c r="C125">
        <f>'raw data'!L125</f>
        <v>0</v>
      </c>
      <c r="D125">
        <f>'raw data'!H125</f>
        <v>0</v>
      </c>
      <c r="E125" s="104">
        <f>IF(AND('raw data'!H125&gt;17000,'raw data'!J125=1)=TRUE,1,0)</f>
        <v>0</v>
      </c>
      <c r="F125" s="104">
        <f t="shared" si="1"/>
        <v>-1</v>
      </c>
      <c r="G125" s="1">
        <f>'raw data'!F125</f>
        <v>0</v>
      </c>
      <c r="H125" s="1">
        <f>'raw data'!G125</f>
        <v>0</v>
      </c>
    </row>
    <row r="126" spans="1:8">
      <c r="A126">
        <f>'raw data'!A126</f>
        <v>0</v>
      </c>
      <c r="B126">
        <f>'raw data'!K126</f>
        <v>0</v>
      </c>
      <c r="C126">
        <f>'raw data'!L126</f>
        <v>0</v>
      </c>
      <c r="D126">
        <f>'raw data'!H126</f>
        <v>0</v>
      </c>
      <c r="E126" s="104">
        <f>IF(AND('raw data'!H126&gt;17000,'raw data'!J126=1)=TRUE,1,0)</f>
        <v>0</v>
      </c>
      <c r="F126" s="104">
        <f t="shared" si="1"/>
        <v>-1</v>
      </c>
      <c r="G126" s="1">
        <f>'raw data'!F126</f>
        <v>0</v>
      </c>
      <c r="H126" s="1">
        <f>'raw data'!G126</f>
        <v>0</v>
      </c>
    </row>
    <row r="127" spans="1:8">
      <c r="A127">
        <f>'raw data'!A127</f>
        <v>0</v>
      </c>
      <c r="B127">
        <f>'raw data'!K127</f>
        <v>0</v>
      </c>
      <c r="C127">
        <f>'raw data'!L127</f>
        <v>0</v>
      </c>
      <c r="D127">
        <f>'raw data'!H127</f>
        <v>0</v>
      </c>
      <c r="E127" s="104">
        <f>IF(AND('raw data'!H127&gt;17000,'raw data'!J127=1)=TRUE,1,0)</f>
        <v>0</v>
      </c>
      <c r="F127" s="104">
        <f t="shared" si="1"/>
        <v>-1</v>
      </c>
      <c r="G127" s="1">
        <f>'raw data'!F127</f>
        <v>0</v>
      </c>
      <c r="H127" s="1">
        <f>'raw data'!G127</f>
        <v>0</v>
      </c>
    </row>
    <row r="128" spans="1:8">
      <c r="A128">
        <f>'raw data'!A128</f>
        <v>0</v>
      </c>
      <c r="B128">
        <f>'raw data'!K128</f>
        <v>0</v>
      </c>
      <c r="C128">
        <f>'raw data'!L128</f>
        <v>0</v>
      </c>
      <c r="D128">
        <f>'raw data'!H128</f>
        <v>0</v>
      </c>
      <c r="E128" s="104">
        <f>IF(AND('raw data'!H128&gt;17000,'raw data'!J128=1)=TRUE,1,0)</f>
        <v>0</v>
      </c>
      <c r="F128" s="104">
        <f t="shared" si="1"/>
        <v>-1</v>
      </c>
      <c r="G128" s="1">
        <f>'raw data'!F128</f>
        <v>0</v>
      </c>
      <c r="H128" s="1">
        <f>'raw data'!G128</f>
        <v>0</v>
      </c>
    </row>
    <row r="129" spans="1:8">
      <c r="A129">
        <f>'raw data'!A129</f>
        <v>0</v>
      </c>
      <c r="B129">
        <f>'raw data'!K129</f>
        <v>0</v>
      </c>
      <c r="C129">
        <f>'raw data'!L129</f>
        <v>0</v>
      </c>
      <c r="D129">
        <f>'raw data'!H129</f>
        <v>0</v>
      </c>
      <c r="E129" s="104">
        <f>IF(AND('raw data'!H129&gt;17000,'raw data'!J129=1)=TRUE,1,0)</f>
        <v>0</v>
      </c>
      <c r="F129" s="104">
        <f t="shared" si="1"/>
        <v>-1</v>
      </c>
      <c r="G129" s="1">
        <f>'raw data'!F129</f>
        <v>0</v>
      </c>
      <c r="H129" s="1">
        <f>'raw data'!G129</f>
        <v>0</v>
      </c>
    </row>
    <row r="130" spans="1:8">
      <c r="A130">
        <f>'raw data'!A130</f>
        <v>0</v>
      </c>
      <c r="B130">
        <f>'raw data'!K130</f>
        <v>0</v>
      </c>
      <c r="C130">
        <f>'raw data'!L130</f>
        <v>0</v>
      </c>
      <c r="D130">
        <f>'raw data'!H130</f>
        <v>0</v>
      </c>
      <c r="E130" s="104">
        <f>IF(AND('raw data'!H130&gt;17000,'raw data'!J130=1)=TRUE,1,0)</f>
        <v>0</v>
      </c>
      <c r="F130" s="104">
        <f t="shared" si="1"/>
        <v>-1</v>
      </c>
      <c r="G130" s="1">
        <f>'raw data'!F130</f>
        <v>0</v>
      </c>
      <c r="H130" s="1">
        <f>'raw data'!G130</f>
        <v>0</v>
      </c>
    </row>
    <row r="131" spans="1:8">
      <c r="A131">
        <f>'raw data'!A131</f>
        <v>0</v>
      </c>
      <c r="B131">
        <f>'raw data'!K131</f>
        <v>0</v>
      </c>
      <c r="C131">
        <f>'raw data'!L131</f>
        <v>0</v>
      </c>
      <c r="D131">
        <f>'raw data'!H131</f>
        <v>0</v>
      </c>
      <c r="E131" s="104">
        <f>IF(AND('raw data'!H131&gt;17000,'raw data'!J131=1)=TRUE,1,0)</f>
        <v>0</v>
      </c>
      <c r="F131" s="104">
        <f t="shared" ref="F131:F133" si="2">IF(E131="     ",-1,IF(E131=0,-1,0))</f>
        <v>-1</v>
      </c>
      <c r="G131" s="1">
        <f>'raw data'!F131</f>
        <v>0</v>
      </c>
      <c r="H131" s="1">
        <f>'raw data'!G131</f>
        <v>0</v>
      </c>
    </row>
    <row r="132" spans="1:8">
      <c r="A132">
        <f>'raw data'!A132</f>
        <v>0</v>
      </c>
      <c r="B132">
        <f>'raw data'!K132</f>
        <v>0</v>
      </c>
      <c r="C132">
        <f>'raw data'!L132</f>
        <v>0</v>
      </c>
      <c r="D132">
        <f>'raw data'!H132</f>
        <v>0</v>
      </c>
      <c r="E132" s="104">
        <f>IF(AND('raw data'!H132&gt;17000,'raw data'!J132=1)=TRUE,1,0)</f>
        <v>0</v>
      </c>
      <c r="F132" s="104">
        <f t="shared" si="2"/>
        <v>-1</v>
      </c>
      <c r="G132" s="1">
        <f>'raw data'!F132</f>
        <v>0</v>
      </c>
      <c r="H132" s="1">
        <f>'raw data'!G132</f>
        <v>0</v>
      </c>
    </row>
    <row r="133" spans="1:8">
      <c r="A133">
        <f>'raw data'!A133</f>
        <v>0</v>
      </c>
      <c r="B133">
        <f>'raw data'!K133</f>
        <v>0</v>
      </c>
      <c r="C133">
        <f>'raw data'!L133</f>
        <v>0</v>
      </c>
      <c r="D133">
        <f>'raw data'!H133</f>
        <v>0</v>
      </c>
      <c r="E133" s="104">
        <f>IF(AND('raw data'!H133&gt;17000,'raw data'!J133=1)=TRUE,1,0)</f>
        <v>0</v>
      </c>
      <c r="F133" s="104">
        <f t="shared" si="2"/>
        <v>-1</v>
      </c>
      <c r="G133" s="1">
        <f>'raw data'!F133</f>
        <v>0</v>
      </c>
      <c r="H133" s="1">
        <f>'raw data'!G133</f>
        <v>0</v>
      </c>
    </row>
    <row r="134" spans="1:8">
      <c r="G134" s="1"/>
      <c r="H134" s="1"/>
    </row>
    <row r="135" spans="1:8">
      <c r="G135" s="1"/>
      <c r="H135" s="1"/>
    </row>
    <row r="136" spans="1:8">
      <c r="G136" s="1"/>
      <c r="H136" s="1"/>
    </row>
    <row r="137" spans="1:8">
      <c r="G137" s="1"/>
      <c r="H137" s="1"/>
    </row>
    <row r="138" spans="1:8">
      <c r="G138" s="1"/>
      <c r="H138" s="1"/>
    </row>
    <row r="139" spans="1:8">
      <c r="G139" s="1"/>
      <c r="H139" s="1"/>
    </row>
    <row r="140" spans="1:8">
      <c r="G140" s="1"/>
      <c r="H140" s="1"/>
    </row>
    <row r="141" spans="1:8">
      <c r="G141" s="1"/>
      <c r="H141" s="1"/>
    </row>
    <row r="142" spans="1:8">
      <c r="G142" s="1"/>
      <c r="H142" s="1"/>
    </row>
    <row r="143" spans="1:8">
      <c r="G143" s="1"/>
      <c r="H143" s="1"/>
    </row>
    <row r="144" spans="1:8">
      <c r="G144" s="1"/>
      <c r="H144" s="1"/>
    </row>
    <row r="145" spans="7:8">
      <c r="G145" s="1"/>
      <c r="H145" s="1"/>
    </row>
    <row r="146" spans="7:8">
      <c r="G146" s="1"/>
      <c r="H146" s="1"/>
    </row>
    <row r="147" spans="7:8">
      <c r="G147" s="1"/>
      <c r="H147" s="1"/>
    </row>
    <row r="148" spans="7:8">
      <c r="G148" s="1"/>
      <c r="H148" s="1"/>
    </row>
    <row r="149" spans="7:8">
      <c r="G149" s="1"/>
      <c r="H149" s="1"/>
    </row>
    <row r="150" spans="7:8">
      <c r="G150" s="1"/>
      <c r="H150" s="1"/>
    </row>
    <row r="151" spans="7:8">
      <c r="G151" s="1"/>
      <c r="H151" s="1"/>
    </row>
    <row r="152" spans="7:8">
      <c r="G152" s="1"/>
      <c r="H152" s="1"/>
    </row>
    <row r="153" spans="7:8">
      <c r="G153" s="1"/>
      <c r="H153" s="1"/>
    </row>
    <row r="154" spans="7:8">
      <c r="G154" s="1"/>
      <c r="H154" s="1"/>
    </row>
    <row r="155" spans="7:8">
      <c r="G155" s="1"/>
      <c r="H155" s="1"/>
    </row>
    <row r="156" spans="7:8">
      <c r="G156" s="1"/>
      <c r="H156" s="1"/>
    </row>
    <row r="157" spans="7:8">
      <c r="G157" s="1"/>
      <c r="H157" s="1"/>
    </row>
    <row r="158" spans="7:8">
      <c r="G158" s="1"/>
      <c r="H158" s="1"/>
    </row>
    <row r="159" spans="7:8">
      <c r="G159" s="1"/>
      <c r="H159" s="1"/>
    </row>
    <row r="160" spans="7:8">
      <c r="G160" s="1"/>
      <c r="H160" s="1"/>
    </row>
    <row r="161" spans="7:8">
      <c r="G161" s="1"/>
      <c r="H161" s="1"/>
    </row>
    <row r="162" spans="7:8">
      <c r="G162" s="1"/>
      <c r="H162" s="1"/>
    </row>
    <row r="163" spans="7:8">
      <c r="G163" s="1"/>
      <c r="H163" s="1"/>
    </row>
    <row r="164" spans="7:8">
      <c r="G164" s="1"/>
      <c r="H164" s="1"/>
    </row>
    <row r="165" spans="7:8">
      <c r="G165" s="1"/>
      <c r="H165" s="1"/>
    </row>
    <row r="166" spans="7:8">
      <c r="G166" s="1"/>
      <c r="H166" s="1"/>
    </row>
    <row r="167" spans="7:8">
      <c r="G167" s="1"/>
      <c r="H167" s="1"/>
    </row>
    <row r="168" spans="7:8">
      <c r="G168" s="1"/>
      <c r="H168" s="1"/>
    </row>
    <row r="169" spans="7:8">
      <c r="G169" s="1"/>
      <c r="H169" s="1"/>
    </row>
    <row r="170" spans="7:8">
      <c r="G170" s="1"/>
      <c r="H170" s="1"/>
    </row>
    <row r="171" spans="7:8">
      <c r="G171" s="1"/>
      <c r="H171" s="1"/>
    </row>
    <row r="172" spans="7:8">
      <c r="G172" s="1"/>
      <c r="H172" s="1"/>
    </row>
    <row r="173" spans="7:8">
      <c r="G173" s="1"/>
      <c r="H173" s="1"/>
    </row>
    <row r="174" spans="7:8">
      <c r="G174" s="1"/>
      <c r="H174" s="1"/>
    </row>
    <row r="175" spans="7:8">
      <c r="G175" s="1"/>
      <c r="H175" s="1"/>
    </row>
    <row r="176" spans="7:8">
      <c r="G176" s="1"/>
      <c r="H176" s="1"/>
    </row>
    <row r="177" spans="7:8">
      <c r="G177" s="1"/>
      <c r="H177" s="1"/>
    </row>
    <row r="178" spans="7:8">
      <c r="G178" s="1"/>
      <c r="H178" s="1"/>
    </row>
    <row r="179" spans="7:8">
      <c r="G179" s="1"/>
      <c r="H179" s="1"/>
    </row>
    <row r="180" spans="7:8">
      <c r="G180" s="1"/>
      <c r="H180" s="1"/>
    </row>
    <row r="181" spans="7:8">
      <c r="G181" s="1"/>
      <c r="H181" s="1"/>
    </row>
    <row r="182" spans="7:8">
      <c r="G182" s="1"/>
      <c r="H182" s="1"/>
    </row>
    <row r="183" spans="7:8">
      <c r="G183" s="1"/>
      <c r="H183" s="1"/>
    </row>
    <row r="184" spans="7:8">
      <c r="G184" s="1"/>
      <c r="H184" s="1"/>
    </row>
    <row r="185" spans="7:8">
      <c r="G185" s="1"/>
      <c r="H185" s="1"/>
    </row>
    <row r="186" spans="7:8">
      <c r="G186" s="1"/>
      <c r="H186" s="1"/>
    </row>
    <row r="187" spans="7:8">
      <c r="G187" s="1"/>
      <c r="H187" s="1"/>
    </row>
    <row r="188" spans="7:8">
      <c r="G188" s="1"/>
      <c r="H188" s="1"/>
    </row>
    <row r="189" spans="7:8">
      <c r="G189" s="1"/>
      <c r="H189" s="1"/>
    </row>
    <row r="190" spans="7:8">
      <c r="G190" s="1"/>
      <c r="H190" s="1"/>
    </row>
    <row r="191" spans="7:8">
      <c r="G191" s="1"/>
      <c r="H191" s="1"/>
    </row>
    <row r="192" spans="7:8">
      <c r="G192" s="1"/>
      <c r="H192" s="1"/>
    </row>
    <row r="193" spans="7:8">
      <c r="G193" s="1"/>
      <c r="H193" s="1"/>
    </row>
    <row r="194" spans="7:8">
      <c r="G194" s="1"/>
      <c r="H194" s="1"/>
    </row>
    <row r="195" spans="7:8">
      <c r="G195" s="1"/>
      <c r="H195" s="1"/>
    </row>
    <row r="196" spans="7:8">
      <c r="G196" s="1"/>
      <c r="H196" s="1"/>
    </row>
    <row r="197" spans="7:8">
      <c r="G197" s="1"/>
      <c r="H197" s="1"/>
    </row>
    <row r="198" spans="7:8">
      <c r="G198" s="1"/>
      <c r="H198" s="1"/>
    </row>
    <row r="199" spans="7:8">
      <c r="G199" s="1"/>
      <c r="H199" s="1"/>
    </row>
    <row r="200" spans="7:8">
      <c r="G200" s="1"/>
      <c r="H200" s="1"/>
    </row>
    <row r="201" spans="7:8">
      <c r="G201" s="1"/>
      <c r="H201" s="1"/>
    </row>
    <row r="202" spans="7:8">
      <c r="G202" s="1"/>
      <c r="H202" s="1"/>
    </row>
    <row r="203" spans="7:8">
      <c r="G203" s="1"/>
      <c r="H203" s="1"/>
    </row>
    <row r="204" spans="7:8">
      <c r="G204" s="1"/>
      <c r="H204" s="1"/>
    </row>
    <row r="205" spans="7:8">
      <c r="G205" s="1"/>
      <c r="H205" s="1"/>
    </row>
    <row r="206" spans="7:8">
      <c r="G206" s="1"/>
      <c r="H206" s="1"/>
    </row>
    <row r="207" spans="7:8">
      <c r="G207" s="1"/>
      <c r="H207" s="1"/>
    </row>
    <row r="208" spans="7:8">
      <c r="G208" s="1"/>
      <c r="H208" s="1"/>
    </row>
    <row r="209" spans="7:8">
      <c r="G209" s="1"/>
      <c r="H209" s="1"/>
    </row>
    <row r="210" spans="7:8">
      <c r="G210" s="1"/>
      <c r="H210" s="1"/>
    </row>
    <row r="211" spans="7:8">
      <c r="G211" s="1"/>
      <c r="H211" s="1"/>
    </row>
    <row r="212" spans="7:8">
      <c r="G212" s="1"/>
      <c r="H212" s="1"/>
    </row>
    <row r="213" spans="7:8">
      <c r="G213" s="1"/>
      <c r="H213" s="1"/>
    </row>
    <row r="214" spans="7:8">
      <c r="G214" s="1"/>
      <c r="H214" s="1"/>
    </row>
    <row r="215" spans="7:8">
      <c r="G215" s="1"/>
      <c r="H215" s="1"/>
    </row>
    <row r="216" spans="7:8">
      <c r="G216" s="1"/>
      <c r="H216" s="1"/>
    </row>
    <row r="217" spans="7:8">
      <c r="G217" s="1"/>
      <c r="H217" s="1"/>
    </row>
    <row r="218" spans="7:8">
      <c r="G218" s="1"/>
      <c r="H218" s="1"/>
    </row>
    <row r="219" spans="7:8">
      <c r="G219" s="1"/>
      <c r="H219" s="1"/>
    </row>
    <row r="220" spans="7:8">
      <c r="G220" s="1"/>
      <c r="H220" s="1"/>
    </row>
    <row r="221" spans="7:8">
      <c r="G221" s="1"/>
      <c r="H221" s="1"/>
    </row>
    <row r="222" spans="7:8">
      <c r="G222" s="1"/>
      <c r="H222" s="1"/>
    </row>
    <row r="223" spans="7:8">
      <c r="G223" s="1"/>
      <c r="H223" s="1"/>
    </row>
    <row r="224" spans="7:8">
      <c r="G224" s="1"/>
      <c r="H224" s="1"/>
    </row>
    <row r="225" spans="7:8">
      <c r="G225" s="1"/>
      <c r="H225" s="1"/>
    </row>
    <row r="226" spans="7:8">
      <c r="G226" s="1"/>
      <c r="H226" s="1"/>
    </row>
    <row r="227" spans="7:8">
      <c r="G227" s="1"/>
      <c r="H227" s="1"/>
    </row>
    <row r="228" spans="7:8">
      <c r="G228" s="1"/>
      <c r="H228" s="1"/>
    </row>
    <row r="229" spans="7:8">
      <c r="G229" s="1"/>
      <c r="H229" s="1"/>
    </row>
    <row r="230" spans="7:8">
      <c r="G230" s="1"/>
      <c r="H230" s="1"/>
    </row>
    <row r="231" spans="7:8">
      <c r="G231" s="1"/>
      <c r="H231" s="1"/>
    </row>
    <row r="232" spans="7:8">
      <c r="G232" s="1"/>
      <c r="H232" s="1"/>
    </row>
    <row r="233" spans="7:8">
      <c r="G233" s="1"/>
      <c r="H233" s="1"/>
    </row>
    <row r="234" spans="7:8">
      <c r="G234" s="1"/>
      <c r="H234" s="1"/>
    </row>
    <row r="235" spans="7:8">
      <c r="G235" s="1"/>
      <c r="H235" s="1"/>
    </row>
    <row r="236" spans="7:8">
      <c r="G236" s="1"/>
      <c r="H236" s="1"/>
    </row>
    <row r="237" spans="7:8">
      <c r="G237" s="1"/>
      <c r="H237" s="1"/>
    </row>
    <row r="238" spans="7:8">
      <c r="G238" s="1"/>
      <c r="H238" s="1"/>
    </row>
    <row r="239" spans="7:8">
      <c r="G239" s="1"/>
      <c r="H239" s="1"/>
    </row>
    <row r="240" spans="7:8">
      <c r="G240" s="1"/>
      <c r="H240" s="1"/>
    </row>
    <row r="241" spans="7:8">
      <c r="G241" s="1"/>
      <c r="H241" s="1"/>
    </row>
    <row r="242" spans="7:8">
      <c r="G242" s="1"/>
      <c r="H242" s="1"/>
    </row>
    <row r="243" spans="7:8">
      <c r="G243" s="1"/>
      <c r="H243" s="1"/>
    </row>
    <row r="244" spans="7:8">
      <c r="G244" s="1"/>
      <c r="H244" s="1"/>
    </row>
    <row r="245" spans="7:8">
      <c r="G245" s="1"/>
      <c r="H245" s="1"/>
    </row>
    <row r="246" spans="7:8">
      <c r="G246" s="1"/>
      <c r="H246" s="1"/>
    </row>
    <row r="247" spans="7:8">
      <c r="G247" s="1"/>
      <c r="H247" s="1"/>
    </row>
    <row r="248" spans="7:8">
      <c r="G248" s="1"/>
      <c r="H248" s="1"/>
    </row>
  </sheetData>
  <phoneticPr fontId="2" type="noConversion"/>
  <conditionalFormatting sqref="F2:F65536">
    <cfRule type="cellIs" dxfId="3" priority="5" stopIfTrue="1" operator="equal">
      <formula>-1</formula>
    </cfRule>
  </conditionalFormatting>
  <conditionalFormatting sqref="E2:E65536">
    <cfRule type="cellIs" dxfId="2" priority="1" stopIfTrue="1" operator="greaterThan">
      <formula>1</formula>
    </cfRule>
    <cfRule type="cellIs" dxfId="1" priority="2" stopIfTrue="1" operator="lessThan">
      <formula>1</formula>
    </cfRule>
  </conditionalFormatting>
  <pageMargins left="0.7" right="0.7" top="0.78740157499999996" bottom="0.78740157499999996"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3"/>
  <sheetViews>
    <sheetView topLeftCell="A23" workbookViewId="0">
      <selection sqref="A1:AI133"/>
    </sheetView>
  </sheetViews>
  <sheetFormatPr baseColWidth="10" defaultColWidth="11.5" defaultRowHeight="14" x14ac:dyDescent="0"/>
  <cols>
    <col min="1" max="1" width="5.5" bestFit="1" customWidth="1"/>
    <col min="2" max="2" width="9.1640625" bestFit="1" customWidth="1"/>
    <col min="3" max="3" width="19.6640625" bestFit="1" customWidth="1"/>
    <col min="4" max="4" width="9.5" bestFit="1" customWidth="1"/>
    <col min="5" max="5" width="6.6640625" bestFit="1" customWidth="1"/>
    <col min="6" max="6" width="14.5" bestFit="1" customWidth="1"/>
    <col min="7" max="7" width="13.83203125" bestFit="1" customWidth="1"/>
    <col min="8" max="8" width="13.33203125" bestFit="1" customWidth="1"/>
    <col min="9" max="9" width="7.5" bestFit="1" customWidth="1"/>
    <col min="10" max="10" width="6.1640625" bestFit="1" customWidth="1"/>
    <col min="11" max="11" width="24" bestFit="1" customWidth="1"/>
    <col min="12" max="12" width="24.6640625" bestFit="1" customWidth="1"/>
    <col min="13" max="13" width="18.1640625" bestFit="1" customWidth="1"/>
    <col min="14" max="14" width="16.5" bestFit="1" customWidth="1"/>
    <col min="15" max="15" width="13.1640625" bestFit="1" customWidth="1"/>
    <col min="16" max="16" width="12.5" bestFit="1" customWidth="1"/>
    <col min="18" max="18" width="12.5" bestFit="1" customWidth="1"/>
    <col min="19" max="19" width="11.83203125" bestFit="1" customWidth="1"/>
    <col min="20" max="20" width="10.6640625" bestFit="1" customWidth="1"/>
    <col min="21" max="21" width="13.5" bestFit="1" customWidth="1"/>
    <col min="22" max="22" width="12.1640625" bestFit="1" customWidth="1"/>
    <col min="23" max="23" width="11.1640625" bestFit="1" customWidth="1"/>
    <col min="24" max="24" width="18.1640625" bestFit="1" customWidth="1"/>
    <col min="25" max="25" width="10.5" bestFit="1" customWidth="1"/>
    <col min="26" max="26" width="12" bestFit="1" customWidth="1"/>
    <col min="27" max="27" width="13.6640625" bestFit="1" customWidth="1"/>
    <col min="28" max="28" width="12.6640625" bestFit="1" customWidth="1"/>
    <col min="29" max="29" width="7.5" bestFit="1" customWidth="1"/>
    <col min="30" max="30" width="12.5" bestFit="1" customWidth="1"/>
    <col min="31" max="31" width="7.33203125" bestFit="1" customWidth="1"/>
    <col min="32" max="32" width="8.5" bestFit="1" customWidth="1"/>
    <col min="33" max="33" width="6.1640625" bestFit="1" customWidth="1"/>
    <col min="34" max="34" width="15.5" bestFit="1" customWidth="1"/>
    <col min="35" max="35" width="10.33203125" bestFit="1" customWidth="1"/>
  </cols>
  <sheetData>
    <row r="1" spans="1:35">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row>
    <row r="2" spans="1:35">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row>
    <row r="3" spans="1:35">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row>
    <row r="4" spans="1:3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row>
    <row r="5" spans="1:3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6" spans="1:35">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row>
    <row r="7" spans="1:3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row>
    <row r="8" spans="1:35">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row>
    <row r="9" spans="1:35">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row>
    <row r="10" spans="1:35">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row>
    <row r="11" spans="1:35">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row>
    <row r="12" spans="1:35">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row>
    <row r="13" spans="1:35">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row>
    <row r="14" spans="1:35">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row>
    <row r="15" spans="1:35">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row>
    <row r="16" spans="1:35">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row>
    <row r="17" spans="1:35">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row>
    <row r="18" spans="1:35">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row>
    <row r="19" spans="1:35">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row>
    <row r="20" spans="1:35">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row>
    <row r="21" spans="1:35">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row>
    <row r="22" spans="1:3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row>
    <row r="23" spans="1:3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row>
    <row r="24" spans="1:35">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row>
    <row r="25" spans="1:3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row>
    <row r="26" spans="1:35">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row>
    <row r="27" spans="1:35">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row>
    <row r="28" spans="1:35">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row>
    <row r="29" spans="1:35">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row>
    <row r="30" spans="1:35">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row>
    <row r="31" spans="1:35">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row>
    <row r="32" spans="1:35">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row>
    <row r="33" spans="1:35">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row>
    <row r="34" spans="1:35">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row>
    <row r="35" spans="1: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row>
    <row r="36" spans="1:3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row>
    <row r="37" spans="1:3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row>
    <row r="38" spans="1:3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row>
    <row r="39" spans="1:3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row>
    <row r="40" spans="1:3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row>
    <row r="41" spans="1:3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row>
    <row r="42" spans="1:3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row>
    <row r="43" spans="1:3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row>
    <row r="44" spans="1:3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row>
    <row r="45" spans="1:3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row>
    <row r="46" spans="1:3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row>
    <row r="47" spans="1:3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row>
    <row r="48" spans="1:3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row>
    <row r="49" spans="1:3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row>
    <row r="50" spans="1:3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row>
    <row r="51" spans="1:3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row>
    <row r="52" spans="1:3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row>
    <row r="53" spans="1:3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row>
    <row r="54" spans="1:3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row>
    <row r="55" spans="1:3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row>
    <row r="56" spans="1:3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row>
    <row r="57" spans="1:3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row>
    <row r="58" spans="1:3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row>
    <row r="59" spans="1:3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row>
    <row r="60" spans="1:3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row>
    <row r="61" spans="1:3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row>
    <row r="62" spans="1:3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row>
    <row r="63" spans="1:3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row>
    <row r="64" spans="1:3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row>
    <row r="65" spans="1:3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row>
    <row r="66" spans="1:3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row>
    <row r="67" spans="1:3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row>
    <row r="68" spans="1:3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row>
    <row r="69" spans="1:3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row>
    <row r="70" spans="1:3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row>
    <row r="71" spans="1:3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row>
    <row r="72" spans="1:3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row>
    <row r="73" spans="1:3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row>
    <row r="74" spans="1:3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row>
    <row r="75" spans="1:3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row>
    <row r="76" spans="1:3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row>
    <row r="77" spans="1:3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row>
    <row r="78" spans="1:3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row>
    <row r="79" spans="1:3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row>
    <row r="80" spans="1:3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row>
    <row r="81" spans="1:3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row>
    <row r="82" spans="1:3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row>
    <row r="83" spans="1:3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row>
    <row r="84" spans="1:3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row>
    <row r="85" spans="1:3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row>
    <row r="86" spans="1:3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row>
    <row r="87" spans="1:3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row>
    <row r="88" spans="1:3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row>
    <row r="89" spans="1:3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row>
    <row r="90" spans="1:3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row>
    <row r="91" spans="1:3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row>
    <row r="92" spans="1:3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row>
    <row r="93" spans="1:3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row>
    <row r="94" spans="1:3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row>
    <row r="95" spans="1:3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row>
    <row r="96" spans="1:3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row>
    <row r="97" spans="1:3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row>
    <row r="98" spans="1:3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row>
    <row r="99" spans="1:3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row>
    <row r="100" spans="1:3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row>
    <row r="101" spans="1:3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row>
    <row r="102" spans="1:3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row>
    <row r="103" spans="1:3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row>
    <row r="104" spans="1:3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row>
    <row r="105" spans="1:3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row>
    <row r="106" spans="1:3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row>
    <row r="107" spans="1:3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row>
    <row r="108" spans="1:3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row>
    <row r="109" spans="1:3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row>
    <row r="110" spans="1:3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row>
    <row r="111" spans="1:3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row>
    <row r="112" spans="1:3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row>
    <row r="113" spans="1:3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row>
    <row r="114" spans="1:3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row>
    <row r="115" spans="1:3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row>
    <row r="116" spans="1:3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row>
    <row r="117" spans="1:3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row>
    <row r="118" spans="1:3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row>
    <row r="119" spans="1:3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row>
    <row r="120" spans="1:3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row>
    <row r="121" spans="1:3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row>
    <row r="122" spans="1:3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row>
    <row r="123" spans="1:3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row>
    <row r="124" spans="1:3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row>
    <row r="125" spans="1:3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row>
    <row r="126" spans="1:3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row>
    <row r="127" spans="1:3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row>
    <row r="128" spans="1:3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row>
    <row r="129" spans="1:3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row>
    <row r="130" spans="1:3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row>
    <row r="131" spans="1:3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row>
    <row r="132" spans="1:3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row>
    <row r="133" spans="1:3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row>
  </sheetData>
  <phoneticPr fontId="2"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4" x14ac:dyDescent="0"/>
  <sheetData/>
  <phoneticPr fontId="2"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5"/>
  <sheetViews>
    <sheetView topLeftCell="A39" workbookViewId="0">
      <selection activeCell="D144" sqref="D144"/>
    </sheetView>
  </sheetViews>
  <sheetFormatPr baseColWidth="10" defaultColWidth="11.5" defaultRowHeight="14" x14ac:dyDescent="0"/>
  <cols>
    <col min="1" max="1" width="5.5" style="47" customWidth="1"/>
    <col min="2" max="3" width="12.6640625" style="47" customWidth="1"/>
    <col min="4" max="16384" width="11.5" style="47"/>
  </cols>
  <sheetData>
    <row r="1" spans="2:3">
      <c r="B1" s="45"/>
    </row>
    <row r="2" spans="2:3">
      <c r="B2" s="45" t="s">
        <v>47</v>
      </c>
    </row>
    <row r="3" spans="2:3">
      <c r="B3" s="47" t="s">
        <v>69</v>
      </c>
    </row>
    <row r="4" spans="2:3">
      <c r="B4" s="48" t="s">
        <v>48</v>
      </c>
    </row>
    <row r="6" spans="2:3">
      <c r="B6" s="45" t="s">
        <v>92</v>
      </c>
      <c r="C6" s="49"/>
    </row>
    <row r="7" spans="2:3">
      <c r="B7" s="47" t="s">
        <v>50</v>
      </c>
    </row>
    <row r="8" spans="2:3">
      <c r="B8" s="47" t="s">
        <v>46</v>
      </c>
    </row>
    <row r="9" spans="2:3">
      <c r="B9" s="47" t="s">
        <v>51</v>
      </c>
    </row>
    <row r="11" spans="2:3">
      <c r="B11" s="45" t="s">
        <v>80</v>
      </c>
    </row>
    <row r="12" spans="2:3">
      <c r="B12" s="47" t="s">
        <v>70</v>
      </c>
    </row>
    <row r="13" spans="2:3">
      <c r="B13" s="2" t="s">
        <v>162</v>
      </c>
    </row>
    <row r="14" spans="2:3">
      <c r="B14" s="55" t="s">
        <v>181</v>
      </c>
    </row>
    <row r="15" spans="2:3">
      <c r="B15" s="50" t="s">
        <v>182</v>
      </c>
    </row>
    <row r="16" spans="2:3">
      <c r="B16" s="2"/>
    </row>
    <row r="17" spans="2:6">
      <c r="B17" s="47" t="s">
        <v>49</v>
      </c>
    </row>
    <row r="18" spans="2:6">
      <c r="B18" s="45" t="s">
        <v>52</v>
      </c>
    </row>
    <row r="19" spans="2:6">
      <c r="B19" s="47" t="s">
        <v>54</v>
      </c>
    </row>
    <row r="20" spans="2:6">
      <c r="B20" s="47" t="s">
        <v>56</v>
      </c>
    </row>
    <row r="21" spans="2:6">
      <c r="B21" s="47" t="s">
        <v>71</v>
      </c>
    </row>
    <row r="22" spans="2:6">
      <c r="B22" s="47" t="s">
        <v>72</v>
      </c>
    </row>
    <row r="23" spans="2:6">
      <c r="B23" s="47" t="s">
        <v>81</v>
      </c>
    </row>
    <row r="24" spans="2:6">
      <c r="C24" s="47" t="s">
        <v>76</v>
      </c>
      <c r="D24" s="50" t="s">
        <v>74</v>
      </c>
    </row>
    <row r="25" spans="2:6">
      <c r="C25" s="47" t="s">
        <v>75</v>
      </c>
      <c r="D25" s="50" t="s">
        <v>73</v>
      </c>
    </row>
    <row r="26" spans="2:6">
      <c r="C26" s="51" t="s">
        <v>78</v>
      </c>
      <c r="D26" s="47" t="s">
        <v>79</v>
      </c>
    </row>
    <row r="27" spans="2:6">
      <c r="D27" s="50" t="s">
        <v>77</v>
      </c>
    </row>
    <row r="29" spans="2:6">
      <c r="B29" s="47" t="s">
        <v>93</v>
      </c>
    </row>
    <row r="31" spans="2:6">
      <c r="E31" s="46" t="s">
        <v>58</v>
      </c>
      <c r="F31" s="47" t="s">
        <v>63</v>
      </c>
    </row>
    <row r="32" spans="2:6">
      <c r="E32" s="46" t="s">
        <v>59</v>
      </c>
      <c r="F32" s="47" t="s">
        <v>60</v>
      </c>
    </row>
    <row r="33" spans="2:6">
      <c r="E33" s="46" t="s">
        <v>61</v>
      </c>
      <c r="F33" s="47" t="s">
        <v>64</v>
      </c>
    </row>
    <row r="34" spans="2:6">
      <c r="E34" s="46" t="s">
        <v>62</v>
      </c>
      <c r="F34" s="47" t="s">
        <v>65</v>
      </c>
    </row>
    <row r="35" spans="2:6">
      <c r="E35" s="52"/>
    </row>
    <row r="36" spans="2:6">
      <c r="E36" s="52" t="s">
        <v>66</v>
      </c>
      <c r="F36" s="47" t="s">
        <v>67</v>
      </c>
    </row>
    <row r="37" spans="2:6">
      <c r="F37" s="47" t="s">
        <v>68</v>
      </c>
    </row>
    <row r="45" spans="2:6">
      <c r="B45" s="47" t="s">
        <v>57</v>
      </c>
    </row>
    <row r="47" spans="2:6">
      <c r="B47" s="45" t="s">
        <v>82</v>
      </c>
    </row>
    <row r="48" spans="2:6">
      <c r="B48" s="45" t="s">
        <v>42</v>
      </c>
      <c r="C48" s="47" t="s">
        <v>148</v>
      </c>
    </row>
    <row r="49" spans="2:4">
      <c r="B49" s="45"/>
      <c r="C49" s="47" t="s">
        <v>83</v>
      </c>
    </row>
    <row r="50" spans="2:4">
      <c r="C50" s="47" t="s">
        <v>84</v>
      </c>
    </row>
    <row r="52" spans="2:4">
      <c r="B52" s="45" t="s">
        <v>41</v>
      </c>
      <c r="C52" s="47" t="s">
        <v>85</v>
      </c>
    </row>
    <row r="53" spans="2:4">
      <c r="B53" s="45"/>
      <c r="C53" s="47" t="s">
        <v>86</v>
      </c>
    </row>
    <row r="54" spans="2:4">
      <c r="C54" s="47" t="s">
        <v>89</v>
      </c>
    </row>
    <row r="55" spans="2:4">
      <c r="C55" s="47" t="s">
        <v>91</v>
      </c>
    </row>
    <row r="56" spans="2:4">
      <c r="C56" s="47" t="s">
        <v>123</v>
      </c>
    </row>
    <row r="57" spans="2:4">
      <c r="C57" s="47" t="s">
        <v>87</v>
      </c>
    </row>
    <row r="58" spans="2:4">
      <c r="C58" s="47" t="s">
        <v>88</v>
      </c>
    </row>
    <row r="59" spans="2:4">
      <c r="C59" s="47" t="s">
        <v>90</v>
      </c>
    </row>
    <row r="60" spans="2:4">
      <c r="C60" s="47" t="s">
        <v>149</v>
      </c>
    </row>
    <row r="62" spans="2:4">
      <c r="B62" s="45" t="s">
        <v>40</v>
      </c>
      <c r="C62" s="2" t="s">
        <v>163</v>
      </c>
    </row>
    <row r="63" spans="2:4">
      <c r="D63" s="47" t="s">
        <v>19</v>
      </c>
    </row>
    <row r="64" spans="2:4">
      <c r="D64" s="47" t="s">
        <v>18</v>
      </c>
    </row>
    <row r="65" spans="3:4">
      <c r="D65" s="47" t="s">
        <v>111</v>
      </c>
    </row>
    <row r="66" spans="3:4">
      <c r="D66" s="47" t="s">
        <v>24</v>
      </c>
    </row>
    <row r="67" spans="3:4">
      <c r="C67" s="47" t="s">
        <v>112</v>
      </c>
    </row>
    <row r="68" spans="3:4">
      <c r="C68" s="45" t="s">
        <v>114</v>
      </c>
    </row>
    <row r="69" spans="3:4">
      <c r="C69" s="47" t="s">
        <v>115</v>
      </c>
    </row>
    <row r="70" spans="3:4">
      <c r="C70" s="47" t="s">
        <v>150</v>
      </c>
    </row>
    <row r="71" spans="3:4">
      <c r="C71" s="47" t="s">
        <v>113</v>
      </c>
    </row>
    <row r="72" spans="3:4">
      <c r="C72" s="47" t="s">
        <v>151</v>
      </c>
    </row>
    <row r="73" spans="3:4">
      <c r="C73" s="47" t="s">
        <v>152</v>
      </c>
    </row>
    <row r="74" spans="3:4">
      <c r="C74" s="47" t="s">
        <v>153</v>
      </c>
    </row>
    <row r="75" spans="3:4">
      <c r="C75" s="2" t="s">
        <v>164</v>
      </c>
    </row>
    <row r="76" spans="3:4">
      <c r="C76" s="52" t="s">
        <v>120</v>
      </c>
      <c r="D76" s="47" t="s">
        <v>121</v>
      </c>
    </row>
    <row r="77" spans="3:4">
      <c r="D77" s="47" t="s">
        <v>122</v>
      </c>
    </row>
    <row r="79" spans="3:4">
      <c r="C79" s="45" t="s">
        <v>116</v>
      </c>
    </row>
    <row r="80" spans="3:4">
      <c r="C80" s="2" t="s">
        <v>165</v>
      </c>
    </row>
    <row r="81" spans="3:3">
      <c r="C81" s="47" t="s">
        <v>117</v>
      </c>
    </row>
    <row r="82" spans="3:3">
      <c r="C82" s="47" t="s">
        <v>118</v>
      </c>
    </row>
    <row r="83" spans="3:3">
      <c r="C83" s="2" t="s">
        <v>166</v>
      </c>
    </row>
    <row r="84" spans="3:3">
      <c r="C84" s="2" t="s">
        <v>167</v>
      </c>
    </row>
    <row r="85" spans="3:3">
      <c r="C85" s="47" t="s">
        <v>119</v>
      </c>
    </row>
    <row r="86" spans="3:3">
      <c r="C86" s="47" t="s">
        <v>154</v>
      </c>
    </row>
    <row r="88" spans="3:3">
      <c r="C88" s="45" t="s">
        <v>132</v>
      </c>
    </row>
    <row r="89" spans="3:3">
      <c r="C89" s="2" t="s">
        <v>133</v>
      </c>
    </row>
    <row r="90" spans="3:3">
      <c r="C90" s="2" t="s">
        <v>168</v>
      </c>
    </row>
    <row r="91" spans="3:3">
      <c r="C91" s="47" t="s">
        <v>155</v>
      </c>
    </row>
    <row r="92" spans="3:3">
      <c r="C92" s="47" t="s">
        <v>156</v>
      </c>
    </row>
    <row r="93" spans="3:3">
      <c r="C93" s="47" t="s">
        <v>157</v>
      </c>
    </row>
    <row r="94" spans="3:3">
      <c r="C94" s="2" t="s">
        <v>169</v>
      </c>
    </row>
    <row r="95" spans="3:3">
      <c r="C95" s="2" t="s">
        <v>170</v>
      </c>
    </row>
    <row r="97" spans="3:4">
      <c r="C97" s="45" t="s">
        <v>24</v>
      </c>
    </row>
    <row r="98" spans="3:4">
      <c r="C98" s="47" t="s">
        <v>134</v>
      </c>
    </row>
    <row r="99" spans="3:4">
      <c r="C99" s="52" t="s">
        <v>135</v>
      </c>
      <c r="D99" s="2" t="s">
        <v>171</v>
      </c>
    </row>
    <row r="100" spans="3:4">
      <c r="D100" s="2" t="s">
        <v>172</v>
      </c>
    </row>
    <row r="101" spans="3:4">
      <c r="C101" s="52" t="s">
        <v>136</v>
      </c>
      <c r="D101" s="47" t="s">
        <v>137</v>
      </c>
    </row>
    <row r="102" spans="3:4">
      <c r="D102" s="2" t="s">
        <v>173</v>
      </c>
    </row>
    <row r="103" spans="3:4">
      <c r="C103" s="54" t="s">
        <v>138</v>
      </c>
      <c r="D103" s="2" t="s">
        <v>174</v>
      </c>
    </row>
    <row r="104" spans="3:4">
      <c r="C104" s="47" t="s">
        <v>141</v>
      </c>
    </row>
    <row r="106" spans="3:4">
      <c r="C106" s="2" t="s">
        <v>175</v>
      </c>
    </row>
    <row r="107" spans="3:4">
      <c r="C107" s="47" t="s">
        <v>140</v>
      </c>
    </row>
    <row r="108" spans="3:4">
      <c r="C108" s="47" t="s">
        <v>158</v>
      </c>
    </row>
    <row r="110" spans="3:4">
      <c r="C110" s="56" t="s">
        <v>139</v>
      </c>
    </row>
    <row r="111" spans="3:4">
      <c r="C111" s="52" t="s">
        <v>95</v>
      </c>
      <c r="D111" s="47" t="s">
        <v>96</v>
      </c>
    </row>
    <row r="112" spans="3:4">
      <c r="C112" s="52" t="s">
        <v>97</v>
      </c>
      <c r="D112" s="47" t="s">
        <v>100</v>
      </c>
    </row>
    <row r="113" spans="2:4">
      <c r="C113" s="52" t="s">
        <v>98</v>
      </c>
      <c r="D113" s="47" t="s">
        <v>99</v>
      </c>
    </row>
    <row r="114" spans="2:4">
      <c r="C114" s="52" t="s">
        <v>101</v>
      </c>
      <c r="D114" s="47" t="s">
        <v>102</v>
      </c>
    </row>
    <row r="115" spans="2:4">
      <c r="C115" s="52" t="s">
        <v>103</v>
      </c>
      <c r="D115" s="47" t="s">
        <v>104</v>
      </c>
    </row>
    <row r="116" spans="2:4">
      <c r="C116" s="52" t="s">
        <v>105</v>
      </c>
      <c r="D116" s="47" t="s">
        <v>106</v>
      </c>
    </row>
    <row r="117" spans="2:4">
      <c r="C117" s="52" t="s">
        <v>107</v>
      </c>
      <c r="D117" s="47" t="s">
        <v>108</v>
      </c>
    </row>
    <row r="118" spans="2:4">
      <c r="C118" s="52" t="s">
        <v>109</v>
      </c>
      <c r="D118" s="47" t="s">
        <v>110</v>
      </c>
    </row>
    <row r="119" spans="2:4">
      <c r="C119" s="52"/>
    </row>
    <row r="120" spans="2:4">
      <c r="B120" s="45" t="s">
        <v>43</v>
      </c>
      <c r="C120" s="47" t="s">
        <v>126</v>
      </c>
    </row>
    <row r="121" spans="2:4">
      <c r="B121" s="45"/>
      <c r="C121" s="47" t="s">
        <v>127</v>
      </c>
    </row>
    <row r="122" spans="2:4">
      <c r="B122" s="45"/>
      <c r="C122" s="47" t="s">
        <v>124</v>
      </c>
    </row>
    <row r="123" spans="2:4">
      <c r="B123" s="45"/>
      <c r="C123" s="47" t="s">
        <v>142</v>
      </c>
    </row>
    <row r="124" spans="2:4">
      <c r="C124" s="47" t="s">
        <v>125</v>
      </c>
    </row>
    <row r="126" spans="2:4">
      <c r="B126" s="45" t="s">
        <v>45</v>
      </c>
      <c r="C126" s="47" t="s">
        <v>146</v>
      </c>
    </row>
    <row r="127" spans="2:4">
      <c r="B127" s="45"/>
      <c r="C127" s="2" t="s">
        <v>176</v>
      </c>
    </row>
    <row r="128" spans="2:4">
      <c r="B128" s="45"/>
      <c r="C128" s="2" t="s">
        <v>159</v>
      </c>
    </row>
    <row r="129" spans="2:4">
      <c r="B129" s="45"/>
      <c r="C129" s="52" t="s">
        <v>131</v>
      </c>
      <c r="D129" s="47" t="s">
        <v>144</v>
      </c>
    </row>
    <row r="130" spans="2:4">
      <c r="B130" s="45"/>
      <c r="C130" s="52" t="s">
        <v>97</v>
      </c>
      <c r="D130" s="47" t="s">
        <v>143</v>
      </c>
    </row>
    <row r="131" spans="2:4">
      <c r="B131" s="45"/>
      <c r="C131" s="52" t="s">
        <v>101</v>
      </c>
      <c r="D131" s="2" t="s">
        <v>177</v>
      </c>
    </row>
    <row r="132" spans="2:4">
      <c r="B132" s="45"/>
      <c r="D132" s="2" t="s">
        <v>145</v>
      </c>
    </row>
    <row r="133" spans="2:4">
      <c r="B133" s="45"/>
      <c r="C133" s="47" t="s">
        <v>160</v>
      </c>
    </row>
    <row r="134" spans="2:4">
      <c r="C134" s="47" t="s">
        <v>129</v>
      </c>
    </row>
    <row r="135" spans="2:4">
      <c r="C135" s="2" t="s">
        <v>178</v>
      </c>
    </row>
    <row r="136" spans="2:4">
      <c r="C136" s="2" t="s">
        <v>179</v>
      </c>
    </row>
    <row r="137" spans="2:4">
      <c r="C137" s="2" t="s">
        <v>180</v>
      </c>
    </row>
    <row r="138" spans="2:4">
      <c r="C138" s="47" t="s">
        <v>130</v>
      </c>
    </row>
    <row r="140" spans="2:4">
      <c r="B140" s="52" t="s">
        <v>55</v>
      </c>
      <c r="C140" s="47" t="s">
        <v>128</v>
      </c>
    </row>
    <row r="141" spans="2:4">
      <c r="C141" s="50" t="s">
        <v>53</v>
      </c>
    </row>
    <row r="142" spans="2:4">
      <c r="C142" s="47" t="s">
        <v>161</v>
      </c>
    </row>
    <row r="143" spans="2:4">
      <c r="C143" s="47" t="s">
        <v>147</v>
      </c>
    </row>
    <row r="145" spans="3:3">
      <c r="C145" s="53"/>
    </row>
  </sheetData>
  <phoneticPr fontId="2" type="noConversion"/>
  <hyperlinks>
    <hyperlink ref="B4" r:id="rId1"/>
    <hyperlink ref="C141" r:id="rId2"/>
    <hyperlink ref="D25" r:id="rId3"/>
    <hyperlink ref="D24" r:id="rId4"/>
    <hyperlink ref="D27" r:id="rId5"/>
  </hyperlinks>
  <pageMargins left="0.7" right="0.7" top="0.78740157499999996" bottom="0.78740157499999996" header="0.3" footer="0.3"/>
  <pageSetup paperSize="9" orientation="portrait"/>
  <drawing r:id="rId6"/>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workbookViewId="0">
      <pane ySplit="1" topLeftCell="A2" activePane="bottomLeft" state="frozen"/>
      <selection pane="bottomLeft" activeCell="D35" sqref="D35"/>
    </sheetView>
  </sheetViews>
  <sheetFormatPr baseColWidth="10" defaultColWidth="11.5" defaultRowHeight="14" x14ac:dyDescent="0"/>
  <cols>
    <col min="1" max="1" width="5.5" style="38" bestFit="1" customWidth="1"/>
    <col min="2" max="2" width="9.1640625" style="38" bestFit="1" customWidth="1"/>
    <col min="3" max="3" width="19.6640625" style="38" bestFit="1" customWidth="1"/>
    <col min="4" max="4" width="9.5" style="38" bestFit="1" customWidth="1"/>
    <col min="5" max="5" width="6.6640625" style="38" bestFit="1" customWidth="1"/>
    <col min="6" max="6" width="14.5" style="38" bestFit="1" customWidth="1"/>
    <col min="7" max="7" width="13.83203125" style="39" bestFit="1" customWidth="1"/>
    <col min="8" max="8" width="13.33203125" style="39" bestFit="1" customWidth="1"/>
    <col min="9" max="9" width="7.5" style="40" bestFit="1" customWidth="1"/>
    <col min="10" max="10" width="6.1640625" style="40" bestFit="1" customWidth="1"/>
    <col min="11" max="11" width="31.1640625" style="38" bestFit="1" customWidth="1"/>
    <col min="12" max="12" width="23.1640625" style="38" bestFit="1" customWidth="1"/>
    <col min="13" max="13" width="18.1640625" style="40" bestFit="1" customWidth="1"/>
    <col min="14" max="14" width="15.6640625" style="40" customWidth="1"/>
    <col min="15" max="15" width="13.1640625" style="40" bestFit="1" customWidth="1"/>
    <col min="16" max="16" width="12.5" style="40" bestFit="1" customWidth="1"/>
    <col min="17" max="17" width="11.5" style="38"/>
    <col min="18" max="18" width="12.5" style="38" bestFit="1" customWidth="1"/>
    <col min="19" max="19" width="11.83203125" style="38" bestFit="1" customWidth="1"/>
    <col min="20" max="20" width="10.6640625" style="38" bestFit="1" customWidth="1"/>
    <col min="21" max="21" width="12.5" style="38" bestFit="1" customWidth="1"/>
    <col min="22" max="22" width="10.33203125" style="38" bestFit="1" customWidth="1"/>
    <col min="23" max="23" width="8.5" style="38" bestFit="1" customWidth="1"/>
    <col min="24" max="24" width="6.1640625" style="38" bestFit="1" customWidth="1"/>
    <col min="25" max="25" width="10.5" style="38" bestFit="1" customWidth="1"/>
    <col min="26" max="16384" width="11.5" style="38"/>
  </cols>
  <sheetData>
    <row r="1" spans="1:25">
      <c r="A1" s="38">
        <f>'raw data'!A1</f>
        <v>0</v>
      </c>
      <c r="B1" s="38">
        <f>'raw data'!B1</f>
        <v>0</v>
      </c>
      <c r="C1" s="38">
        <f>'raw data'!C1</f>
        <v>0</v>
      </c>
      <c r="D1" s="38">
        <f>'raw data'!D1</f>
        <v>0</v>
      </c>
      <c r="E1" s="38">
        <f>'raw data'!E1</f>
        <v>0</v>
      </c>
      <c r="F1" s="38">
        <f>'raw data'!F1</f>
        <v>0</v>
      </c>
      <c r="G1" s="38">
        <f>'raw data'!G1</f>
        <v>0</v>
      </c>
      <c r="H1" s="38">
        <f>'raw data'!H1</f>
        <v>0</v>
      </c>
      <c r="I1" s="38">
        <f>'raw data'!I1</f>
        <v>0</v>
      </c>
      <c r="J1" s="38">
        <f>'raw data'!J1</f>
        <v>0</v>
      </c>
      <c r="K1" s="38">
        <f>'raw data'!K1</f>
        <v>0</v>
      </c>
      <c r="L1" s="38">
        <f>'raw data'!L1</f>
        <v>0</v>
      </c>
      <c r="M1" s="38">
        <f>'raw data'!M1</f>
        <v>0</v>
      </c>
      <c r="N1" s="38">
        <f>'raw data'!N1</f>
        <v>0</v>
      </c>
      <c r="O1" s="38">
        <f>'raw data'!O1</f>
        <v>0</v>
      </c>
      <c r="P1" s="38">
        <f>'raw data'!P1</f>
        <v>0</v>
      </c>
      <c r="Q1" s="38">
        <f>'raw data'!Q1</f>
        <v>0</v>
      </c>
      <c r="R1" s="38">
        <f>'raw data'!R1</f>
        <v>0</v>
      </c>
      <c r="S1" s="38">
        <f>'raw data'!S1</f>
        <v>0</v>
      </c>
      <c r="T1" s="38">
        <f>'raw data'!T1</f>
        <v>0</v>
      </c>
      <c r="U1" s="38">
        <f>'raw data'!U1</f>
        <v>0</v>
      </c>
      <c r="V1" s="38">
        <f>'raw data'!V1</f>
        <v>0</v>
      </c>
      <c r="W1" s="38">
        <f>'raw data'!W1</f>
        <v>0</v>
      </c>
      <c r="X1" s="38">
        <f>'raw data'!X1</f>
        <v>0</v>
      </c>
      <c r="Y1" s="38">
        <f>'raw data'!Y1</f>
        <v>0</v>
      </c>
    </row>
    <row r="2" spans="1:25">
      <c r="A2" s="38">
        <f>'raw data'!A2</f>
        <v>0</v>
      </c>
      <c r="B2" s="38">
        <f>'raw data'!B2</f>
        <v>0</v>
      </c>
      <c r="C2" s="38">
        <f>'raw data'!C2</f>
        <v>0</v>
      </c>
      <c r="D2" s="38">
        <f>'raw data'!D2</f>
        <v>0</v>
      </c>
      <c r="E2" s="38">
        <f>'raw data'!E2</f>
        <v>0</v>
      </c>
      <c r="F2" s="43">
        <f>ROUND('18O'!O2,3)</f>
        <v>0</v>
      </c>
      <c r="G2" s="43">
        <f>ROUND('2H'!O2,3)</f>
        <v>0</v>
      </c>
      <c r="H2" s="38">
        <f>'raw data'!H2</f>
        <v>0</v>
      </c>
      <c r="I2" s="38">
        <f>IF('2H'!F2=-1,-1,(IF('18O'!F2=-1,-1,(IF('run summary'!F2=-1,-1,0)))))</f>
        <v>-1</v>
      </c>
      <c r="J2" s="38">
        <f>'raw data'!J2</f>
        <v>0</v>
      </c>
      <c r="K2" s="38" t="str">
        <f>CONCATENATE('raw data'!K2,"//208/808")</f>
        <v>//208/808</v>
      </c>
      <c r="L2" s="38">
        <f>'raw data'!L2</f>
        <v>0</v>
      </c>
      <c r="M2" s="38">
        <f>'raw data'!M2</f>
        <v>0</v>
      </c>
      <c r="N2" s="38">
        <f>'raw data'!N2</f>
        <v>0</v>
      </c>
      <c r="O2" s="38">
        <f>'raw data'!O2</f>
        <v>0</v>
      </c>
      <c r="P2" s="38">
        <f>'raw data'!P2</f>
        <v>0</v>
      </c>
      <c r="Q2" s="38">
        <f>'raw data'!Q2</f>
        <v>0</v>
      </c>
      <c r="R2" s="38">
        <f>'raw data'!R2</f>
        <v>0</v>
      </c>
      <c r="S2" s="38">
        <f>'raw data'!S2</f>
        <v>0</v>
      </c>
      <c r="T2" s="38">
        <f>'raw data'!T2</f>
        <v>0</v>
      </c>
      <c r="U2" s="38">
        <f>'raw data'!U2</f>
        <v>0</v>
      </c>
      <c r="V2" s="38">
        <f>'raw data'!V2</f>
        <v>0</v>
      </c>
      <c r="W2" s="38">
        <f>'raw data'!W2</f>
        <v>0</v>
      </c>
      <c r="X2" s="38">
        <f>'raw data'!X2</f>
        <v>0</v>
      </c>
      <c r="Y2" s="38">
        <f>'raw data'!Y2</f>
        <v>0</v>
      </c>
    </row>
    <row r="3" spans="1:25">
      <c r="A3" s="38">
        <f>'raw data'!A3</f>
        <v>0</v>
      </c>
      <c r="B3" s="38">
        <f>'raw data'!B3</f>
        <v>0</v>
      </c>
      <c r="C3" s="38">
        <f>'raw data'!C3</f>
        <v>0</v>
      </c>
      <c r="D3" s="38">
        <f>'raw data'!D3</f>
        <v>0</v>
      </c>
      <c r="E3" s="38">
        <f>'raw data'!E3</f>
        <v>0</v>
      </c>
      <c r="F3" s="43">
        <f>ROUND('18O'!O3,3)</f>
        <v>0</v>
      </c>
      <c r="G3" s="43">
        <f>ROUND('2H'!O3,3)</f>
        <v>0</v>
      </c>
      <c r="H3" s="38">
        <f>'raw data'!H3</f>
        <v>0</v>
      </c>
      <c r="I3" s="38">
        <f>IF('2H'!F3=-1,-1,(IF('18O'!F3=-1,-1,(IF('run summary'!F3=-1,-1,0)))))</f>
        <v>-1</v>
      </c>
      <c r="J3" s="38">
        <f>'raw data'!J3</f>
        <v>0</v>
      </c>
      <c r="K3" s="38" t="str">
        <f>CONCATENATE('raw data'!K3,"//208/808")</f>
        <v>//208/808</v>
      </c>
      <c r="L3" s="38">
        <f>'raw data'!L3</f>
        <v>0</v>
      </c>
      <c r="M3" s="38">
        <f>'raw data'!M3</f>
        <v>0</v>
      </c>
      <c r="N3" s="38">
        <f>'raw data'!N3</f>
        <v>0</v>
      </c>
      <c r="O3" s="38">
        <f>'raw data'!O3</f>
        <v>0</v>
      </c>
      <c r="P3" s="38">
        <f>'raw data'!P3</f>
        <v>0</v>
      </c>
      <c r="Q3" s="38">
        <f>'raw data'!Q3</f>
        <v>0</v>
      </c>
      <c r="R3" s="38">
        <f>'raw data'!R3</f>
        <v>0</v>
      </c>
      <c r="S3" s="38">
        <f>'raw data'!S3</f>
        <v>0</v>
      </c>
      <c r="T3" s="38">
        <f>'raw data'!T3</f>
        <v>0</v>
      </c>
      <c r="U3" s="38">
        <f>'raw data'!U3</f>
        <v>0</v>
      </c>
      <c r="V3" s="38">
        <f>'raw data'!V3</f>
        <v>0</v>
      </c>
      <c r="W3" s="38">
        <f>'raw data'!W3</f>
        <v>0</v>
      </c>
      <c r="X3" s="38">
        <f>'raw data'!X3</f>
        <v>0</v>
      </c>
      <c r="Y3" s="38">
        <f>'raw data'!Y3</f>
        <v>0</v>
      </c>
    </row>
    <row r="4" spans="1:25">
      <c r="A4" s="38">
        <f>'raw data'!A4</f>
        <v>0</v>
      </c>
      <c r="B4" s="38">
        <f>'raw data'!B4</f>
        <v>0</v>
      </c>
      <c r="C4" s="38">
        <f>'raw data'!C4</f>
        <v>0</v>
      </c>
      <c r="D4" s="38">
        <f>'raw data'!D4</f>
        <v>0</v>
      </c>
      <c r="E4" s="38">
        <f>'raw data'!E4</f>
        <v>0</v>
      </c>
      <c r="F4" s="43">
        <f>ROUND('18O'!O4,3)</f>
        <v>0</v>
      </c>
      <c r="G4" s="43">
        <f>ROUND('2H'!O4,3)</f>
        <v>0</v>
      </c>
      <c r="H4" s="38">
        <f>'raw data'!H4</f>
        <v>0</v>
      </c>
      <c r="I4" s="38">
        <f>IF('2H'!F4=-1,-1,(IF('18O'!F4=-1,-1,(IF('run summary'!F4=-1,-1,0)))))</f>
        <v>-1</v>
      </c>
      <c r="J4" s="38">
        <f>'raw data'!J4</f>
        <v>0</v>
      </c>
      <c r="K4" s="38" t="str">
        <f>CONCATENATE('raw data'!K4,"//208/808")</f>
        <v>//208/808</v>
      </c>
      <c r="L4" s="38">
        <f>'raw data'!L4</f>
        <v>0</v>
      </c>
      <c r="M4" s="38">
        <f>'raw data'!M4</f>
        <v>0</v>
      </c>
      <c r="N4" s="38">
        <f>'raw data'!N4</f>
        <v>0</v>
      </c>
      <c r="O4" s="38">
        <f>'raw data'!O4</f>
        <v>0</v>
      </c>
      <c r="P4" s="38">
        <f>'raw data'!P4</f>
        <v>0</v>
      </c>
      <c r="Q4" s="38">
        <f>'raw data'!Q4</f>
        <v>0</v>
      </c>
      <c r="R4" s="38">
        <f>'raw data'!R4</f>
        <v>0</v>
      </c>
      <c r="S4" s="38">
        <f>'raw data'!S4</f>
        <v>0</v>
      </c>
      <c r="T4" s="38">
        <f>'raw data'!T4</f>
        <v>0</v>
      </c>
      <c r="U4" s="38">
        <f>'raw data'!U4</f>
        <v>0</v>
      </c>
      <c r="V4" s="38">
        <f>'raw data'!V4</f>
        <v>0</v>
      </c>
      <c r="W4" s="38">
        <f>'raw data'!W4</f>
        <v>0</v>
      </c>
      <c r="X4" s="38">
        <f>'raw data'!X4</f>
        <v>0</v>
      </c>
      <c r="Y4" s="38">
        <f>'raw data'!Y4</f>
        <v>0</v>
      </c>
    </row>
    <row r="5" spans="1:25">
      <c r="A5" s="38">
        <f>'raw data'!A5</f>
        <v>0</v>
      </c>
      <c r="B5" s="38">
        <f>'raw data'!B5</f>
        <v>0</v>
      </c>
      <c r="C5" s="38">
        <f>'raw data'!C5</f>
        <v>0</v>
      </c>
      <c r="D5" s="38">
        <f>'raw data'!D5</f>
        <v>0</v>
      </c>
      <c r="E5" s="38">
        <f>'raw data'!E5</f>
        <v>0</v>
      </c>
      <c r="F5" s="43">
        <f>ROUND('18O'!O5,3)</f>
        <v>0</v>
      </c>
      <c r="G5" s="43">
        <f>ROUND('2H'!O5,3)</f>
        <v>0</v>
      </c>
      <c r="H5" s="38">
        <f>'raw data'!H5</f>
        <v>0</v>
      </c>
      <c r="I5" s="38">
        <f>IF('2H'!F5=-1,-1,(IF('18O'!F5=-1,-1,(IF('run summary'!F5=-1,-1,0)))))</f>
        <v>-1</v>
      </c>
      <c r="J5" s="38">
        <f>'raw data'!J5</f>
        <v>0</v>
      </c>
      <c r="K5" s="38" t="str">
        <f>CONCATENATE('raw data'!K5,"//208/808")</f>
        <v>//208/808</v>
      </c>
      <c r="L5" s="38">
        <f>'raw data'!L5</f>
        <v>0</v>
      </c>
      <c r="M5" s="38">
        <f>'raw data'!M5</f>
        <v>0</v>
      </c>
      <c r="N5" s="38">
        <f>'raw data'!N5</f>
        <v>0</v>
      </c>
      <c r="O5" s="38">
        <f>'raw data'!O5</f>
        <v>0</v>
      </c>
      <c r="P5" s="38">
        <f>'raw data'!P5</f>
        <v>0</v>
      </c>
      <c r="Q5" s="38">
        <f>'raw data'!Q5</f>
        <v>0</v>
      </c>
      <c r="R5" s="38">
        <f>'raw data'!R5</f>
        <v>0</v>
      </c>
      <c r="S5" s="38">
        <f>'raw data'!S5</f>
        <v>0</v>
      </c>
      <c r="T5" s="38">
        <f>'raw data'!T5</f>
        <v>0</v>
      </c>
      <c r="U5" s="38">
        <f>'raw data'!U5</f>
        <v>0</v>
      </c>
      <c r="V5" s="38">
        <f>'raw data'!V5</f>
        <v>0</v>
      </c>
      <c r="W5" s="38">
        <f>'raw data'!W5</f>
        <v>0</v>
      </c>
      <c r="X5" s="38">
        <f>'raw data'!X5</f>
        <v>0</v>
      </c>
      <c r="Y5" s="38">
        <f>'raw data'!Y5</f>
        <v>0</v>
      </c>
    </row>
    <row r="6" spans="1:25">
      <c r="A6" s="38">
        <f>'raw data'!A6</f>
        <v>0</v>
      </c>
      <c r="B6" s="38">
        <f>'raw data'!B6</f>
        <v>0</v>
      </c>
      <c r="C6" s="38">
        <f>'raw data'!C6</f>
        <v>0</v>
      </c>
      <c r="D6" s="38">
        <f>'raw data'!D6</f>
        <v>0</v>
      </c>
      <c r="E6" s="38">
        <f>'raw data'!E6</f>
        <v>0</v>
      </c>
      <c r="F6" s="43">
        <f>ROUND('18O'!O6,3)</f>
        <v>0</v>
      </c>
      <c r="G6" s="43">
        <f>ROUND('2H'!O6,3)</f>
        <v>0</v>
      </c>
      <c r="H6" s="38">
        <f>'raw data'!H6</f>
        <v>0</v>
      </c>
      <c r="I6" s="38">
        <f>IF('2H'!F6=-1,-1,(IF('18O'!F6=-1,-1,(IF('run summary'!F6=-1,-1,0)))))</f>
        <v>-1</v>
      </c>
      <c r="J6" s="38">
        <f>'raw data'!J6</f>
        <v>0</v>
      </c>
      <c r="K6" s="38" t="str">
        <f>CONCATENATE('raw data'!K6,"//208/808")</f>
        <v>//208/808</v>
      </c>
      <c r="L6" s="38">
        <f>'raw data'!L6</f>
        <v>0</v>
      </c>
      <c r="M6" s="38">
        <f>'raw data'!M6</f>
        <v>0</v>
      </c>
      <c r="N6" s="38">
        <f>'raw data'!N6</f>
        <v>0</v>
      </c>
      <c r="O6" s="38">
        <f>'raw data'!O6</f>
        <v>0</v>
      </c>
      <c r="P6" s="38">
        <f>'raw data'!P6</f>
        <v>0</v>
      </c>
      <c r="Q6" s="38">
        <f>'raw data'!Q6</f>
        <v>0</v>
      </c>
      <c r="R6" s="38">
        <f>'raw data'!R6</f>
        <v>0</v>
      </c>
      <c r="S6" s="38">
        <f>'raw data'!S6</f>
        <v>0</v>
      </c>
      <c r="T6" s="38">
        <f>'raw data'!T6</f>
        <v>0</v>
      </c>
      <c r="U6" s="38">
        <f>'raw data'!U6</f>
        <v>0</v>
      </c>
      <c r="V6" s="38">
        <f>'raw data'!V6</f>
        <v>0</v>
      </c>
      <c r="W6" s="38">
        <f>'raw data'!W6</f>
        <v>0</v>
      </c>
      <c r="X6" s="38">
        <f>'raw data'!X6</f>
        <v>0</v>
      </c>
      <c r="Y6" s="38">
        <f>'raw data'!Y6</f>
        <v>0</v>
      </c>
    </row>
    <row r="7" spans="1:25">
      <c r="A7" s="38">
        <f>'raw data'!A7</f>
        <v>0</v>
      </c>
      <c r="B7" s="38">
        <f>'raw data'!B7</f>
        <v>0</v>
      </c>
      <c r="C7" s="38">
        <f>'raw data'!C7</f>
        <v>0</v>
      </c>
      <c r="D7" s="38">
        <f>'raw data'!D7</f>
        <v>0</v>
      </c>
      <c r="E7" s="38">
        <f>'raw data'!E7</f>
        <v>0</v>
      </c>
      <c r="F7" s="43">
        <f>ROUND('18O'!O7,3)</f>
        <v>0</v>
      </c>
      <c r="G7" s="43">
        <f>ROUND('2H'!O7,3)</f>
        <v>0</v>
      </c>
      <c r="H7" s="38">
        <f>'raw data'!H7</f>
        <v>0</v>
      </c>
      <c r="I7" s="38">
        <f>IF('2H'!F7=-1,-1,(IF('18O'!F7=-1,-1,(IF('run summary'!F7=-1,-1,0)))))</f>
        <v>-1</v>
      </c>
      <c r="J7" s="38">
        <f>'raw data'!J7</f>
        <v>0</v>
      </c>
      <c r="K7" s="38" t="str">
        <f>CONCATENATE('raw data'!K7,"//208/808")</f>
        <v>//208/808</v>
      </c>
      <c r="L7" s="38">
        <f>'raw data'!L7</f>
        <v>0</v>
      </c>
      <c r="M7" s="38">
        <f>'raw data'!M7</f>
        <v>0</v>
      </c>
      <c r="N7" s="38">
        <f>'raw data'!N7</f>
        <v>0</v>
      </c>
      <c r="O7" s="38">
        <f>'raw data'!O7</f>
        <v>0</v>
      </c>
      <c r="P7" s="38">
        <f>'raw data'!P7</f>
        <v>0</v>
      </c>
      <c r="Q7" s="38">
        <f>'raw data'!Q7</f>
        <v>0</v>
      </c>
      <c r="R7" s="38">
        <f>'raw data'!R7</f>
        <v>0</v>
      </c>
      <c r="S7" s="38">
        <f>'raw data'!S7</f>
        <v>0</v>
      </c>
      <c r="T7" s="38">
        <f>'raw data'!T7</f>
        <v>0</v>
      </c>
      <c r="U7" s="38">
        <f>'raw data'!U7</f>
        <v>0</v>
      </c>
      <c r="V7" s="38">
        <f>'raw data'!V7</f>
        <v>0</v>
      </c>
      <c r="W7" s="38">
        <f>'raw data'!W7</f>
        <v>0</v>
      </c>
      <c r="X7" s="38">
        <f>'raw data'!X7</f>
        <v>0</v>
      </c>
      <c r="Y7" s="38">
        <f>'raw data'!Y7</f>
        <v>0</v>
      </c>
    </row>
    <row r="8" spans="1:25">
      <c r="A8" s="38">
        <f>'raw data'!A8</f>
        <v>0</v>
      </c>
      <c r="B8" s="38">
        <f>'raw data'!B8</f>
        <v>0</v>
      </c>
      <c r="C8" s="38">
        <f>'raw data'!C8</f>
        <v>0</v>
      </c>
      <c r="D8" s="38">
        <f>'raw data'!D8</f>
        <v>0</v>
      </c>
      <c r="E8" s="38">
        <f>'raw data'!E8</f>
        <v>0</v>
      </c>
      <c r="F8" s="43" t="e">
        <f>ROUND('18O'!O8,3)</f>
        <v>#DIV/0!</v>
      </c>
      <c r="G8" s="43" t="e">
        <f>ROUND('2H'!O8,3)</f>
        <v>#DIV/0!</v>
      </c>
      <c r="H8" s="38">
        <f>'raw data'!H8</f>
        <v>0</v>
      </c>
      <c r="I8" s="38">
        <f>IF('2H'!F8=-1,-1,(IF('18O'!F8=-1,-1,(IF('run summary'!F8=-1,-1,0)))))</f>
        <v>-1</v>
      </c>
      <c r="J8" s="38">
        <f>'raw data'!J8</f>
        <v>0</v>
      </c>
      <c r="K8" s="38" t="str">
        <f>CONCATENATE('raw data'!K8,"//208/808")</f>
        <v>//208/808</v>
      </c>
      <c r="L8" s="38">
        <f>'raw data'!L8</f>
        <v>0</v>
      </c>
      <c r="M8" s="38">
        <f>'raw data'!M8</f>
        <v>0</v>
      </c>
      <c r="N8" s="38">
        <f>'raw data'!N8</f>
        <v>0</v>
      </c>
      <c r="O8" s="38">
        <f>'raw data'!O8</f>
        <v>0</v>
      </c>
      <c r="P8" s="38">
        <f>'raw data'!P8</f>
        <v>0</v>
      </c>
      <c r="Q8" s="38">
        <f>'raw data'!Q8</f>
        <v>0</v>
      </c>
      <c r="R8" s="38">
        <f>'raw data'!R8</f>
        <v>0</v>
      </c>
      <c r="S8" s="38">
        <f>'raw data'!S8</f>
        <v>0</v>
      </c>
      <c r="T8" s="38">
        <f>'raw data'!T8</f>
        <v>0</v>
      </c>
      <c r="U8" s="38">
        <f>'raw data'!U8</f>
        <v>0</v>
      </c>
      <c r="V8" s="38">
        <f>'raw data'!V8</f>
        <v>0</v>
      </c>
      <c r="W8" s="38">
        <f>'raw data'!W8</f>
        <v>0</v>
      </c>
      <c r="X8" s="38">
        <f>'raw data'!X8</f>
        <v>0</v>
      </c>
      <c r="Y8" s="38">
        <f>'raw data'!Y8</f>
        <v>0</v>
      </c>
    </row>
    <row r="9" spans="1:25">
      <c r="A9" s="38">
        <f>'raw data'!A9</f>
        <v>0</v>
      </c>
      <c r="B9" s="38">
        <f>'raw data'!B9</f>
        <v>0</v>
      </c>
      <c r="C9" s="38">
        <f>'raw data'!C9</f>
        <v>0</v>
      </c>
      <c r="D9" s="38">
        <f>'raw data'!D9</f>
        <v>0</v>
      </c>
      <c r="E9" s="38">
        <f>'raw data'!E9</f>
        <v>0</v>
      </c>
      <c r="F9" s="43" t="e">
        <f>ROUND('18O'!O9,3)</f>
        <v>#DIV/0!</v>
      </c>
      <c r="G9" s="43" t="e">
        <f>ROUND('2H'!O9,3)</f>
        <v>#DIV/0!</v>
      </c>
      <c r="H9" s="38">
        <f>'raw data'!H9</f>
        <v>0</v>
      </c>
      <c r="I9" s="38">
        <f>IF('2H'!F9=-1,-1,(IF('18O'!F9=-1,-1,(IF('run summary'!F9=-1,-1,0)))))</f>
        <v>-1</v>
      </c>
      <c r="J9" s="38">
        <f>'raw data'!J9</f>
        <v>0</v>
      </c>
      <c r="K9" s="38" t="str">
        <f>CONCATENATE('raw data'!K9,"//208/808")</f>
        <v>//208/808</v>
      </c>
      <c r="L9" s="38">
        <f>'raw data'!L9</f>
        <v>0</v>
      </c>
      <c r="M9" s="38">
        <f>'raw data'!M9</f>
        <v>0</v>
      </c>
      <c r="N9" s="38">
        <f>'raw data'!N9</f>
        <v>0</v>
      </c>
      <c r="O9" s="38">
        <f>'raw data'!O9</f>
        <v>0</v>
      </c>
      <c r="P9" s="38">
        <f>'raw data'!P9</f>
        <v>0</v>
      </c>
      <c r="Q9" s="38">
        <f>'raw data'!Q9</f>
        <v>0</v>
      </c>
      <c r="R9" s="38">
        <f>'raw data'!R9</f>
        <v>0</v>
      </c>
      <c r="S9" s="38">
        <f>'raw data'!S9</f>
        <v>0</v>
      </c>
      <c r="T9" s="38">
        <f>'raw data'!T9</f>
        <v>0</v>
      </c>
      <c r="U9" s="38">
        <f>'raw data'!U9</f>
        <v>0</v>
      </c>
      <c r="V9" s="38">
        <f>'raw data'!V9</f>
        <v>0</v>
      </c>
      <c r="W9" s="38">
        <f>'raw data'!W9</f>
        <v>0</v>
      </c>
      <c r="X9" s="38">
        <f>'raw data'!X9</f>
        <v>0</v>
      </c>
      <c r="Y9" s="38">
        <f>'raw data'!Y9</f>
        <v>0</v>
      </c>
    </row>
    <row r="10" spans="1:25">
      <c r="A10" s="38">
        <f>'raw data'!A10</f>
        <v>0</v>
      </c>
      <c r="B10" s="38">
        <f>'raw data'!B10</f>
        <v>0</v>
      </c>
      <c r="C10" s="38">
        <f>'raw data'!C10</f>
        <v>0</v>
      </c>
      <c r="D10" s="38">
        <f>'raw data'!D10</f>
        <v>0</v>
      </c>
      <c r="E10" s="38">
        <f>'raw data'!E10</f>
        <v>0</v>
      </c>
      <c r="F10" s="43" t="e">
        <f>ROUND('18O'!O10,3)</f>
        <v>#DIV/0!</v>
      </c>
      <c r="G10" s="43" t="e">
        <f>ROUND('2H'!O10,3)</f>
        <v>#DIV/0!</v>
      </c>
      <c r="H10" s="38">
        <f>'raw data'!H10</f>
        <v>0</v>
      </c>
      <c r="I10" s="38">
        <f>IF('2H'!F10=-1,-1,(IF('18O'!F10=-1,-1,(IF('run summary'!F10=-1,-1,0)))))</f>
        <v>-1</v>
      </c>
      <c r="J10" s="38">
        <f>'raw data'!J10</f>
        <v>0</v>
      </c>
      <c r="K10" s="38" t="str">
        <f>CONCATENATE('raw data'!K10,"//208/808")</f>
        <v>//208/808</v>
      </c>
      <c r="L10" s="38">
        <f>'raw data'!L10</f>
        <v>0</v>
      </c>
      <c r="M10" s="38">
        <f>'raw data'!M10</f>
        <v>0</v>
      </c>
      <c r="N10" s="38">
        <f>'raw data'!N10</f>
        <v>0</v>
      </c>
      <c r="O10" s="38">
        <f>'raw data'!O10</f>
        <v>0</v>
      </c>
      <c r="P10" s="38">
        <f>'raw data'!P10</f>
        <v>0</v>
      </c>
      <c r="Q10" s="38">
        <f>'raw data'!Q10</f>
        <v>0</v>
      </c>
      <c r="R10" s="38">
        <f>'raw data'!R10</f>
        <v>0</v>
      </c>
      <c r="S10" s="38">
        <f>'raw data'!S10</f>
        <v>0</v>
      </c>
      <c r="T10" s="38">
        <f>'raw data'!T10</f>
        <v>0</v>
      </c>
      <c r="U10" s="38">
        <f>'raw data'!U10</f>
        <v>0</v>
      </c>
      <c r="V10" s="38">
        <f>'raw data'!V10</f>
        <v>0</v>
      </c>
      <c r="W10" s="38">
        <f>'raw data'!W10</f>
        <v>0</v>
      </c>
      <c r="X10" s="38">
        <f>'raw data'!X10</f>
        <v>0</v>
      </c>
      <c r="Y10" s="38">
        <f>'raw data'!Y10</f>
        <v>0</v>
      </c>
    </row>
    <row r="11" spans="1:25">
      <c r="A11" s="38">
        <f>'raw data'!A11</f>
        <v>0</v>
      </c>
      <c r="B11" s="38">
        <f>'raw data'!B11</f>
        <v>0</v>
      </c>
      <c r="C11" s="38">
        <f>'raw data'!C11</f>
        <v>0</v>
      </c>
      <c r="D11" s="38">
        <f>'raw data'!D11</f>
        <v>0</v>
      </c>
      <c r="E11" s="38">
        <f>'raw data'!E11</f>
        <v>0</v>
      </c>
      <c r="F11" s="43" t="e">
        <f>ROUND('18O'!O11,3)</f>
        <v>#DIV/0!</v>
      </c>
      <c r="G11" s="43" t="e">
        <f>ROUND('2H'!O11,3)</f>
        <v>#DIV/0!</v>
      </c>
      <c r="H11" s="38">
        <f>'raw data'!H11</f>
        <v>0</v>
      </c>
      <c r="I11" s="38">
        <f>IF('2H'!F11=-1,-1,(IF('18O'!F11=-1,-1,(IF('run summary'!F11=-1,-1,0)))))</f>
        <v>-1</v>
      </c>
      <c r="J11" s="38">
        <f>'raw data'!J11</f>
        <v>0</v>
      </c>
      <c r="K11" s="38" t="str">
        <f>CONCATENATE('raw data'!K11,"//208/808")</f>
        <v>//208/808</v>
      </c>
      <c r="L11" s="38">
        <f>'raw data'!L11</f>
        <v>0</v>
      </c>
      <c r="M11" s="38">
        <f>'raw data'!M11</f>
        <v>0</v>
      </c>
      <c r="N11" s="38">
        <f>'raw data'!N11</f>
        <v>0</v>
      </c>
      <c r="O11" s="38">
        <f>'raw data'!O11</f>
        <v>0</v>
      </c>
      <c r="P11" s="38">
        <f>'raw data'!P11</f>
        <v>0</v>
      </c>
      <c r="Q11" s="38">
        <f>'raw data'!Q11</f>
        <v>0</v>
      </c>
      <c r="R11" s="38">
        <f>'raw data'!R11</f>
        <v>0</v>
      </c>
      <c r="S11" s="38">
        <f>'raw data'!S11</f>
        <v>0</v>
      </c>
      <c r="T11" s="38">
        <f>'raw data'!T11</f>
        <v>0</v>
      </c>
      <c r="U11" s="38">
        <f>'raw data'!U11</f>
        <v>0</v>
      </c>
      <c r="V11" s="38">
        <f>'raw data'!V11</f>
        <v>0</v>
      </c>
      <c r="W11" s="38">
        <f>'raw data'!W11</f>
        <v>0</v>
      </c>
      <c r="X11" s="38">
        <f>'raw data'!X11</f>
        <v>0</v>
      </c>
      <c r="Y11" s="38">
        <f>'raw data'!Y11</f>
        <v>0</v>
      </c>
    </row>
    <row r="12" spans="1:25">
      <c r="A12" s="38">
        <f>'raw data'!A12</f>
        <v>0</v>
      </c>
      <c r="B12" s="38">
        <f>'raw data'!B12</f>
        <v>0</v>
      </c>
      <c r="C12" s="38">
        <f>'raw data'!C12</f>
        <v>0</v>
      </c>
      <c r="D12" s="38">
        <f>'raw data'!D12</f>
        <v>0</v>
      </c>
      <c r="E12" s="38">
        <f>'raw data'!E12</f>
        <v>0</v>
      </c>
      <c r="F12" s="43" t="e">
        <f>ROUND('18O'!O12,3)</f>
        <v>#DIV/0!</v>
      </c>
      <c r="G12" s="43" t="e">
        <f>ROUND('2H'!O12,3)</f>
        <v>#DIV/0!</v>
      </c>
      <c r="H12" s="38">
        <f>'raw data'!H12</f>
        <v>0</v>
      </c>
      <c r="I12" s="38">
        <f>IF('2H'!F12=-1,-1,(IF('18O'!F12=-1,-1,(IF('run summary'!F12=-1,-1,0)))))</f>
        <v>-1</v>
      </c>
      <c r="J12" s="38">
        <f>'raw data'!J12</f>
        <v>0</v>
      </c>
      <c r="K12" s="38" t="str">
        <f>CONCATENATE('raw data'!K12,"//208/808")</f>
        <v>//208/808</v>
      </c>
      <c r="L12" s="38">
        <f>'raw data'!L12</f>
        <v>0</v>
      </c>
      <c r="M12" s="38">
        <f>'raw data'!M12</f>
        <v>0</v>
      </c>
      <c r="N12" s="38">
        <f>'raw data'!N12</f>
        <v>0</v>
      </c>
      <c r="O12" s="38">
        <f>'raw data'!O12</f>
        <v>0</v>
      </c>
      <c r="P12" s="38">
        <f>'raw data'!P12</f>
        <v>0</v>
      </c>
      <c r="Q12" s="38">
        <f>'raw data'!Q12</f>
        <v>0</v>
      </c>
      <c r="R12" s="38">
        <f>'raw data'!R12</f>
        <v>0</v>
      </c>
      <c r="S12" s="38">
        <f>'raw data'!S12</f>
        <v>0</v>
      </c>
      <c r="T12" s="38">
        <f>'raw data'!T12</f>
        <v>0</v>
      </c>
      <c r="U12" s="38">
        <f>'raw data'!U12</f>
        <v>0</v>
      </c>
      <c r="V12" s="38">
        <f>'raw data'!V12</f>
        <v>0</v>
      </c>
      <c r="W12" s="38">
        <f>'raw data'!W12</f>
        <v>0</v>
      </c>
      <c r="X12" s="38">
        <f>'raw data'!X12</f>
        <v>0</v>
      </c>
      <c r="Y12" s="38">
        <f>'raw data'!Y12</f>
        <v>0</v>
      </c>
    </row>
    <row r="13" spans="1:25">
      <c r="A13" s="38">
        <f>'raw data'!A13</f>
        <v>0</v>
      </c>
      <c r="B13" s="38">
        <f>'raw data'!B13</f>
        <v>0</v>
      </c>
      <c r="C13" s="38">
        <f>'raw data'!C13</f>
        <v>0</v>
      </c>
      <c r="D13" s="38">
        <f>'raw data'!D13</f>
        <v>0</v>
      </c>
      <c r="E13" s="38">
        <f>'raw data'!E13</f>
        <v>0</v>
      </c>
      <c r="F13" s="43" t="e">
        <f>ROUND('18O'!O13,3)</f>
        <v>#DIV/0!</v>
      </c>
      <c r="G13" s="43" t="e">
        <f>ROUND('2H'!O13,3)</f>
        <v>#DIV/0!</v>
      </c>
      <c r="H13" s="38">
        <f>'raw data'!H13</f>
        <v>0</v>
      </c>
      <c r="I13" s="38">
        <f>IF('2H'!F13=-1,-1,(IF('18O'!F13=-1,-1,(IF('run summary'!F13=-1,-1,0)))))</f>
        <v>-1</v>
      </c>
      <c r="J13" s="38">
        <f>'raw data'!J13</f>
        <v>0</v>
      </c>
      <c r="K13" s="38" t="str">
        <f>CONCATENATE('raw data'!K13,"//208/808")</f>
        <v>//208/808</v>
      </c>
      <c r="L13" s="38">
        <f>'raw data'!L13</f>
        <v>0</v>
      </c>
      <c r="M13" s="38">
        <f>'raw data'!M13</f>
        <v>0</v>
      </c>
      <c r="N13" s="38">
        <f>'raw data'!N13</f>
        <v>0</v>
      </c>
      <c r="O13" s="38">
        <f>'raw data'!O13</f>
        <v>0</v>
      </c>
      <c r="P13" s="38">
        <f>'raw data'!P13</f>
        <v>0</v>
      </c>
      <c r="Q13" s="38">
        <f>'raw data'!Q13</f>
        <v>0</v>
      </c>
      <c r="R13" s="38">
        <f>'raw data'!R13</f>
        <v>0</v>
      </c>
      <c r="S13" s="38">
        <f>'raw data'!S13</f>
        <v>0</v>
      </c>
      <c r="T13" s="38">
        <f>'raw data'!T13</f>
        <v>0</v>
      </c>
      <c r="U13" s="38">
        <f>'raw data'!U13</f>
        <v>0</v>
      </c>
      <c r="V13" s="38">
        <f>'raw data'!V13</f>
        <v>0</v>
      </c>
      <c r="W13" s="38">
        <f>'raw data'!W13</f>
        <v>0</v>
      </c>
      <c r="X13" s="38">
        <f>'raw data'!X13</f>
        <v>0</v>
      </c>
      <c r="Y13" s="38">
        <f>'raw data'!Y13</f>
        <v>0</v>
      </c>
    </row>
    <row r="14" spans="1:25">
      <c r="A14" s="38">
        <f>'raw data'!A14</f>
        <v>0</v>
      </c>
      <c r="B14" s="38">
        <f>'raw data'!B14</f>
        <v>0</v>
      </c>
      <c r="C14" s="38">
        <f>'raw data'!C14</f>
        <v>0</v>
      </c>
      <c r="D14" s="38">
        <f>'raw data'!D14</f>
        <v>0</v>
      </c>
      <c r="E14" s="38">
        <f>'raw data'!E14</f>
        <v>0</v>
      </c>
      <c r="F14" s="43" t="e">
        <f>ROUND('18O'!O14,3)</f>
        <v>#DIV/0!</v>
      </c>
      <c r="G14" s="43" t="e">
        <f>ROUND('2H'!O14,3)</f>
        <v>#DIV/0!</v>
      </c>
      <c r="H14" s="38">
        <f>'raw data'!H14</f>
        <v>0</v>
      </c>
      <c r="I14" s="38">
        <f>IF('2H'!F14=-1,-1,(IF('18O'!F14=-1,-1,(IF('run summary'!F14=-1,-1,0)))))</f>
        <v>-1</v>
      </c>
      <c r="J14" s="38">
        <f>'raw data'!J14</f>
        <v>0</v>
      </c>
      <c r="K14" s="38" t="str">
        <f>CONCATENATE('raw data'!K14,"//208/808")</f>
        <v>//208/808</v>
      </c>
      <c r="L14" s="38">
        <f>'raw data'!L14</f>
        <v>0</v>
      </c>
      <c r="M14" s="38">
        <f>'raw data'!M14</f>
        <v>0</v>
      </c>
      <c r="N14" s="38">
        <f>'raw data'!N14</f>
        <v>0</v>
      </c>
      <c r="O14" s="38">
        <f>'raw data'!O14</f>
        <v>0</v>
      </c>
      <c r="P14" s="38">
        <f>'raw data'!P14</f>
        <v>0</v>
      </c>
      <c r="Q14" s="38">
        <f>'raw data'!Q14</f>
        <v>0</v>
      </c>
      <c r="R14" s="38">
        <f>'raw data'!R14</f>
        <v>0</v>
      </c>
      <c r="S14" s="38">
        <f>'raw data'!S14</f>
        <v>0</v>
      </c>
      <c r="T14" s="38">
        <f>'raw data'!T14</f>
        <v>0</v>
      </c>
      <c r="U14" s="38">
        <f>'raw data'!U14</f>
        <v>0</v>
      </c>
      <c r="V14" s="38">
        <f>'raw data'!V14</f>
        <v>0</v>
      </c>
      <c r="W14" s="38">
        <f>'raw data'!W14</f>
        <v>0</v>
      </c>
      <c r="X14" s="38">
        <f>'raw data'!X14</f>
        <v>0</v>
      </c>
      <c r="Y14" s="38">
        <f>'raw data'!Y14</f>
        <v>0</v>
      </c>
    </row>
    <row r="15" spans="1:25">
      <c r="A15" s="38">
        <f>'raw data'!A15</f>
        <v>0</v>
      </c>
      <c r="B15" s="38">
        <f>'raw data'!B15</f>
        <v>0</v>
      </c>
      <c r="C15" s="38">
        <f>'raw data'!C15</f>
        <v>0</v>
      </c>
      <c r="D15" s="38">
        <f>'raw data'!D15</f>
        <v>0</v>
      </c>
      <c r="E15" s="38">
        <f>'raw data'!E15</f>
        <v>0</v>
      </c>
      <c r="F15" s="43" t="e">
        <f>ROUND('18O'!O15,3)</f>
        <v>#DIV/0!</v>
      </c>
      <c r="G15" s="43" t="e">
        <f>ROUND('2H'!O15,3)</f>
        <v>#DIV/0!</v>
      </c>
      <c r="H15" s="38">
        <f>'raw data'!H15</f>
        <v>0</v>
      </c>
      <c r="I15" s="38">
        <f>IF('2H'!F15=-1,-1,(IF('18O'!F15=-1,-1,(IF('run summary'!F15=-1,-1,0)))))</f>
        <v>-1</v>
      </c>
      <c r="J15" s="38">
        <f>'raw data'!J15</f>
        <v>0</v>
      </c>
      <c r="K15" s="38" t="str">
        <f>CONCATENATE('raw data'!K15,"//208/808")</f>
        <v>//208/808</v>
      </c>
      <c r="L15" s="38">
        <f>'raw data'!L15</f>
        <v>0</v>
      </c>
      <c r="M15" s="38">
        <f>'raw data'!M15</f>
        <v>0</v>
      </c>
      <c r="N15" s="38">
        <f>'raw data'!N15</f>
        <v>0</v>
      </c>
      <c r="O15" s="38">
        <f>'raw data'!O15</f>
        <v>0</v>
      </c>
      <c r="P15" s="38">
        <f>'raw data'!P15</f>
        <v>0</v>
      </c>
      <c r="Q15" s="38">
        <f>'raw data'!Q15</f>
        <v>0</v>
      </c>
      <c r="R15" s="38">
        <f>'raw data'!R15</f>
        <v>0</v>
      </c>
      <c r="S15" s="38">
        <f>'raw data'!S15</f>
        <v>0</v>
      </c>
      <c r="T15" s="38">
        <f>'raw data'!T15</f>
        <v>0</v>
      </c>
      <c r="U15" s="38">
        <f>'raw data'!U15</f>
        <v>0</v>
      </c>
      <c r="V15" s="38">
        <f>'raw data'!V15</f>
        <v>0</v>
      </c>
      <c r="W15" s="38">
        <f>'raw data'!W15</f>
        <v>0</v>
      </c>
      <c r="X15" s="38">
        <f>'raw data'!X15</f>
        <v>0</v>
      </c>
      <c r="Y15" s="38">
        <f>'raw data'!Y15</f>
        <v>0</v>
      </c>
    </row>
    <row r="16" spans="1:25">
      <c r="A16" s="38">
        <f>'raw data'!A16</f>
        <v>0</v>
      </c>
      <c r="B16" s="38">
        <f>'raw data'!B16</f>
        <v>0</v>
      </c>
      <c r="C16" s="38">
        <f>'raw data'!C16</f>
        <v>0</v>
      </c>
      <c r="D16" s="38">
        <f>'raw data'!D16</f>
        <v>0</v>
      </c>
      <c r="E16" s="38">
        <f>'raw data'!E16</f>
        <v>0</v>
      </c>
      <c r="F16" s="43" t="e">
        <f>ROUND('18O'!O16,3)</f>
        <v>#DIV/0!</v>
      </c>
      <c r="G16" s="43" t="e">
        <f>ROUND('2H'!O16,3)</f>
        <v>#DIV/0!</v>
      </c>
      <c r="H16" s="38">
        <f>'raw data'!H16</f>
        <v>0</v>
      </c>
      <c r="I16" s="38">
        <f>IF('2H'!F16=-1,-1,(IF('18O'!F16=-1,-1,(IF('run summary'!F16=-1,-1,0)))))</f>
        <v>-1</v>
      </c>
      <c r="J16" s="38">
        <f>'raw data'!J16</f>
        <v>0</v>
      </c>
      <c r="K16" s="38" t="str">
        <f>CONCATENATE('raw data'!K16,"//208/808")</f>
        <v>//208/808</v>
      </c>
      <c r="L16" s="38">
        <f>'raw data'!L16</f>
        <v>0</v>
      </c>
      <c r="M16" s="38">
        <f>'raw data'!M16</f>
        <v>0</v>
      </c>
      <c r="N16" s="38">
        <f>'raw data'!N16</f>
        <v>0</v>
      </c>
      <c r="O16" s="38">
        <f>'raw data'!O16</f>
        <v>0</v>
      </c>
      <c r="P16" s="38">
        <f>'raw data'!P16</f>
        <v>0</v>
      </c>
      <c r="Q16" s="38">
        <f>'raw data'!Q16</f>
        <v>0</v>
      </c>
      <c r="R16" s="38">
        <f>'raw data'!R16</f>
        <v>0</v>
      </c>
      <c r="S16" s="38">
        <f>'raw data'!S16</f>
        <v>0</v>
      </c>
      <c r="T16" s="38">
        <f>'raw data'!T16</f>
        <v>0</v>
      </c>
      <c r="U16" s="38">
        <f>'raw data'!U16</f>
        <v>0</v>
      </c>
      <c r="V16" s="38">
        <f>'raw data'!V16</f>
        <v>0</v>
      </c>
      <c r="W16" s="38">
        <f>'raw data'!W16</f>
        <v>0</v>
      </c>
      <c r="X16" s="38">
        <f>'raw data'!X16</f>
        <v>0</v>
      </c>
      <c r="Y16" s="38">
        <f>'raw data'!Y16</f>
        <v>0</v>
      </c>
    </row>
    <row r="17" spans="1:25">
      <c r="A17" s="38">
        <f>'raw data'!A17</f>
        <v>0</v>
      </c>
      <c r="B17" s="38">
        <f>'raw data'!B17</f>
        <v>0</v>
      </c>
      <c r="C17" s="38">
        <f>'raw data'!C17</f>
        <v>0</v>
      </c>
      <c r="D17" s="38">
        <f>'raw data'!D17</f>
        <v>0</v>
      </c>
      <c r="E17" s="38">
        <f>'raw data'!E17</f>
        <v>0</v>
      </c>
      <c r="F17" s="43" t="e">
        <f>ROUND('18O'!O17,3)</f>
        <v>#DIV/0!</v>
      </c>
      <c r="G17" s="43" t="e">
        <f>ROUND('2H'!O17,3)</f>
        <v>#DIV/0!</v>
      </c>
      <c r="H17" s="38">
        <f>'raw data'!H17</f>
        <v>0</v>
      </c>
      <c r="I17" s="38">
        <f>IF('2H'!F17=-1,-1,(IF('18O'!F17=-1,-1,(IF('run summary'!F17=-1,-1,0)))))</f>
        <v>-1</v>
      </c>
      <c r="J17" s="38">
        <f>'raw data'!J17</f>
        <v>0</v>
      </c>
      <c r="K17" s="38" t="str">
        <f>CONCATENATE('raw data'!K17,"//208/808")</f>
        <v>//208/808</v>
      </c>
      <c r="L17" s="38">
        <f>'raw data'!L17</f>
        <v>0</v>
      </c>
      <c r="M17" s="38">
        <f>'raw data'!M17</f>
        <v>0</v>
      </c>
      <c r="N17" s="38">
        <f>'raw data'!N17</f>
        <v>0</v>
      </c>
      <c r="O17" s="38">
        <f>'raw data'!O17</f>
        <v>0</v>
      </c>
      <c r="P17" s="38">
        <f>'raw data'!P17</f>
        <v>0</v>
      </c>
      <c r="Q17" s="38">
        <f>'raw data'!Q17</f>
        <v>0</v>
      </c>
      <c r="R17" s="38">
        <f>'raw data'!R17</f>
        <v>0</v>
      </c>
      <c r="S17" s="38">
        <f>'raw data'!S17</f>
        <v>0</v>
      </c>
      <c r="T17" s="38">
        <f>'raw data'!T17</f>
        <v>0</v>
      </c>
      <c r="U17" s="38">
        <f>'raw data'!U17</f>
        <v>0</v>
      </c>
      <c r="V17" s="38">
        <f>'raw data'!V17</f>
        <v>0</v>
      </c>
      <c r="W17" s="38">
        <f>'raw data'!W17</f>
        <v>0</v>
      </c>
      <c r="X17" s="38">
        <f>'raw data'!X17</f>
        <v>0</v>
      </c>
      <c r="Y17" s="38">
        <f>'raw data'!Y17</f>
        <v>0</v>
      </c>
    </row>
    <row r="18" spans="1:25">
      <c r="A18" s="38">
        <f>'raw data'!A18</f>
        <v>0</v>
      </c>
      <c r="B18" s="38">
        <f>'raw data'!B18</f>
        <v>0</v>
      </c>
      <c r="C18" s="38">
        <f>'raw data'!C18</f>
        <v>0</v>
      </c>
      <c r="D18" s="38">
        <f>'raw data'!D18</f>
        <v>0</v>
      </c>
      <c r="E18" s="38">
        <f>'raw data'!E18</f>
        <v>0</v>
      </c>
      <c r="F18" s="43" t="e">
        <f>ROUND('18O'!O18,3)</f>
        <v>#DIV/0!</v>
      </c>
      <c r="G18" s="43" t="e">
        <f>ROUND('2H'!O18,3)</f>
        <v>#DIV/0!</v>
      </c>
      <c r="H18" s="38">
        <f>'raw data'!H18</f>
        <v>0</v>
      </c>
      <c r="I18" s="38">
        <f>IF('2H'!F18=-1,-1,(IF('18O'!F18=-1,-1,(IF('run summary'!F18=-1,-1,0)))))</f>
        <v>-1</v>
      </c>
      <c r="J18" s="38">
        <f>'raw data'!J18</f>
        <v>0</v>
      </c>
      <c r="K18" s="38" t="str">
        <f>CONCATENATE('raw data'!K18,"//208/808")</f>
        <v>//208/808</v>
      </c>
      <c r="L18" s="38">
        <f>'raw data'!L18</f>
        <v>0</v>
      </c>
      <c r="M18" s="38">
        <f>'raw data'!M18</f>
        <v>0</v>
      </c>
      <c r="N18" s="38">
        <f>'raw data'!N18</f>
        <v>0</v>
      </c>
      <c r="O18" s="38">
        <f>'raw data'!O18</f>
        <v>0</v>
      </c>
      <c r="P18" s="38">
        <f>'raw data'!P18</f>
        <v>0</v>
      </c>
      <c r="Q18" s="38">
        <f>'raw data'!Q18</f>
        <v>0</v>
      </c>
      <c r="R18" s="38">
        <f>'raw data'!R18</f>
        <v>0</v>
      </c>
      <c r="S18" s="38">
        <f>'raw data'!S18</f>
        <v>0</v>
      </c>
      <c r="T18" s="38">
        <f>'raw data'!T18</f>
        <v>0</v>
      </c>
      <c r="U18" s="38">
        <f>'raw data'!U18</f>
        <v>0</v>
      </c>
      <c r="V18" s="38">
        <f>'raw data'!V18</f>
        <v>0</v>
      </c>
      <c r="W18" s="38">
        <f>'raw data'!W18</f>
        <v>0</v>
      </c>
      <c r="X18" s="38">
        <f>'raw data'!X18</f>
        <v>0</v>
      </c>
      <c r="Y18" s="38">
        <f>'raw data'!Y18</f>
        <v>0</v>
      </c>
    </row>
    <row r="19" spans="1:25">
      <c r="A19" s="38">
        <f>'raw data'!A19</f>
        <v>0</v>
      </c>
      <c r="B19" s="38">
        <f>'raw data'!B19</f>
        <v>0</v>
      </c>
      <c r="C19" s="38">
        <f>'raw data'!C19</f>
        <v>0</v>
      </c>
      <c r="D19" s="38">
        <f>'raw data'!D19</f>
        <v>0</v>
      </c>
      <c r="E19" s="38">
        <f>'raw data'!E19</f>
        <v>0</v>
      </c>
      <c r="F19" s="43" t="e">
        <f>ROUND('18O'!O19,3)</f>
        <v>#DIV/0!</v>
      </c>
      <c r="G19" s="43" t="e">
        <f>ROUND('2H'!O19,3)</f>
        <v>#DIV/0!</v>
      </c>
      <c r="H19" s="38">
        <f>'raw data'!H19</f>
        <v>0</v>
      </c>
      <c r="I19" s="38">
        <f>IF('2H'!F19=-1,-1,(IF('18O'!F19=-1,-1,(IF('run summary'!F19=-1,-1,0)))))</f>
        <v>-1</v>
      </c>
      <c r="J19" s="38">
        <f>'raw data'!J19</f>
        <v>0</v>
      </c>
      <c r="K19" s="38" t="str">
        <f>CONCATENATE('raw data'!K19,"//208/808")</f>
        <v>//208/808</v>
      </c>
      <c r="L19" s="38">
        <f>'raw data'!L19</f>
        <v>0</v>
      </c>
      <c r="M19" s="38">
        <f>'raw data'!M19</f>
        <v>0</v>
      </c>
      <c r="N19" s="38">
        <f>'raw data'!N19</f>
        <v>0</v>
      </c>
      <c r="O19" s="38">
        <f>'raw data'!O19</f>
        <v>0</v>
      </c>
      <c r="P19" s="38">
        <f>'raw data'!P19</f>
        <v>0</v>
      </c>
      <c r="Q19" s="38">
        <f>'raw data'!Q19</f>
        <v>0</v>
      </c>
      <c r="R19" s="38">
        <f>'raw data'!R19</f>
        <v>0</v>
      </c>
      <c r="S19" s="38">
        <f>'raw data'!S19</f>
        <v>0</v>
      </c>
      <c r="T19" s="38">
        <f>'raw data'!T19</f>
        <v>0</v>
      </c>
      <c r="U19" s="38">
        <f>'raw data'!U19</f>
        <v>0</v>
      </c>
      <c r="V19" s="38">
        <f>'raw data'!V19</f>
        <v>0</v>
      </c>
      <c r="W19" s="38">
        <f>'raw data'!W19</f>
        <v>0</v>
      </c>
      <c r="X19" s="38">
        <f>'raw data'!X19</f>
        <v>0</v>
      </c>
      <c r="Y19" s="38">
        <f>'raw data'!Y19</f>
        <v>0</v>
      </c>
    </row>
    <row r="20" spans="1:25">
      <c r="A20" s="38">
        <f>'raw data'!A20</f>
        <v>0</v>
      </c>
      <c r="B20" s="38">
        <f>'raw data'!B20</f>
        <v>0</v>
      </c>
      <c r="C20" s="38">
        <f>'raw data'!C20</f>
        <v>0</v>
      </c>
      <c r="D20" s="38">
        <f>'raw data'!D20</f>
        <v>0</v>
      </c>
      <c r="E20" s="38">
        <f>'raw data'!E20</f>
        <v>0</v>
      </c>
      <c r="F20" s="43" t="e">
        <f>ROUND('18O'!O20,3)</f>
        <v>#DIV/0!</v>
      </c>
      <c r="G20" s="43" t="e">
        <f>ROUND('2H'!O20,3)</f>
        <v>#DIV/0!</v>
      </c>
      <c r="H20" s="38">
        <f>'raw data'!H20</f>
        <v>0</v>
      </c>
      <c r="I20" s="38">
        <f>IF('2H'!F20=-1,-1,(IF('18O'!F20=-1,-1,(IF('run summary'!F20=-1,-1,0)))))</f>
        <v>-1</v>
      </c>
      <c r="J20" s="38">
        <f>'raw data'!J20</f>
        <v>0</v>
      </c>
      <c r="K20" s="38" t="str">
        <f>CONCATENATE('raw data'!K20,"//208/808")</f>
        <v>//208/808</v>
      </c>
      <c r="L20" s="38">
        <f>'raw data'!L20</f>
        <v>0</v>
      </c>
      <c r="M20" s="38">
        <f>'raw data'!M20</f>
        <v>0</v>
      </c>
      <c r="N20" s="38">
        <f>'raw data'!N20</f>
        <v>0</v>
      </c>
      <c r="O20" s="38">
        <f>'raw data'!O20</f>
        <v>0</v>
      </c>
      <c r="P20" s="38">
        <f>'raw data'!P20</f>
        <v>0</v>
      </c>
      <c r="Q20" s="38">
        <f>'raw data'!Q20</f>
        <v>0</v>
      </c>
      <c r="R20" s="38">
        <f>'raw data'!R20</f>
        <v>0</v>
      </c>
      <c r="S20" s="38">
        <f>'raw data'!S20</f>
        <v>0</v>
      </c>
      <c r="T20" s="38">
        <f>'raw data'!T20</f>
        <v>0</v>
      </c>
      <c r="U20" s="38">
        <f>'raw data'!U20</f>
        <v>0</v>
      </c>
      <c r="V20" s="38">
        <f>'raw data'!V20</f>
        <v>0</v>
      </c>
      <c r="W20" s="38">
        <f>'raw data'!W20</f>
        <v>0</v>
      </c>
      <c r="X20" s="38">
        <f>'raw data'!X20</f>
        <v>0</v>
      </c>
      <c r="Y20" s="38">
        <f>'raw data'!Y20</f>
        <v>0</v>
      </c>
    </row>
    <row r="21" spans="1:25">
      <c r="A21" s="38">
        <f>'raw data'!A21</f>
        <v>0</v>
      </c>
      <c r="B21" s="38">
        <f>'raw data'!B21</f>
        <v>0</v>
      </c>
      <c r="C21" s="38">
        <f>'raw data'!C21</f>
        <v>0</v>
      </c>
      <c r="D21" s="38">
        <f>'raw data'!D21</f>
        <v>0</v>
      </c>
      <c r="E21" s="38">
        <f>'raw data'!E21</f>
        <v>0</v>
      </c>
      <c r="F21" s="43" t="e">
        <f>ROUND('18O'!O21,3)</f>
        <v>#DIV/0!</v>
      </c>
      <c r="G21" s="43" t="e">
        <f>ROUND('2H'!O21,3)</f>
        <v>#DIV/0!</v>
      </c>
      <c r="H21" s="38">
        <f>'raw data'!H21</f>
        <v>0</v>
      </c>
      <c r="I21" s="38">
        <f>IF('2H'!F21=-1,-1,(IF('18O'!F21=-1,-1,(IF('run summary'!F21=-1,-1,0)))))</f>
        <v>-1</v>
      </c>
      <c r="J21" s="38">
        <f>'raw data'!J21</f>
        <v>0</v>
      </c>
      <c r="K21" s="38" t="str">
        <f>CONCATENATE('raw data'!K21,"//208/808")</f>
        <v>//208/808</v>
      </c>
      <c r="L21" s="38">
        <f>'raw data'!L21</f>
        <v>0</v>
      </c>
      <c r="M21" s="38">
        <f>'raw data'!M21</f>
        <v>0</v>
      </c>
      <c r="N21" s="38">
        <f>'raw data'!N21</f>
        <v>0</v>
      </c>
      <c r="O21" s="38">
        <f>'raw data'!O21</f>
        <v>0</v>
      </c>
      <c r="P21" s="38">
        <f>'raw data'!P21</f>
        <v>0</v>
      </c>
      <c r="Q21" s="38">
        <f>'raw data'!Q21</f>
        <v>0</v>
      </c>
      <c r="R21" s="38">
        <f>'raw data'!R21</f>
        <v>0</v>
      </c>
      <c r="S21" s="38">
        <f>'raw data'!S21</f>
        <v>0</v>
      </c>
      <c r="T21" s="38">
        <f>'raw data'!T21</f>
        <v>0</v>
      </c>
      <c r="U21" s="38">
        <f>'raw data'!U21</f>
        <v>0</v>
      </c>
      <c r="V21" s="38">
        <f>'raw data'!V21</f>
        <v>0</v>
      </c>
      <c r="W21" s="38">
        <f>'raw data'!W21</f>
        <v>0</v>
      </c>
      <c r="X21" s="38">
        <f>'raw data'!X21</f>
        <v>0</v>
      </c>
      <c r="Y21" s="38">
        <f>'raw data'!Y21</f>
        <v>0</v>
      </c>
    </row>
    <row r="22" spans="1:25">
      <c r="A22" s="38">
        <f>'raw data'!A22</f>
        <v>0</v>
      </c>
      <c r="B22" s="38">
        <f>'raw data'!B22</f>
        <v>0</v>
      </c>
      <c r="C22" s="38">
        <f>'raw data'!C22</f>
        <v>0</v>
      </c>
      <c r="D22" s="38">
        <f>'raw data'!D22</f>
        <v>0</v>
      </c>
      <c r="E22" s="38">
        <f>'raw data'!E22</f>
        <v>0</v>
      </c>
      <c r="F22" s="43" t="e">
        <f>ROUND('18O'!O22,3)</f>
        <v>#DIV/0!</v>
      </c>
      <c r="G22" s="43" t="e">
        <f>ROUND('2H'!O22,3)</f>
        <v>#DIV/0!</v>
      </c>
      <c r="H22" s="38">
        <f>'raw data'!H22</f>
        <v>0</v>
      </c>
      <c r="I22" s="38">
        <f>IF('2H'!F22=-1,-1,(IF('18O'!F22=-1,-1,(IF('run summary'!F22=-1,-1,0)))))</f>
        <v>-1</v>
      </c>
      <c r="J22" s="38">
        <f>'raw data'!J22</f>
        <v>0</v>
      </c>
      <c r="K22" s="38" t="str">
        <f>CONCATENATE('raw data'!K22,"//208/808")</f>
        <v>//208/808</v>
      </c>
      <c r="L22" s="38">
        <f>'raw data'!L22</f>
        <v>0</v>
      </c>
      <c r="M22" s="38">
        <f>'raw data'!M22</f>
        <v>0</v>
      </c>
      <c r="N22" s="38">
        <f>'raw data'!N22</f>
        <v>0</v>
      </c>
      <c r="O22" s="38">
        <f>'raw data'!O22</f>
        <v>0</v>
      </c>
      <c r="P22" s="38">
        <f>'raw data'!P22</f>
        <v>0</v>
      </c>
      <c r="Q22" s="38">
        <f>'raw data'!Q22</f>
        <v>0</v>
      </c>
      <c r="R22" s="38">
        <f>'raw data'!R22</f>
        <v>0</v>
      </c>
      <c r="S22" s="38">
        <f>'raw data'!S22</f>
        <v>0</v>
      </c>
      <c r="T22" s="38">
        <f>'raw data'!T22</f>
        <v>0</v>
      </c>
      <c r="U22" s="38">
        <f>'raw data'!U22</f>
        <v>0</v>
      </c>
      <c r="V22" s="38">
        <f>'raw data'!V22</f>
        <v>0</v>
      </c>
      <c r="W22" s="38">
        <f>'raw data'!W22</f>
        <v>0</v>
      </c>
      <c r="X22" s="38">
        <f>'raw data'!X22</f>
        <v>0</v>
      </c>
      <c r="Y22" s="38">
        <f>'raw data'!Y22</f>
        <v>0</v>
      </c>
    </row>
    <row r="23" spans="1:25">
      <c r="A23" s="38">
        <f>'raw data'!A23</f>
        <v>0</v>
      </c>
      <c r="B23" s="38">
        <f>'raw data'!B23</f>
        <v>0</v>
      </c>
      <c r="C23" s="38">
        <f>'raw data'!C23</f>
        <v>0</v>
      </c>
      <c r="D23" s="38">
        <f>'raw data'!D23</f>
        <v>0</v>
      </c>
      <c r="E23" s="38">
        <f>'raw data'!E23</f>
        <v>0</v>
      </c>
      <c r="F23" s="43" t="e">
        <f>ROUND('18O'!O23,3)</f>
        <v>#DIV/0!</v>
      </c>
      <c r="G23" s="43" t="e">
        <f>ROUND('2H'!O23,3)</f>
        <v>#DIV/0!</v>
      </c>
      <c r="H23" s="38">
        <f>'raw data'!H23</f>
        <v>0</v>
      </c>
      <c r="I23" s="38">
        <f>IF('2H'!F23=-1,-1,(IF('18O'!F23=-1,-1,(IF('run summary'!F23=-1,-1,0)))))</f>
        <v>-1</v>
      </c>
      <c r="J23" s="38">
        <f>'raw data'!J23</f>
        <v>0</v>
      </c>
      <c r="K23" s="38" t="str">
        <f>CONCATENATE('raw data'!K23,"//208/808")</f>
        <v>//208/808</v>
      </c>
      <c r="L23" s="38">
        <f>'raw data'!L23</f>
        <v>0</v>
      </c>
      <c r="M23" s="38">
        <f>'raw data'!M23</f>
        <v>0</v>
      </c>
      <c r="N23" s="38">
        <f>'raw data'!N23</f>
        <v>0</v>
      </c>
      <c r="O23" s="38">
        <f>'raw data'!O23</f>
        <v>0</v>
      </c>
      <c r="P23" s="38">
        <f>'raw data'!P23</f>
        <v>0</v>
      </c>
      <c r="Q23" s="38">
        <f>'raw data'!Q23</f>
        <v>0</v>
      </c>
      <c r="R23" s="38">
        <f>'raw data'!R23</f>
        <v>0</v>
      </c>
      <c r="S23" s="38">
        <f>'raw data'!S23</f>
        <v>0</v>
      </c>
      <c r="T23" s="38">
        <f>'raw data'!T23</f>
        <v>0</v>
      </c>
      <c r="U23" s="38">
        <f>'raw data'!U23</f>
        <v>0</v>
      </c>
      <c r="V23" s="38">
        <f>'raw data'!V23</f>
        <v>0</v>
      </c>
      <c r="W23" s="38">
        <f>'raw data'!W23</f>
        <v>0</v>
      </c>
      <c r="X23" s="38">
        <f>'raw data'!X23</f>
        <v>0</v>
      </c>
      <c r="Y23" s="38">
        <f>'raw data'!Y23</f>
        <v>0</v>
      </c>
    </row>
    <row r="24" spans="1:25">
      <c r="A24" s="38">
        <f>'raw data'!A24</f>
        <v>0</v>
      </c>
      <c r="B24" s="38">
        <f>'raw data'!B24</f>
        <v>0</v>
      </c>
      <c r="C24" s="38">
        <f>'raw data'!C24</f>
        <v>0</v>
      </c>
      <c r="D24" s="38">
        <f>'raw data'!D24</f>
        <v>0</v>
      </c>
      <c r="E24" s="38">
        <f>'raw data'!E24</f>
        <v>0</v>
      </c>
      <c r="F24" s="43" t="e">
        <f>ROUND('18O'!O24,3)</f>
        <v>#DIV/0!</v>
      </c>
      <c r="G24" s="43" t="e">
        <f>ROUND('2H'!O24,3)</f>
        <v>#DIV/0!</v>
      </c>
      <c r="H24" s="38">
        <f>'raw data'!H24</f>
        <v>0</v>
      </c>
      <c r="I24" s="38">
        <f>IF('2H'!F24=-1,-1,(IF('18O'!F24=-1,-1,(IF('run summary'!F24=-1,-1,0)))))</f>
        <v>-1</v>
      </c>
      <c r="J24" s="38">
        <f>'raw data'!J24</f>
        <v>0</v>
      </c>
      <c r="K24" s="38" t="str">
        <f>CONCATENATE('raw data'!K24,"//208/808")</f>
        <v>//208/808</v>
      </c>
      <c r="L24" s="38">
        <f>'raw data'!L24</f>
        <v>0</v>
      </c>
      <c r="M24" s="38">
        <f>'raw data'!M24</f>
        <v>0</v>
      </c>
      <c r="N24" s="38">
        <f>'raw data'!N24</f>
        <v>0</v>
      </c>
      <c r="O24" s="38">
        <f>'raw data'!O24</f>
        <v>0</v>
      </c>
      <c r="P24" s="38">
        <f>'raw data'!P24</f>
        <v>0</v>
      </c>
      <c r="Q24" s="38">
        <f>'raw data'!Q24</f>
        <v>0</v>
      </c>
      <c r="R24" s="38">
        <f>'raw data'!R24</f>
        <v>0</v>
      </c>
      <c r="S24" s="38">
        <f>'raw data'!S24</f>
        <v>0</v>
      </c>
      <c r="T24" s="38">
        <f>'raw data'!T24</f>
        <v>0</v>
      </c>
      <c r="U24" s="38">
        <f>'raw data'!U24</f>
        <v>0</v>
      </c>
      <c r="V24" s="38">
        <f>'raw data'!V24</f>
        <v>0</v>
      </c>
      <c r="W24" s="38">
        <f>'raw data'!W24</f>
        <v>0</v>
      </c>
      <c r="X24" s="38">
        <f>'raw data'!X24</f>
        <v>0</v>
      </c>
      <c r="Y24" s="38">
        <f>'raw data'!Y24</f>
        <v>0</v>
      </c>
    </row>
    <row r="25" spans="1:25">
      <c r="A25" s="38">
        <f>'raw data'!A25</f>
        <v>0</v>
      </c>
      <c r="B25" s="38">
        <f>'raw data'!B25</f>
        <v>0</v>
      </c>
      <c r="C25" s="38">
        <f>'raw data'!C25</f>
        <v>0</v>
      </c>
      <c r="D25" s="38">
        <f>'raw data'!D25</f>
        <v>0</v>
      </c>
      <c r="E25" s="38">
        <f>'raw data'!E25</f>
        <v>0</v>
      </c>
      <c r="F25" s="43" t="e">
        <f>ROUND('18O'!O25,3)</f>
        <v>#DIV/0!</v>
      </c>
      <c r="G25" s="43" t="e">
        <f>ROUND('2H'!O25,3)</f>
        <v>#DIV/0!</v>
      </c>
      <c r="H25" s="38">
        <f>'raw data'!H25</f>
        <v>0</v>
      </c>
      <c r="I25" s="38">
        <f>IF('2H'!F25=-1,-1,(IF('18O'!F25=-1,-1,(IF('run summary'!F25=-1,-1,0)))))</f>
        <v>-1</v>
      </c>
      <c r="J25" s="38">
        <f>'raw data'!J25</f>
        <v>0</v>
      </c>
      <c r="K25" s="38" t="str">
        <f>CONCATENATE('raw data'!K25,"//208/808")</f>
        <v>//208/808</v>
      </c>
      <c r="L25" s="38">
        <f>'raw data'!L25</f>
        <v>0</v>
      </c>
      <c r="M25" s="38">
        <f>'raw data'!M25</f>
        <v>0</v>
      </c>
      <c r="N25" s="38">
        <f>'raw data'!N25</f>
        <v>0</v>
      </c>
      <c r="O25" s="38">
        <f>'raw data'!O25</f>
        <v>0</v>
      </c>
      <c r="P25" s="38">
        <f>'raw data'!P25</f>
        <v>0</v>
      </c>
      <c r="Q25" s="38">
        <f>'raw data'!Q25</f>
        <v>0</v>
      </c>
      <c r="R25" s="38">
        <f>'raw data'!R25</f>
        <v>0</v>
      </c>
      <c r="S25" s="38">
        <f>'raw data'!S25</f>
        <v>0</v>
      </c>
      <c r="T25" s="38">
        <f>'raw data'!T25</f>
        <v>0</v>
      </c>
      <c r="U25" s="38">
        <f>'raw data'!U25</f>
        <v>0</v>
      </c>
      <c r="V25" s="38">
        <f>'raw data'!V25</f>
        <v>0</v>
      </c>
      <c r="W25" s="38">
        <f>'raw data'!W25</f>
        <v>0</v>
      </c>
      <c r="X25" s="38">
        <f>'raw data'!X25</f>
        <v>0</v>
      </c>
      <c r="Y25" s="38">
        <f>'raw data'!Y25</f>
        <v>0</v>
      </c>
    </row>
    <row r="26" spans="1:25">
      <c r="A26" s="38">
        <f>'raw data'!A26</f>
        <v>0</v>
      </c>
      <c r="B26" s="38">
        <f>'raw data'!B26</f>
        <v>0</v>
      </c>
      <c r="C26" s="38">
        <f>'raw data'!C26</f>
        <v>0</v>
      </c>
      <c r="D26" s="38">
        <f>'raw data'!D26</f>
        <v>0</v>
      </c>
      <c r="E26" s="38">
        <f>'raw data'!E26</f>
        <v>0</v>
      </c>
      <c r="F26" s="43" t="e">
        <f>ROUND('18O'!O26,3)</f>
        <v>#DIV/0!</v>
      </c>
      <c r="G26" s="43" t="e">
        <f>ROUND('2H'!O26,3)</f>
        <v>#DIV/0!</v>
      </c>
      <c r="H26" s="38">
        <f>'raw data'!H26</f>
        <v>0</v>
      </c>
      <c r="I26" s="38">
        <f>IF('2H'!F26=-1,-1,(IF('18O'!F26=-1,-1,(IF('run summary'!F26=-1,-1,0)))))</f>
        <v>-1</v>
      </c>
      <c r="J26" s="38">
        <f>'raw data'!J26</f>
        <v>0</v>
      </c>
      <c r="K26" s="38" t="str">
        <f>CONCATENATE('raw data'!K26,"//208/808")</f>
        <v>//208/808</v>
      </c>
      <c r="L26" s="38">
        <f>'raw data'!L26</f>
        <v>0</v>
      </c>
      <c r="M26" s="38">
        <f>'raw data'!M26</f>
        <v>0</v>
      </c>
      <c r="N26" s="38">
        <f>'raw data'!N26</f>
        <v>0</v>
      </c>
      <c r="O26" s="38">
        <f>'raw data'!O26</f>
        <v>0</v>
      </c>
      <c r="P26" s="38">
        <f>'raw data'!P26</f>
        <v>0</v>
      </c>
      <c r="Q26" s="38">
        <f>'raw data'!Q26</f>
        <v>0</v>
      </c>
      <c r="R26" s="38">
        <f>'raw data'!R26</f>
        <v>0</v>
      </c>
      <c r="S26" s="38">
        <f>'raw data'!S26</f>
        <v>0</v>
      </c>
      <c r="T26" s="38">
        <f>'raw data'!T26</f>
        <v>0</v>
      </c>
      <c r="U26" s="38">
        <f>'raw data'!U26</f>
        <v>0</v>
      </c>
      <c r="V26" s="38">
        <f>'raw data'!V26</f>
        <v>0</v>
      </c>
      <c r="W26" s="38">
        <f>'raw data'!W26</f>
        <v>0</v>
      </c>
      <c r="X26" s="38">
        <f>'raw data'!X26</f>
        <v>0</v>
      </c>
      <c r="Y26" s="38">
        <f>'raw data'!Y26</f>
        <v>0</v>
      </c>
    </row>
    <row r="27" spans="1:25">
      <c r="A27" s="38">
        <f>'raw data'!A27</f>
        <v>0</v>
      </c>
      <c r="B27" s="38">
        <f>'raw data'!B27</f>
        <v>0</v>
      </c>
      <c r="C27" s="38">
        <f>'raw data'!C27</f>
        <v>0</v>
      </c>
      <c r="D27" s="38">
        <f>'raw data'!D27</f>
        <v>0</v>
      </c>
      <c r="E27" s="38">
        <f>'raw data'!E27</f>
        <v>0</v>
      </c>
      <c r="F27" s="43" t="e">
        <f>ROUND('18O'!O27,3)</f>
        <v>#DIV/0!</v>
      </c>
      <c r="G27" s="43" t="e">
        <f>ROUND('2H'!O27,3)</f>
        <v>#DIV/0!</v>
      </c>
      <c r="H27" s="38">
        <f>'raw data'!H27</f>
        <v>0</v>
      </c>
      <c r="I27" s="38">
        <f>IF('2H'!F27=-1,-1,(IF('18O'!F27=-1,-1,(IF('run summary'!F27=-1,-1,0)))))</f>
        <v>-1</v>
      </c>
      <c r="J27" s="38">
        <f>'raw data'!J27</f>
        <v>0</v>
      </c>
      <c r="K27" s="38" t="str">
        <f>CONCATENATE('raw data'!K27,"//208/808")</f>
        <v>//208/808</v>
      </c>
      <c r="L27" s="38">
        <f>'raw data'!L27</f>
        <v>0</v>
      </c>
      <c r="M27" s="38">
        <f>'raw data'!M27</f>
        <v>0</v>
      </c>
      <c r="N27" s="38">
        <f>'raw data'!N27</f>
        <v>0</v>
      </c>
      <c r="O27" s="38">
        <f>'raw data'!O27</f>
        <v>0</v>
      </c>
      <c r="P27" s="38">
        <f>'raw data'!P27</f>
        <v>0</v>
      </c>
      <c r="Q27" s="38">
        <f>'raw data'!Q27</f>
        <v>0</v>
      </c>
      <c r="R27" s="38">
        <f>'raw data'!R27</f>
        <v>0</v>
      </c>
      <c r="S27" s="38">
        <f>'raw data'!S27</f>
        <v>0</v>
      </c>
      <c r="T27" s="38">
        <f>'raw data'!T27</f>
        <v>0</v>
      </c>
      <c r="U27" s="38">
        <f>'raw data'!U27</f>
        <v>0</v>
      </c>
      <c r="V27" s="38">
        <f>'raw data'!V27</f>
        <v>0</v>
      </c>
      <c r="W27" s="38">
        <f>'raw data'!W27</f>
        <v>0</v>
      </c>
      <c r="X27" s="38">
        <f>'raw data'!X27</f>
        <v>0</v>
      </c>
      <c r="Y27" s="38">
        <f>'raw data'!Y27</f>
        <v>0</v>
      </c>
    </row>
    <row r="28" spans="1:25">
      <c r="A28" s="38">
        <f>'raw data'!A28</f>
        <v>0</v>
      </c>
      <c r="B28" s="38">
        <f>'raw data'!B28</f>
        <v>0</v>
      </c>
      <c r="C28" s="38">
        <f>'raw data'!C28</f>
        <v>0</v>
      </c>
      <c r="D28" s="38">
        <f>'raw data'!D28</f>
        <v>0</v>
      </c>
      <c r="E28" s="38">
        <f>'raw data'!E28</f>
        <v>0</v>
      </c>
      <c r="F28" s="43" t="e">
        <f>ROUND('18O'!O28,3)</f>
        <v>#DIV/0!</v>
      </c>
      <c r="G28" s="43" t="e">
        <f>ROUND('2H'!O28,3)</f>
        <v>#DIV/0!</v>
      </c>
      <c r="H28" s="38">
        <f>'raw data'!H28</f>
        <v>0</v>
      </c>
      <c r="I28" s="38">
        <f>IF('2H'!F28=-1,-1,(IF('18O'!F28=-1,-1,(IF('run summary'!F28=-1,-1,0)))))</f>
        <v>-1</v>
      </c>
      <c r="J28" s="38">
        <f>'raw data'!J28</f>
        <v>0</v>
      </c>
      <c r="K28" s="38" t="str">
        <f>CONCATENATE('raw data'!K28,"//208/808")</f>
        <v>//208/808</v>
      </c>
      <c r="L28" s="38">
        <f>'raw data'!L28</f>
        <v>0</v>
      </c>
      <c r="M28" s="38">
        <f>'raw data'!M28</f>
        <v>0</v>
      </c>
      <c r="N28" s="38">
        <f>'raw data'!N28</f>
        <v>0</v>
      </c>
      <c r="O28" s="38">
        <f>'raw data'!O28</f>
        <v>0</v>
      </c>
      <c r="P28" s="38">
        <f>'raw data'!P28</f>
        <v>0</v>
      </c>
      <c r="Q28" s="38">
        <f>'raw data'!Q28</f>
        <v>0</v>
      </c>
      <c r="R28" s="38">
        <f>'raw data'!R28</f>
        <v>0</v>
      </c>
      <c r="S28" s="38">
        <f>'raw data'!S28</f>
        <v>0</v>
      </c>
      <c r="T28" s="38">
        <f>'raw data'!T28</f>
        <v>0</v>
      </c>
      <c r="U28" s="38">
        <f>'raw data'!U28</f>
        <v>0</v>
      </c>
      <c r="V28" s="38">
        <f>'raw data'!V28</f>
        <v>0</v>
      </c>
      <c r="W28" s="38">
        <f>'raw data'!W28</f>
        <v>0</v>
      </c>
      <c r="X28" s="38">
        <f>'raw data'!X28</f>
        <v>0</v>
      </c>
      <c r="Y28" s="38">
        <f>'raw data'!Y28</f>
        <v>0</v>
      </c>
    </row>
    <row r="29" spans="1:25">
      <c r="A29" s="38">
        <f>'raw data'!A29</f>
        <v>0</v>
      </c>
      <c r="B29" s="38">
        <f>'raw data'!B29</f>
        <v>0</v>
      </c>
      <c r="C29" s="38">
        <f>'raw data'!C29</f>
        <v>0</v>
      </c>
      <c r="D29" s="38">
        <f>'raw data'!D29</f>
        <v>0</v>
      </c>
      <c r="E29" s="38">
        <f>'raw data'!E29</f>
        <v>0</v>
      </c>
      <c r="F29" s="43" t="e">
        <f>ROUND('18O'!O29,3)</f>
        <v>#DIV/0!</v>
      </c>
      <c r="G29" s="43" t="e">
        <f>ROUND('2H'!O29,3)</f>
        <v>#DIV/0!</v>
      </c>
      <c r="H29" s="38">
        <f>'raw data'!H29</f>
        <v>0</v>
      </c>
      <c r="I29" s="38">
        <f>IF('2H'!F29=-1,-1,(IF('18O'!F29=-1,-1,(IF('run summary'!F29=-1,-1,0)))))</f>
        <v>-1</v>
      </c>
      <c r="J29" s="38">
        <f>'raw data'!J29</f>
        <v>0</v>
      </c>
      <c r="K29" s="38" t="str">
        <f>CONCATENATE('raw data'!K29,"//208/808")</f>
        <v>//208/808</v>
      </c>
      <c r="L29" s="38">
        <f>'raw data'!L29</f>
        <v>0</v>
      </c>
      <c r="M29" s="38">
        <f>'raw data'!M29</f>
        <v>0</v>
      </c>
      <c r="N29" s="38">
        <f>'raw data'!N29</f>
        <v>0</v>
      </c>
      <c r="O29" s="38">
        <f>'raw data'!O29</f>
        <v>0</v>
      </c>
      <c r="P29" s="38">
        <f>'raw data'!P29</f>
        <v>0</v>
      </c>
      <c r="Q29" s="38">
        <f>'raw data'!Q29</f>
        <v>0</v>
      </c>
      <c r="R29" s="38">
        <f>'raw data'!R29</f>
        <v>0</v>
      </c>
      <c r="S29" s="38">
        <f>'raw data'!S29</f>
        <v>0</v>
      </c>
      <c r="T29" s="38">
        <f>'raw data'!T29</f>
        <v>0</v>
      </c>
      <c r="U29" s="38">
        <f>'raw data'!U29</f>
        <v>0</v>
      </c>
      <c r="V29" s="38">
        <f>'raw data'!V29</f>
        <v>0</v>
      </c>
      <c r="W29" s="38">
        <f>'raw data'!W29</f>
        <v>0</v>
      </c>
      <c r="X29" s="38">
        <f>'raw data'!X29</f>
        <v>0</v>
      </c>
      <c r="Y29" s="38">
        <f>'raw data'!Y29</f>
        <v>0</v>
      </c>
    </row>
    <row r="30" spans="1:25">
      <c r="A30" s="38">
        <f>'raw data'!A30</f>
        <v>0</v>
      </c>
      <c r="B30" s="38">
        <f>'raw data'!B30</f>
        <v>0</v>
      </c>
      <c r="C30" s="38">
        <f>'raw data'!C30</f>
        <v>0</v>
      </c>
      <c r="D30" s="38">
        <f>'raw data'!D30</f>
        <v>0</v>
      </c>
      <c r="E30" s="38">
        <f>'raw data'!E30</f>
        <v>0</v>
      </c>
      <c r="F30" s="43" t="e">
        <f>ROUND('18O'!O30,3)</f>
        <v>#DIV/0!</v>
      </c>
      <c r="G30" s="43" t="e">
        <f>ROUND('2H'!O30,3)</f>
        <v>#DIV/0!</v>
      </c>
      <c r="H30" s="38">
        <f>'raw data'!H30</f>
        <v>0</v>
      </c>
      <c r="I30" s="38">
        <f>IF('2H'!F30=-1,-1,(IF('18O'!F30=-1,-1,(IF('run summary'!F30=-1,-1,0)))))</f>
        <v>-1</v>
      </c>
      <c r="J30" s="38">
        <f>'raw data'!J30</f>
        <v>0</v>
      </c>
      <c r="K30" s="38" t="str">
        <f>CONCATENATE('raw data'!K30,"//208/808")</f>
        <v>//208/808</v>
      </c>
      <c r="L30" s="38">
        <f>'raw data'!L30</f>
        <v>0</v>
      </c>
      <c r="M30" s="38">
        <f>'raw data'!M30</f>
        <v>0</v>
      </c>
      <c r="N30" s="38">
        <f>'raw data'!N30</f>
        <v>0</v>
      </c>
      <c r="O30" s="38">
        <f>'raw data'!O30</f>
        <v>0</v>
      </c>
      <c r="P30" s="38">
        <f>'raw data'!P30</f>
        <v>0</v>
      </c>
      <c r="Q30" s="38">
        <f>'raw data'!Q30</f>
        <v>0</v>
      </c>
      <c r="R30" s="38">
        <f>'raw data'!R30</f>
        <v>0</v>
      </c>
      <c r="S30" s="38">
        <f>'raw data'!S30</f>
        <v>0</v>
      </c>
      <c r="T30" s="38">
        <f>'raw data'!T30</f>
        <v>0</v>
      </c>
      <c r="U30" s="38">
        <f>'raw data'!U30</f>
        <v>0</v>
      </c>
      <c r="V30" s="38">
        <f>'raw data'!V30</f>
        <v>0</v>
      </c>
      <c r="W30" s="38">
        <f>'raw data'!W30</f>
        <v>0</v>
      </c>
      <c r="X30" s="38">
        <f>'raw data'!X30</f>
        <v>0</v>
      </c>
      <c r="Y30" s="38">
        <f>'raw data'!Y30</f>
        <v>0</v>
      </c>
    </row>
    <row r="31" spans="1:25">
      <c r="A31" s="38">
        <f>'raw data'!A31</f>
        <v>0</v>
      </c>
      <c r="B31" s="38">
        <f>'raw data'!B31</f>
        <v>0</v>
      </c>
      <c r="C31" s="38">
        <f>'raw data'!C31</f>
        <v>0</v>
      </c>
      <c r="D31" s="38">
        <f>'raw data'!D31</f>
        <v>0</v>
      </c>
      <c r="E31" s="38">
        <f>'raw data'!E31</f>
        <v>0</v>
      </c>
      <c r="F31" s="43" t="e">
        <f>ROUND('18O'!O31,3)</f>
        <v>#DIV/0!</v>
      </c>
      <c r="G31" s="43" t="e">
        <f>ROUND('2H'!O31,3)</f>
        <v>#DIV/0!</v>
      </c>
      <c r="H31" s="38">
        <f>'raw data'!H31</f>
        <v>0</v>
      </c>
      <c r="I31" s="38">
        <f>IF('2H'!F31=-1,-1,(IF('18O'!F31=-1,-1,(IF('run summary'!F31=-1,-1,0)))))</f>
        <v>-1</v>
      </c>
      <c r="J31" s="38">
        <f>'raw data'!J31</f>
        <v>0</v>
      </c>
      <c r="K31" s="38" t="str">
        <f>CONCATENATE('raw data'!K31,"//208/808")</f>
        <v>//208/808</v>
      </c>
      <c r="L31" s="38">
        <f>'raw data'!L31</f>
        <v>0</v>
      </c>
      <c r="M31" s="38">
        <f>'raw data'!M31</f>
        <v>0</v>
      </c>
      <c r="N31" s="38">
        <f>'raw data'!N31</f>
        <v>0</v>
      </c>
      <c r="O31" s="38">
        <f>'raw data'!O31</f>
        <v>0</v>
      </c>
      <c r="P31" s="38">
        <f>'raw data'!P31</f>
        <v>0</v>
      </c>
      <c r="Q31" s="38">
        <f>'raw data'!Q31</f>
        <v>0</v>
      </c>
      <c r="R31" s="38">
        <f>'raw data'!R31</f>
        <v>0</v>
      </c>
      <c r="S31" s="38">
        <f>'raw data'!S31</f>
        <v>0</v>
      </c>
      <c r="T31" s="38">
        <f>'raw data'!T31</f>
        <v>0</v>
      </c>
      <c r="U31" s="38">
        <f>'raw data'!U31</f>
        <v>0</v>
      </c>
      <c r="V31" s="38">
        <f>'raw data'!V31</f>
        <v>0</v>
      </c>
      <c r="W31" s="38">
        <f>'raw data'!W31</f>
        <v>0</v>
      </c>
      <c r="X31" s="38">
        <f>'raw data'!X31</f>
        <v>0</v>
      </c>
      <c r="Y31" s="38">
        <f>'raw data'!Y31</f>
        <v>0</v>
      </c>
    </row>
    <row r="32" spans="1:25">
      <c r="A32" s="38">
        <f>'raw data'!A32</f>
        <v>0</v>
      </c>
      <c r="B32" s="38">
        <f>'raw data'!B32</f>
        <v>0</v>
      </c>
      <c r="C32" s="38">
        <f>'raw data'!C32</f>
        <v>0</v>
      </c>
      <c r="D32" s="38">
        <f>'raw data'!D32</f>
        <v>0</v>
      </c>
      <c r="E32" s="38">
        <f>'raw data'!E32</f>
        <v>0</v>
      </c>
      <c r="F32" s="43" t="e">
        <f>ROUND('18O'!O32,3)</f>
        <v>#DIV/0!</v>
      </c>
      <c r="G32" s="43" t="e">
        <f>ROUND('2H'!O32,3)</f>
        <v>#DIV/0!</v>
      </c>
      <c r="H32" s="38">
        <f>'raw data'!H32</f>
        <v>0</v>
      </c>
      <c r="I32" s="38">
        <f>IF('2H'!F32=-1,-1,(IF('18O'!F32=-1,-1,(IF('run summary'!F32=-1,-1,0)))))</f>
        <v>-1</v>
      </c>
      <c r="J32" s="38">
        <f>'raw data'!J32</f>
        <v>0</v>
      </c>
      <c r="K32" s="38" t="str">
        <f>CONCATENATE('raw data'!K32,"//208/808")</f>
        <v>//208/808</v>
      </c>
      <c r="L32" s="38">
        <f>'raw data'!L32</f>
        <v>0</v>
      </c>
      <c r="M32" s="38">
        <f>'raw data'!M32</f>
        <v>0</v>
      </c>
      <c r="N32" s="38">
        <f>'raw data'!N32</f>
        <v>0</v>
      </c>
      <c r="O32" s="38">
        <f>'raw data'!O32</f>
        <v>0</v>
      </c>
      <c r="P32" s="38">
        <f>'raw data'!P32</f>
        <v>0</v>
      </c>
      <c r="Q32" s="38">
        <f>'raw data'!Q32</f>
        <v>0</v>
      </c>
      <c r="R32" s="38">
        <f>'raw data'!R32</f>
        <v>0</v>
      </c>
      <c r="S32" s="38">
        <f>'raw data'!S32</f>
        <v>0</v>
      </c>
      <c r="T32" s="38">
        <f>'raw data'!T32</f>
        <v>0</v>
      </c>
      <c r="U32" s="38">
        <f>'raw data'!U32</f>
        <v>0</v>
      </c>
      <c r="V32" s="38">
        <f>'raw data'!V32</f>
        <v>0</v>
      </c>
      <c r="W32" s="38">
        <f>'raw data'!W32</f>
        <v>0</v>
      </c>
      <c r="X32" s="38">
        <f>'raw data'!X32</f>
        <v>0</v>
      </c>
      <c r="Y32" s="38">
        <f>'raw data'!Y32</f>
        <v>0</v>
      </c>
    </row>
    <row r="33" spans="1:25">
      <c r="A33" s="38">
        <f>'raw data'!A33</f>
        <v>0</v>
      </c>
      <c r="B33" s="38">
        <f>'raw data'!B33</f>
        <v>0</v>
      </c>
      <c r="C33" s="38">
        <f>'raw data'!C33</f>
        <v>0</v>
      </c>
      <c r="D33" s="38">
        <f>'raw data'!D33</f>
        <v>0</v>
      </c>
      <c r="E33" s="38">
        <f>'raw data'!E33</f>
        <v>0</v>
      </c>
      <c r="F33" s="43" t="e">
        <f>ROUND('18O'!O33,3)</f>
        <v>#DIV/0!</v>
      </c>
      <c r="G33" s="43" t="e">
        <f>ROUND('2H'!O33,3)</f>
        <v>#DIV/0!</v>
      </c>
      <c r="H33" s="38">
        <f>'raw data'!H33</f>
        <v>0</v>
      </c>
      <c r="I33" s="38">
        <f>IF('2H'!F33=-1,-1,(IF('18O'!F33=-1,-1,(IF('run summary'!F33=-1,-1,0)))))</f>
        <v>-1</v>
      </c>
      <c r="J33" s="38">
        <f>'raw data'!J33</f>
        <v>0</v>
      </c>
      <c r="K33" s="38" t="str">
        <f>CONCATENATE('raw data'!K33,"//208/808")</f>
        <v>//208/808</v>
      </c>
      <c r="L33" s="38">
        <f>'raw data'!L33</f>
        <v>0</v>
      </c>
      <c r="M33" s="38">
        <f>'raw data'!M33</f>
        <v>0</v>
      </c>
      <c r="N33" s="38">
        <f>'raw data'!N33</f>
        <v>0</v>
      </c>
      <c r="O33" s="38">
        <f>'raw data'!O33</f>
        <v>0</v>
      </c>
      <c r="P33" s="38">
        <f>'raw data'!P33</f>
        <v>0</v>
      </c>
      <c r="Q33" s="38">
        <f>'raw data'!Q33</f>
        <v>0</v>
      </c>
      <c r="R33" s="38">
        <f>'raw data'!R33</f>
        <v>0</v>
      </c>
      <c r="S33" s="38">
        <f>'raw data'!S33</f>
        <v>0</v>
      </c>
      <c r="T33" s="38">
        <f>'raw data'!T33</f>
        <v>0</v>
      </c>
      <c r="U33" s="38">
        <f>'raw data'!U33</f>
        <v>0</v>
      </c>
      <c r="V33" s="38">
        <f>'raw data'!V33</f>
        <v>0</v>
      </c>
      <c r="W33" s="38">
        <f>'raw data'!W33</f>
        <v>0</v>
      </c>
      <c r="X33" s="38">
        <f>'raw data'!X33</f>
        <v>0</v>
      </c>
      <c r="Y33" s="38">
        <f>'raw data'!Y33</f>
        <v>0</v>
      </c>
    </row>
    <row r="34" spans="1:25">
      <c r="A34" s="38">
        <f>'raw data'!A34</f>
        <v>0</v>
      </c>
      <c r="B34" s="38">
        <f>'raw data'!B34</f>
        <v>0</v>
      </c>
      <c r="C34" s="38">
        <f>'raw data'!C34</f>
        <v>0</v>
      </c>
      <c r="D34" s="38">
        <f>'raw data'!D34</f>
        <v>0</v>
      </c>
      <c r="E34" s="38">
        <f>'raw data'!E34</f>
        <v>0</v>
      </c>
      <c r="F34" s="43" t="e">
        <f>ROUND('18O'!O34,3)</f>
        <v>#DIV/0!</v>
      </c>
      <c r="G34" s="43" t="e">
        <f>ROUND('2H'!O34,3)</f>
        <v>#DIV/0!</v>
      </c>
      <c r="H34" s="38">
        <f>'raw data'!H34</f>
        <v>0</v>
      </c>
      <c r="I34" s="38">
        <f>IF('2H'!F34=-1,-1,(IF('18O'!F34=-1,-1,(IF('run summary'!F34=-1,-1,0)))))</f>
        <v>-1</v>
      </c>
      <c r="J34" s="38">
        <f>'raw data'!J34</f>
        <v>0</v>
      </c>
      <c r="K34" s="38" t="str">
        <f>CONCATENATE('raw data'!K34,"//208/808")</f>
        <v>//208/808</v>
      </c>
      <c r="L34" s="38">
        <f>'raw data'!L34</f>
        <v>0</v>
      </c>
      <c r="M34" s="38">
        <f>'raw data'!M34</f>
        <v>0</v>
      </c>
      <c r="N34" s="38">
        <f>'raw data'!N34</f>
        <v>0</v>
      </c>
      <c r="O34" s="38">
        <f>'raw data'!O34</f>
        <v>0</v>
      </c>
      <c r="P34" s="38">
        <f>'raw data'!P34</f>
        <v>0</v>
      </c>
      <c r="Q34" s="38">
        <f>'raw data'!Q34</f>
        <v>0</v>
      </c>
      <c r="R34" s="38">
        <f>'raw data'!R34</f>
        <v>0</v>
      </c>
      <c r="S34" s="38">
        <f>'raw data'!S34</f>
        <v>0</v>
      </c>
      <c r="T34" s="38">
        <f>'raw data'!T34</f>
        <v>0</v>
      </c>
      <c r="U34" s="38">
        <f>'raw data'!U34</f>
        <v>0</v>
      </c>
      <c r="V34" s="38">
        <f>'raw data'!V34</f>
        <v>0</v>
      </c>
      <c r="W34" s="38">
        <f>'raw data'!W34</f>
        <v>0</v>
      </c>
      <c r="X34" s="38">
        <f>'raw data'!X34</f>
        <v>0</v>
      </c>
      <c r="Y34" s="38">
        <f>'raw data'!Y34</f>
        <v>0</v>
      </c>
    </row>
    <row r="35" spans="1:25">
      <c r="A35" s="38">
        <f>'raw data'!A35</f>
        <v>0</v>
      </c>
      <c r="B35" s="38">
        <f>'raw data'!B35</f>
        <v>0</v>
      </c>
      <c r="C35" s="38">
        <f>'raw data'!C35</f>
        <v>0</v>
      </c>
      <c r="D35" s="38">
        <f>'raw data'!D35</f>
        <v>0</v>
      </c>
      <c r="E35" s="38">
        <f>'raw data'!E35</f>
        <v>0</v>
      </c>
      <c r="F35" s="43" t="e">
        <f>ROUND('18O'!O35,3)</f>
        <v>#DIV/0!</v>
      </c>
      <c r="G35" s="43" t="e">
        <f>ROUND('2H'!O35,3)</f>
        <v>#DIV/0!</v>
      </c>
      <c r="H35" s="38">
        <f>'raw data'!H35</f>
        <v>0</v>
      </c>
      <c r="I35" s="38">
        <f>IF('2H'!F35=-1,-1,(IF('18O'!F35=-1,-1,(IF('run summary'!F35=-1,-1,0)))))</f>
        <v>-1</v>
      </c>
      <c r="J35" s="38">
        <f>'raw data'!J35</f>
        <v>0</v>
      </c>
      <c r="K35" s="38" t="str">
        <f>CONCATENATE('raw data'!K35,"//208/808")</f>
        <v>//208/808</v>
      </c>
      <c r="L35" s="38">
        <f>'raw data'!L35</f>
        <v>0</v>
      </c>
      <c r="M35" s="38">
        <f>'raw data'!M35</f>
        <v>0</v>
      </c>
      <c r="N35" s="38">
        <f>'raw data'!N35</f>
        <v>0</v>
      </c>
      <c r="O35" s="38">
        <f>'raw data'!O35</f>
        <v>0</v>
      </c>
      <c r="P35" s="38">
        <f>'raw data'!P35</f>
        <v>0</v>
      </c>
      <c r="Q35" s="38">
        <f>'raw data'!Q35</f>
        <v>0</v>
      </c>
      <c r="R35" s="38">
        <f>'raw data'!R35</f>
        <v>0</v>
      </c>
      <c r="S35" s="38">
        <f>'raw data'!S35</f>
        <v>0</v>
      </c>
      <c r="T35" s="38">
        <f>'raw data'!T35</f>
        <v>0</v>
      </c>
      <c r="U35" s="38">
        <f>'raw data'!U35</f>
        <v>0</v>
      </c>
      <c r="V35" s="38">
        <f>'raw data'!V35</f>
        <v>0</v>
      </c>
      <c r="W35" s="38">
        <f>'raw data'!W35</f>
        <v>0</v>
      </c>
      <c r="X35" s="38">
        <f>'raw data'!X35</f>
        <v>0</v>
      </c>
      <c r="Y35" s="38">
        <f>'raw data'!Y35</f>
        <v>0</v>
      </c>
    </row>
    <row r="36" spans="1:25">
      <c r="A36" s="38">
        <f>'raw data'!A36</f>
        <v>0</v>
      </c>
      <c r="B36" s="38">
        <f>'raw data'!B36</f>
        <v>0</v>
      </c>
      <c r="C36" s="38">
        <f>'raw data'!C36</f>
        <v>0</v>
      </c>
      <c r="D36" s="38">
        <f>'raw data'!D36</f>
        <v>0</v>
      </c>
      <c r="E36" s="38">
        <f>'raw data'!E36</f>
        <v>0</v>
      </c>
      <c r="F36" s="43" t="e">
        <f>ROUND('18O'!O36,3)</f>
        <v>#DIV/0!</v>
      </c>
      <c r="G36" s="43" t="e">
        <f>ROUND('2H'!O36,3)</f>
        <v>#DIV/0!</v>
      </c>
      <c r="H36" s="38">
        <f>'raw data'!H36</f>
        <v>0</v>
      </c>
      <c r="I36" s="38">
        <f>IF('2H'!F36=-1,-1,(IF('18O'!F36=-1,-1,(IF('run summary'!F36=-1,-1,0)))))</f>
        <v>-1</v>
      </c>
      <c r="J36" s="38">
        <f>'raw data'!J36</f>
        <v>0</v>
      </c>
      <c r="K36" s="38" t="str">
        <f>CONCATENATE('raw data'!K36,"//208/808")</f>
        <v>//208/808</v>
      </c>
      <c r="L36" s="38">
        <f>'raw data'!L36</f>
        <v>0</v>
      </c>
      <c r="M36" s="38">
        <f>'raw data'!M36</f>
        <v>0</v>
      </c>
      <c r="N36" s="38">
        <f>'raw data'!N36</f>
        <v>0</v>
      </c>
      <c r="O36" s="38">
        <f>'raw data'!O36</f>
        <v>0</v>
      </c>
      <c r="P36" s="38">
        <f>'raw data'!P36</f>
        <v>0</v>
      </c>
      <c r="Q36" s="38">
        <f>'raw data'!Q36</f>
        <v>0</v>
      </c>
      <c r="R36" s="38">
        <f>'raw data'!R36</f>
        <v>0</v>
      </c>
      <c r="S36" s="38">
        <f>'raw data'!S36</f>
        <v>0</v>
      </c>
      <c r="T36" s="38">
        <f>'raw data'!T36</f>
        <v>0</v>
      </c>
      <c r="U36" s="38">
        <f>'raw data'!U36</f>
        <v>0</v>
      </c>
      <c r="V36" s="38">
        <f>'raw data'!V36</f>
        <v>0</v>
      </c>
      <c r="W36" s="38">
        <f>'raw data'!W36</f>
        <v>0</v>
      </c>
      <c r="X36" s="38">
        <f>'raw data'!X36</f>
        <v>0</v>
      </c>
      <c r="Y36" s="38">
        <f>'raw data'!Y36</f>
        <v>0</v>
      </c>
    </row>
    <row r="37" spans="1:25">
      <c r="A37" s="38">
        <f>'raw data'!A37</f>
        <v>0</v>
      </c>
      <c r="B37" s="38">
        <f>'raw data'!B37</f>
        <v>0</v>
      </c>
      <c r="C37" s="38">
        <f>'raw data'!C37</f>
        <v>0</v>
      </c>
      <c r="D37" s="38">
        <f>'raw data'!D37</f>
        <v>0</v>
      </c>
      <c r="E37" s="38">
        <f>'raw data'!E37</f>
        <v>0</v>
      </c>
      <c r="F37" s="43" t="e">
        <f>ROUND('18O'!O37,3)</f>
        <v>#DIV/0!</v>
      </c>
      <c r="G37" s="43" t="e">
        <f>ROUND('2H'!O37,3)</f>
        <v>#DIV/0!</v>
      </c>
      <c r="H37" s="38">
        <f>'raw data'!H37</f>
        <v>0</v>
      </c>
      <c r="I37" s="38">
        <f>IF('2H'!F37=-1,-1,(IF('18O'!F37=-1,-1,(IF('run summary'!F37=-1,-1,0)))))</f>
        <v>-1</v>
      </c>
      <c r="J37" s="38">
        <f>'raw data'!J37</f>
        <v>0</v>
      </c>
      <c r="K37" s="38" t="str">
        <f>CONCATENATE('raw data'!K37,"//208/808")</f>
        <v>//208/808</v>
      </c>
      <c r="L37" s="38">
        <f>'raw data'!L37</f>
        <v>0</v>
      </c>
      <c r="M37" s="38">
        <f>'raw data'!M37</f>
        <v>0</v>
      </c>
      <c r="N37" s="38">
        <f>'raw data'!N37</f>
        <v>0</v>
      </c>
      <c r="O37" s="38">
        <f>'raw data'!O37</f>
        <v>0</v>
      </c>
      <c r="P37" s="38">
        <f>'raw data'!P37</f>
        <v>0</v>
      </c>
      <c r="Q37" s="38">
        <f>'raw data'!Q37</f>
        <v>0</v>
      </c>
      <c r="R37" s="38">
        <f>'raw data'!R37</f>
        <v>0</v>
      </c>
      <c r="S37" s="38">
        <f>'raw data'!S37</f>
        <v>0</v>
      </c>
      <c r="T37" s="38">
        <f>'raw data'!T37</f>
        <v>0</v>
      </c>
      <c r="U37" s="38">
        <f>'raw data'!U37</f>
        <v>0</v>
      </c>
      <c r="V37" s="38">
        <f>'raw data'!V37</f>
        <v>0</v>
      </c>
      <c r="W37" s="38">
        <f>'raw data'!W37</f>
        <v>0</v>
      </c>
      <c r="X37" s="38">
        <f>'raw data'!X37</f>
        <v>0</v>
      </c>
      <c r="Y37" s="38">
        <f>'raw data'!Y37</f>
        <v>0</v>
      </c>
    </row>
    <row r="38" spans="1:25">
      <c r="A38" s="38">
        <f>'raw data'!A38</f>
        <v>0</v>
      </c>
      <c r="B38" s="38">
        <f>'raw data'!B38</f>
        <v>0</v>
      </c>
      <c r="C38" s="38">
        <f>'raw data'!C38</f>
        <v>0</v>
      </c>
      <c r="D38" s="38">
        <f>'raw data'!D38</f>
        <v>0</v>
      </c>
      <c r="E38" s="38">
        <f>'raw data'!E38</f>
        <v>0</v>
      </c>
      <c r="F38" s="43" t="e">
        <f>ROUND('18O'!O38,3)</f>
        <v>#DIV/0!</v>
      </c>
      <c r="G38" s="43" t="e">
        <f>ROUND('2H'!O38,3)</f>
        <v>#DIV/0!</v>
      </c>
      <c r="H38" s="38">
        <f>'raw data'!H38</f>
        <v>0</v>
      </c>
      <c r="I38" s="38">
        <f>IF('2H'!F38=-1,-1,(IF('18O'!F38=-1,-1,(IF('run summary'!F38=-1,-1,0)))))</f>
        <v>-1</v>
      </c>
      <c r="J38" s="38">
        <f>'raw data'!J38</f>
        <v>0</v>
      </c>
      <c r="K38" s="38" t="str">
        <f>CONCATENATE('raw data'!K38,"//208/808")</f>
        <v>//208/808</v>
      </c>
      <c r="L38" s="38">
        <f>'raw data'!L38</f>
        <v>0</v>
      </c>
      <c r="M38" s="38">
        <f>'raw data'!M38</f>
        <v>0</v>
      </c>
      <c r="N38" s="38">
        <f>'raw data'!N38</f>
        <v>0</v>
      </c>
      <c r="O38" s="38">
        <f>'raw data'!O38</f>
        <v>0</v>
      </c>
      <c r="P38" s="38">
        <f>'raw data'!P38</f>
        <v>0</v>
      </c>
      <c r="Q38" s="38">
        <f>'raw data'!Q38</f>
        <v>0</v>
      </c>
      <c r="R38" s="38">
        <f>'raw data'!R38</f>
        <v>0</v>
      </c>
      <c r="S38" s="38">
        <f>'raw data'!S38</f>
        <v>0</v>
      </c>
      <c r="T38" s="38">
        <f>'raw data'!T38</f>
        <v>0</v>
      </c>
      <c r="U38" s="38">
        <f>'raw data'!U38</f>
        <v>0</v>
      </c>
      <c r="V38" s="38">
        <f>'raw data'!V38</f>
        <v>0</v>
      </c>
      <c r="W38" s="38">
        <f>'raw data'!W38</f>
        <v>0</v>
      </c>
      <c r="X38" s="38">
        <f>'raw data'!X38</f>
        <v>0</v>
      </c>
      <c r="Y38" s="38">
        <f>'raw data'!Y38</f>
        <v>0</v>
      </c>
    </row>
    <row r="39" spans="1:25">
      <c r="A39" s="38">
        <f>'raw data'!A39</f>
        <v>0</v>
      </c>
      <c r="B39" s="38">
        <f>'raw data'!B39</f>
        <v>0</v>
      </c>
      <c r="C39" s="38">
        <f>'raw data'!C39</f>
        <v>0</v>
      </c>
      <c r="D39" s="38">
        <f>'raw data'!D39</f>
        <v>0</v>
      </c>
      <c r="E39" s="38">
        <f>'raw data'!E39</f>
        <v>0</v>
      </c>
      <c r="F39" s="43" t="e">
        <f>ROUND('18O'!O39,3)</f>
        <v>#DIV/0!</v>
      </c>
      <c r="G39" s="43" t="e">
        <f>ROUND('2H'!O39,3)</f>
        <v>#DIV/0!</v>
      </c>
      <c r="H39" s="38">
        <f>'raw data'!H39</f>
        <v>0</v>
      </c>
      <c r="I39" s="38">
        <f>IF('2H'!F39=-1,-1,(IF('18O'!F39=-1,-1,(IF('run summary'!F39=-1,-1,0)))))</f>
        <v>-1</v>
      </c>
      <c r="J39" s="38">
        <f>'raw data'!J39</f>
        <v>0</v>
      </c>
      <c r="K39" s="38" t="str">
        <f>CONCATENATE('raw data'!K39,"//208/808")</f>
        <v>//208/808</v>
      </c>
      <c r="L39" s="38">
        <f>'raw data'!L39</f>
        <v>0</v>
      </c>
      <c r="M39" s="38">
        <f>'raw data'!M39</f>
        <v>0</v>
      </c>
      <c r="N39" s="38">
        <f>'raw data'!N39</f>
        <v>0</v>
      </c>
      <c r="O39" s="38">
        <f>'raw data'!O39</f>
        <v>0</v>
      </c>
      <c r="P39" s="38">
        <f>'raw data'!P39</f>
        <v>0</v>
      </c>
      <c r="Q39" s="38">
        <f>'raw data'!Q39</f>
        <v>0</v>
      </c>
      <c r="R39" s="38">
        <f>'raw data'!R39</f>
        <v>0</v>
      </c>
      <c r="S39" s="38">
        <f>'raw data'!S39</f>
        <v>0</v>
      </c>
      <c r="T39" s="38">
        <f>'raw data'!T39</f>
        <v>0</v>
      </c>
      <c r="U39" s="38">
        <f>'raw data'!U39</f>
        <v>0</v>
      </c>
      <c r="V39" s="38">
        <f>'raw data'!V39</f>
        <v>0</v>
      </c>
      <c r="W39" s="38">
        <f>'raw data'!W39</f>
        <v>0</v>
      </c>
      <c r="X39" s="38">
        <f>'raw data'!X39</f>
        <v>0</v>
      </c>
      <c r="Y39" s="38">
        <f>'raw data'!Y39</f>
        <v>0</v>
      </c>
    </row>
    <row r="40" spans="1:25">
      <c r="A40" s="38">
        <f>'raw data'!A40</f>
        <v>0</v>
      </c>
      <c r="B40" s="38">
        <f>'raw data'!B40</f>
        <v>0</v>
      </c>
      <c r="C40" s="38">
        <f>'raw data'!C40</f>
        <v>0</v>
      </c>
      <c r="D40" s="38">
        <f>'raw data'!D40</f>
        <v>0</v>
      </c>
      <c r="E40" s="38">
        <f>'raw data'!E40</f>
        <v>0</v>
      </c>
      <c r="F40" s="43" t="e">
        <f>ROUND('18O'!O40,3)</f>
        <v>#DIV/0!</v>
      </c>
      <c r="G40" s="43" t="e">
        <f>ROUND('2H'!O40,3)</f>
        <v>#DIV/0!</v>
      </c>
      <c r="H40" s="38">
        <f>'raw data'!H40</f>
        <v>0</v>
      </c>
      <c r="I40" s="38">
        <f>IF('2H'!F40=-1,-1,(IF('18O'!F40=-1,-1,(IF('run summary'!F40=-1,-1,0)))))</f>
        <v>-1</v>
      </c>
      <c r="J40" s="38">
        <f>'raw data'!J40</f>
        <v>0</v>
      </c>
      <c r="K40" s="38" t="str">
        <f>CONCATENATE('raw data'!K40,"//208/808")</f>
        <v>//208/808</v>
      </c>
      <c r="L40" s="38">
        <f>'raw data'!L40</f>
        <v>0</v>
      </c>
      <c r="M40" s="38">
        <f>'raw data'!M40</f>
        <v>0</v>
      </c>
      <c r="N40" s="38">
        <f>'raw data'!N40</f>
        <v>0</v>
      </c>
      <c r="O40" s="38">
        <f>'raw data'!O40</f>
        <v>0</v>
      </c>
      <c r="P40" s="38">
        <f>'raw data'!P40</f>
        <v>0</v>
      </c>
      <c r="Q40" s="38">
        <f>'raw data'!Q40</f>
        <v>0</v>
      </c>
      <c r="R40" s="38">
        <f>'raw data'!R40</f>
        <v>0</v>
      </c>
      <c r="S40" s="38">
        <f>'raw data'!S40</f>
        <v>0</v>
      </c>
      <c r="T40" s="38">
        <f>'raw data'!T40</f>
        <v>0</v>
      </c>
      <c r="U40" s="38">
        <f>'raw data'!U40</f>
        <v>0</v>
      </c>
      <c r="V40" s="38">
        <f>'raw data'!V40</f>
        <v>0</v>
      </c>
      <c r="W40" s="38">
        <f>'raw data'!W40</f>
        <v>0</v>
      </c>
      <c r="X40" s="38">
        <f>'raw data'!X40</f>
        <v>0</v>
      </c>
      <c r="Y40" s="38">
        <f>'raw data'!Y40</f>
        <v>0</v>
      </c>
    </row>
    <row r="41" spans="1:25">
      <c r="A41" s="38">
        <f>'raw data'!A41</f>
        <v>0</v>
      </c>
      <c r="B41" s="38">
        <f>'raw data'!B41</f>
        <v>0</v>
      </c>
      <c r="C41" s="38">
        <f>'raw data'!C41</f>
        <v>0</v>
      </c>
      <c r="D41" s="38">
        <f>'raw data'!D41</f>
        <v>0</v>
      </c>
      <c r="E41" s="38">
        <f>'raw data'!E41</f>
        <v>0</v>
      </c>
      <c r="F41" s="43" t="e">
        <f>ROUND('18O'!O41,3)</f>
        <v>#DIV/0!</v>
      </c>
      <c r="G41" s="43" t="e">
        <f>ROUND('2H'!O41,3)</f>
        <v>#DIV/0!</v>
      </c>
      <c r="H41" s="38">
        <f>'raw data'!H41</f>
        <v>0</v>
      </c>
      <c r="I41" s="38">
        <f>IF('2H'!F41=-1,-1,(IF('18O'!F41=-1,-1,(IF('run summary'!F41=-1,-1,0)))))</f>
        <v>-1</v>
      </c>
      <c r="J41" s="38">
        <f>'raw data'!J41</f>
        <v>0</v>
      </c>
      <c r="K41" s="38" t="str">
        <f>CONCATENATE('raw data'!K41,"//208/808")</f>
        <v>//208/808</v>
      </c>
      <c r="L41" s="38">
        <f>'raw data'!L41</f>
        <v>0</v>
      </c>
      <c r="M41" s="38">
        <f>'raw data'!M41</f>
        <v>0</v>
      </c>
      <c r="N41" s="38">
        <f>'raw data'!N41</f>
        <v>0</v>
      </c>
      <c r="O41" s="38">
        <f>'raw data'!O41</f>
        <v>0</v>
      </c>
      <c r="P41" s="38">
        <f>'raw data'!P41</f>
        <v>0</v>
      </c>
      <c r="Q41" s="38">
        <f>'raw data'!Q41</f>
        <v>0</v>
      </c>
      <c r="R41" s="38">
        <f>'raw data'!R41</f>
        <v>0</v>
      </c>
      <c r="S41" s="38">
        <f>'raw data'!S41</f>
        <v>0</v>
      </c>
      <c r="T41" s="38">
        <f>'raw data'!T41</f>
        <v>0</v>
      </c>
      <c r="U41" s="38">
        <f>'raw data'!U41</f>
        <v>0</v>
      </c>
      <c r="V41" s="38">
        <f>'raw data'!V41</f>
        <v>0</v>
      </c>
      <c r="W41" s="38">
        <f>'raw data'!W41</f>
        <v>0</v>
      </c>
      <c r="X41" s="38">
        <f>'raw data'!X41</f>
        <v>0</v>
      </c>
      <c r="Y41" s="38">
        <f>'raw data'!Y41</f>
        <v>0</v>
      </c>
    </row>
    <row r="42" spans="1:25">
      <c r="A42" s="38">
        <f>'raw data'!A42</f>
        <v>0</v>
      </c>
      <c r="B42" s="38">
        <f>'raw data'!B42</f>
        <v>0</v>
      </c>
      <c r="C42" s="38">
        <f>'raw data'!C42</f>
        <v>0</v>
      </c>
      <c r="D42" s="38">
        <f>'raw data'!D42</f>
        <v>0</v>
      </c>
      <c r="E42" s="38">
        <f>'raw data'!E42</f>
        <v>0</v>
      </c>
      <c r="F42" s="43" t="e">
        <f>ROUND('18O'!O42,3)</f>
        <v>#VALUE!</v>
      </c>
      <c r="G42" s="43" t="e">
        <f>ROUND('2H'!O42,3)</f>
        <v>#VALUE!</v>
      </c>
      <c r="H42" s="38">
        <f>'raw data'!H42</f>
        <v>0</v>
      </c>
      <c r="I42" s="38">
        <f>IF('2H'!F42=-1,-1,(IF('18O'!F42=-1,-1,(IF('run summary'!F42=-1,-1,0)))))</f>
        <v>-1</v>
      </c>
      <c r="J42" s="38">
        <f>'raw data'!J42</f>
        <v>0</v>
      </c>
      <c r="K42" s="38" t="str">
        <f>CONCATENATE('raw data'!K42,"//208/808")</f>
        <v>//208/808</v>
      </c>
      <c r="L42" s="38">
        <f>'raw data'!L42</f>
        <v>0</v>
      </c>
      <c r="M42" s="38">
        <f>'raw data'!M42</f>
        <v>0</v>
      </c>
      <c r="N42" s="38">
        <f>'raw data'!N42</f>
        <v>0</v>
      </c>
      <c r="O42" s="38">
        <f>'raw data'!O42</f>
        <v>0</v>
      </c>
      <c r="P42" s="38">
        <f>'raw data'!P42</f>
        <v>0</v>
      </c>
      <c r="Q42" s="38">
        <f>'raw data'!Q42</f>
        <v>0</v>
      </c>
      <c r="R42" s="38">
        <f>'raw data'!R42</f>
        <v>0</v>
      </c>
      <c r="S42" s="38">
        <f>'raw data'!S42</f>
        <v>0</v>
      </c>
      <c r="T42" s="38">
        <f>'raw data'!T42</f>
        <v>0</v>
      </c>
      <c r="U42" s="38">
        <f>'raw data'!U42</f>
        <v>0</v>
      </c>
      <c r="V42" s="38">
        <f>'raw data'!V42</f>
        <v>0</v>
      </c>
      <c r="W42" s="38">
        <f>'raw data'!W42</f>
        <v>0</v>
      </c>
      <c r="X42" s="38">
        <f>'raw data'!X42</f>
        <v>0</v>
      </c>
      <c r="Y42" s="38">
        <f>'raw data'!Y42</f>
        <v>0</v>
      </c>
    </row>
    <row r="43" spans="1:25">
      <c r="A43" s="38">
        <f>'raw data'!A43</f>
        <v>0</v>
      </c>
      <c r="B43" s="38">
        <f>'raw data'!B43</f>
        <v>0</v>
      </c>
      <c r="C43" s="38">
        <f>'raw data'!C43</f>
        <v>0</v>
      </c>
      <c r="D43" s="38">
        <f>'raw data'!D43</f>
        <v>0</v>
      </c>
      <c r="E43" s="38">
        <f>'raw data'!E43</f>
        <v>0</v>
      </c>
      <c r="F43" s="43" t="e">
        <f>ROUND('18O'!O43,3)</f>
        <v>#VALUE!</v>
      </c>
      <c r="G43" s="43" t="e">
        <f>ROUND('2H'!O43,3)</f>
        <v>#VALUE!</v>
      </c>
      <c r="H43" s="38">
        <f>'raw data'!H43</f>
        <v>0</v>
      </c>
      <c r="I43" s="38">
        <f>IF('2H'!F43=-1,-1,(IF('18O'!F43=-1,-1,(IF('run summary'!F43=-1,-1,0)))))</f>
        <v>-1</v>
      </c>
      <c r="J43" s="38">
        <f>'raw data'!J43</f>
        <v>0</v>
      </c>
      <c r="K43" s="38" t="str">
        <f>CONCATENATE('raw data'!K43,"//208/808")</f>
        <v>//208/808</v>
      </c>
      <c r="L43" s="38">
        <f>'raw data'!L43</f>
        <v>0</v>
      </c>
      <c r="M43" s="38">
        <f>'raw data'!M43</f>
        <v>0</v>
      </c>
      <c r="N43" s="38">
        <f>'raw data'!N43</f>
        <v>0</v>
      </c>
      <c r="O43" s="38">
        <f>'raw data'!O43</f>
        <v>0</v>
      </c>
      <c r="P43" s="38">
        <f>'raw data'!P43</f>
        <v>0</v>
      </c>
      <c r="Q43" s="38">
        <f>'raw data'!Q43</f>
        <v>0</v>
      </c>
      <c r="R43" s="38">
        <f>'raw data'!R43</f>
        <v>0</v>
      </c>
      <c r="S43" s="38">
        <f>'raw data'!S43</f>
        <v>0</v>
      </c>
      <c r="T43" s="38">
        <f>'raw data'!T43</f>
        <v>0</v>
      </c>
      <c r="U43" s="38">
        <f>'raw data'!U43</f>
        <v>0</v>
      </c>
      <c r="V43" s="38">
        <f>'raw data'!V43</f>
        <v>0</v>
      </c>
      <c r="W43" s="38">
        <f>'raw data'!W43</f>
        <v>0</v>
      </c>
      <c r="X43" s="38">
        <f>'raw data'!X43</f>
        <v>0</v>
      </c>
      <c r="Y43" s="38">
        <f>'raw data'!Y43</f>
        <v>0</v>
      </c>
    </row>
    <row r="44" spans="1:25">
      <c r="A44" s="38">
        <f>'raw data'!A44</f>
        <v>0</v>
      </c>
      <c r="B44" s="38">
        <f>'raw data'!B44</f>
        <v>0</v>
      </c>
      <c r="C44" s="38">
        <f>'raw data'!C44</f>
        <v>0</v>
      </c>
      <c r="D44" s="38">
        <f>'raw data'!D44</f>
        <v>0</v>
      </c>
      <c r="E44" s="38">
        <f>'raw data'!E44</f>
        <v>0</v>
      </c>
      <c r="F44" s="43" t="e">
        <f>ROUND('18O'!O44,3)</f>
        <v>#VALUE!</v>
      </c>
      <c r="G44" s="43" t="e">
        <f>ROUND('2H'!O44,3)</f>
        <v>#VALUE!</v>
      </c>
      <c r="H44" s="38">
        <f>'raw data'!H44</f>
        <v>0</v>
      </c>
      <c r="I44" s="38">
        <f>IF('2H'!F44=-1,-1,(IF('18O'!F44=-1,-1,(IF('run summary'!F44=-1,-1,0)))))</f>
        <v>-1</v>
      </c>
      <c r="J44" s="38">
        <f>'raw data'!J44</f>
        <v>0</v>
      </c>
      <c r="K44" s="38" t="str">
        <f>CONCATENATE('raw data'!K44,"//208/808")</f>
        <v>//208/808</v>
      </c>
      <c r="L44" s="38">
        <f>'raw data'!L44</f>
        <v>0</v>
      </c>
      <c r="M44" s="38">
        <f>'raw data'!M44</f>
        <v>0</v>
      </c>
      <c r="N44" s="38">
        <f>'raw data'!N44</f>
        <v>0</v>
      </c>
      <c r="O44" s="38">
        <f>'raw data'!O44</f>
        <v>0</v>
      </c>
      <c r="P44" s="38">
        <f>'raw data'!P44</f>
        <v>0</v>
      </c>
      <c r="Q44" s="38">
        <f>'raw data'!Q44</f>
        <v>0</v>
      </c>
      <c r="R44" s="38">
        <f>'raw data'!R44</f>
        <v>0</v>
      </c>
      <c r="S44" s="38">
        <f>'raw data'!S44</f>
        <v>0</v>
      </c>
      <c r="T44" s="38">
        <f>'raw data'!T44</f>
        <v>0</v>
      </c>
      <c r="U44" s="38">
        <f>'raw data'!U44</f>
        <v>0</v>
      </c>
      <c r="V44" s="38">
        <f>'raw data'!V44</f>
        <v>0</v>
      </c>
      <c r="W44" s="38">
        <f>'raw data'!W44</f>
        <v>0</v>
      </c>
      <c r="X44" s="38">
        <f>'raw data'!X44</f>
        <v>0</v>
      </c>
      <c r="Y44" s="38">
        <f>'raw data'!Y44</f>
        <v>0</v>
      </c>
    </row>
    <row r="45" spans="1:25">
      <c r="A45" s="38">
        <f>'raw data'!A45</f>
        <v>0</v>
      </c>
      <c r="B45" s="38">
        <f>'raw data'!B45</f>
        <v>0</v>
      </c>
      <c r="C45" s="38">
        <f>'raw data'!C45</f>
        <v>0</v>
      </c>
      <c r="D45" s="38">
        <f>'raw data'!D45</f>
        <v>0</v>
      </c>
      <c r="E45" s="38">
        <f>'raw data'!E45</f>
        <v>0</v>
      </c>
      <c r="F45" s="43" t="e">
        <f>ROUND('18O'!O45,3)</f>
        <v>#VALUE!</v>
      </c>
      <c r="G45" s="43" t="e">
        <f>ROUND('2H'!O45,3)</f>
        <v>#VALUE!</v>
      </c>
      <c r="H45" s="38">
        <f>'raw data'!H45</f>
        <v>0</v>
      </c>
      <c r="I45" s="38">
        <f>IF('2H'!F45=-1,-1,(IF('18O'!F45=-1,-1,(IF('run summary'!F45=-1,-1,0)))))</f>
        <v>-1</v>
      </c>
      <c r="J45" s="38">
        <f>'raw data'!J45</f>
        <v>0</v>
      </c>
      <c r="K45" s="38" t="str">
        <f>CONCATENATE('raw data'!K45,"//208/808")</f>
        <v>//208/808</v>
      </c>
      <c r="L45" s="38">
        <f>'raw data'!L45</f>
        <v>0</v>
      </c>
      <c r="M45" s="38">
        <f>'raw data'!M45</f>
        <v>0</v>
      </c>
      <c r="N45" s="38">
        <f>'raw data'!N45</f>
        <v>0</v>
      </c>
      <c r="O45" s="38">
        <f>'raw data'!O45</f>
        <v>0</v>
      </c>
      <c r="P45" s="38">
        <f>'raw data'!P45</f>
        <v>0</v>
      </c>
      <c r="Q45" s="38">
        <f>'raw data'!Q45</f>
        <v>0</v>
      </c>
      <c r="R45" s="38">
        <f>'raw data'!R45</f>
        <v>0</v>
      </c>
      <c r="S45" s="38">
        <f>'raw data'!S45</f>
        <v>0</v>
      </c>
      <c r="T45" s="38">
        <f>'raw data'!T45</f>
        <v>0</v>
      </c>
      <c r="U45" s="38">
        <f>'raw data'!U45</f>
        <v>0</v>
      </c>
      <c r="V45" s="38">
        <f>'raw data'!V45</f>
        <v>0</v>
      </c>
      <c r="W45" s="38">
        <f>'raw data'!W45</f>
        <v>0</v>
      </c>
      <c r="X45" s="38">
        <f>'raw data'!X45</f>
        <v>0</v>
      </c>
      <c r="Y45" s="38">
        <f>'raw data'!Y45</f>
        <v>0</v>
      </c>
    </row>
    <row r="46" spans="1:25">
      <c r="A46" s="38">
        <f>'raw data'!A46</f>
        <v>0</v>
      </c>
      <c r="B46" s="38">
        <f>'raw data'!B46</f>
        <v>0</v>
      </c>
      <c r="C46" s="38">
        <f>'raw data'!C46</f>
        <v>0</v>
      </c>
      <c r="D46" s="38">
        <f>'raw data'!D46</f>
        <v>0</v>
      </c>
      <c r="E46" s="38">
        <f>'raw data'!E46</f>
        <v>0</v>
      </c>
      <c r="F46" s="43" t="e">
        <f>ROUND('18O'!O46,3)</f>
        <v>#VALUE!</v>
      </c>
      <c r="G46" s="43" t="e">
        <f>ROUND('2H'!O46,3)</f>
        <v>#VALUE!</v>
      </c>
      <c r="H46" s="38">
        <f>'raw data'!H46</f>
        <v>0</v>
      </c>
      <c r="I46" s="38">
        <f>IF('2H'!F46=-1,-1,(IF('18O'!F46=-1,-1,(IF('run summary'!F46=-1,-1,0)))))</f>
        <v>-1</v>
      </c>
      <c r="J46" s="38">
        <f>'raw data'!J46</f>
        <v>0</v>
      </c>
      <c r="K46" s="38" t="str">
        <f>CONCATENATE('raw data'!K46,"//208/808")</f>
        <v>//208/808</v>
      </c>
      <c r="L46" s="38">
        <f>'raw data'!L46</f>
        <v>0</v>
      </c>
      <c r="M46" s="38">
        <f>'raw data'!M46</f>
        <v>0</v>
      </c>
      <c r="N46" s="38">
        <f>'raw data'!N46</f>
        <v>0</v>
      </c>
      <c r="O46" s="38">
        <f>'raw data'!O46</f>
        <v>0</v>
      </c>
      <c r="P46" s="38">
        <f>'raw data'!P46</f>
        <v>0</v>
      </c>
      <c r="Q46" s="38">
        <f>'raw data'!Q46</f>
        <v>0</v>
      </c>
      <c r="R46" s="38">
        <f>'raw data'!R46</f>
        <v>0</v>
      </c>
      <c r="S46" s="38">
        <f>'raw data'!S46</f>
        <v>0</v>
      </c>
      <c r="T46" s="38">
        <f>'raw data'!T46</f>
        <v>0</v>
      </c>
      <c r="U46" s="38">
        <f>'raw data'!U46</f>
        <v>0</v>
      </c>
      <c r="V46" s="38">
        <f>'raw data'!V46</f>
        <v>0</v>
      </c>
      <c r="W46" s="38">
        <f>'raw data'!W46</f>
        <v>0</v>
      </c>
      <c r="X46" s="38">
        <f>'raw data'!X46</f>
        <v>0</v>
      </c>
      <c r="Y46" s="38">
        <f>'raw data'!Y46</f>
        <v>0</v>
      </c>
    </row>
    <row r="47" spans="1:25">
      <c r="A47" s="38">
        <f>'raw data'!A47</f>
        <v>0</v>
      </c>
      <c r="B47" s="38">
        <f>'raw data'!B47</f>
        <v>0</v>
      </c>
      <c r="C47" s="38">
        <f>'raw data'!C47</f>
        <v>0</v>
      </c>
      <c r="D47" s="38">
        <f>'raw data'!D47</f>
        <v>0</v>
      </c>
      <c r="E47" s="38">
        <f>'raw data'!E47</f>
        <v>0</v>
      </c>
      <c r="F47" s="43" t="e">
        <f>ROUND('18O'!O47,3)</f>
        <v>#VALUE!</v>
      </c>
      <c r="G47" s="43" t="e">
        <f>ROUND('2H'!O47,3)</f>
        <v>#VALUE!</v>
      </c>
      <c r="H47" s="38">
        <f>'raw data'!H47</f>
        <v>0</v>
      </c>
      <c r="I47" s="38">
        <f>IF('2H'!F47=-1,-1,(IF('18O'!F47=-1,-1,(IF('run summary'!F47=-1,-1,0)))))</f>
        <v>-1</v>
      </c>
      <c r="J47" s="38">
        <f>'raw data'!J47</f>
        <v>0</v>
      </c>
      <c r="K47" s="38" t="str">
        <f>CONCATENATE('raw data'!K47,"//208/808")</f>
        <v>//208/808</v>
      </c>
      <c r="L47" s="38">
        <f>'raw data'!L47</f>
        <v>0</v>
      </c>
      <c r="M47" s="38">
        <f>'raw data'!M47</f>
        <v>0</v>
      </c>
      <c r="N47" s="38">
        <f>'raw data'!N47</f>
        <v>0</v>
      </c>
      <c r="O47" s="38">
        <f>'raw data'!O47</f>
        <v>0</v>
      </c>
      <c r="P47" s="38">
        <f>'raw data'!P47</f>
        <v>0</v>
      </c>
      <c r="Q47" s="38">
        <f>'raw data'!Q47</f>
        <v>0</v>
      </c>
      <c r="R47" s="38">
        <f>'raw data'!R47</f>
        <v>0</v>
      </c>
      <c r="S47" s="38">
        <f>'raw data'!S47</f>
        <v>0</v>
      </c>
      <c r="T47" s="38">
        <f>'raw data'!T47</f>
        <v>0</v>
      </c>
      <c r="U47" s="38">
        <f>'raw data'!U47</f>
        <v>0</v>
      </c>
      <c r="V47" s="38">
        <f>'raw data'!V47</f>
        <v>0</v>
      </c>
      <c r="W47" s="38">
        <f>'raw data'!W47</f>
        <v>0</v>
      </c>
      <c r="X47" s="38">
        <f>'raw data'!X47</f>
        <v>0</v>
      </c>
      <c r="Y47" s="38">
        <f>'raw data'!Y47</f>
        <v>0</v>
      </c>
    </row>
    <row r="48" spans="1:25">
      <c r="A48" s="38">
        <f>'raw data'!A48</f>
        <v>0</v>
      </c>
      <c r="B48" s="38">
        <f>'raw data'!B48</f>
        <v>0</v>
      </c>
      <c r="C48" s="38">
        <f>'raw data'!C48</f>
        <v>0</v>
      </c>
      <c r="D48" s="38">
        <f>'raw data'!D48</f>
        <v>0</v>
      </c>
      <c r="E48" s="38">
        <f>'raw data'!E48</f>
        <v>0</v>
      </c>
      <c r="F48" s="43" t="e">
        <f>ROUND('18O'!O48,3)</f>
        <v>#VALUE!</v>
      </c>
      <c r="G48" s="43" t="e">
        <f>ROUND('2H'!O48,3)</f>
        <v>#VALUE!</v>
      </c>
      <c r="H48" s="38">
        <f>'raw data'!H48</f>
        <v>0</v>
      </c>
      <c r="I48" s="38">
        <f>IF('2H'!F48=-1,-1,(IF('18O'!F48=-1,-1,(IF('run summary'!F48=-1,-1,0)))))</f>
        <v>-1</v>
      </c>
      <c r="J48" s="38">
        <f>'raw data'!J48</f>
        <v>0</v>
      </c>
      <c r="K48" s="38" t="str">
        <f>CONCATENATE('raw data'!K48,"//208/808")</f>
        <v>//208/808</v>
      </c>
      <c r="L48" s="38">
        <f>'raw data'!L48</f>
        <v>0</v>
      </c>
      <c r="M48" s="38">
        <f>'raw data'!M48</f>
        <v>0</v>
      </c>
      <c r="N48" s="38">
        <f>'raw data'!N48</f>
        <v>0</v>
      </c>
      <c r="O48" s="38">
        <f>'raw data'!O48</f>
        <v>0</v>
      </c>
      <c r="P48" s="38">
        <f>'raw data'!P48</f>
        <v>0</v>
      </c>
      <c r="Q48" s="38">
        <f>'raw data'!Q48</f>
        <v>0</v>
      </c>
      <c r="R48" s="38">
        <f>'raw data'!R48</f>
        <v>0</v>
      </c>
      <c r="S48" s="38">
        <f>'raw data'!S48</f>
        <v>0</v>
      </c>
      <c r="T48" s="38">
        <f>'raw data'!T48</f>
        <v>0</v>
      </c>
      <c r="U48" s="38">
        <f>'raw data'!U48</f>
        <v>0</v>
      </c>
      <c r="V48" s="38">
        <f>'raw data'!V48</f>
        <v>0</v>
      </c>
      <c r="W48" s="38">
        <f>'raw data'!W48</f>
        <v>0</v>
      </c>
      <c r="X48" s="38">
        <f>'raw data'!X48</f>
        <v>0</v>
      </c>
      <c r="Y48" s="38">
        <f>'raw data'!Y48</f>
        <v>0</v>
      </c>
    </row>
    <row r="49" spans="1:25">
      <c r="A49" s="38">
        <f>'raw data'!A49</f>
        <v>0</v>
      </c>
      <c r="B49" s="38">
        <f>'raw data'!B49</f>
        <v>0</v>
      </c>
      <c r="C49" s="38">
        <f>'raw data'!C49</f>
        <v>0</v>
      </c>
      <c r="D49" s="38">
        <f>'raw data'!D49</f>
        <v>0</v>
      </c>
      <c r="E49" s="38">
        <f>'raw data'!E49</f>
        <v>0</v>
      </c>
      <c r="F49" s="43" t="e">
        <f>ROUND('18O'!O49,3)</f>
        <v>#VALUE!</v>
      </c>
      <c r="G49" s="43" t="e">
        <f>ROUND('2H'!O49,3)</f>
        <v>#VALUE!</v>
      </c>
      <c r="H49" s="38">
        <f>'raw data'!H49</f>
        <v>0</v>
      </c>
      <c r="I49" s="38">
        <f>IF('2H'!F49=-1,-1,(IF('18O'!F49=-1,-1,(IF('run summary'!F49=-1,-1,0)))))</f>
        <v>-1</v>
      </c>
      <c r="J49" s="38">
        <f>'raw data'!J49</f>
        <v>0</v>
      </c>
      <c r="K49" s="38" t="str">
        <f>CONCATENATE('raw data'!K49,"//208/808")</f>
        <v>//208/808</v>
      </c>
      <c r="L49" s="38">
        <f>'raw data'!L49</f>
        <v>0</v>
      </c>
      <c r="M49" s="38">
        <f>'raw data'!M49</f>
        <v>0</v>
      </c>
      <c r="N49" s="38">
        <f>'raw data'!N49</f>
        <v>0</v>
      </c>
      <c r="O49" s="38">
        <f>'raw data'!O49</f>
        <v>0</v>
      </c>
      <c r="P49" s="38">
        <f>'raw data'!P49</f>
        <v>0</v>
      </c>
      <c r="Q49" s="38">
        <f>'raw data'!Q49</f>
        <v>0</v>
      </c>
      <c r="R49" s="38">
        <f>'raw data'!R49</f>
        <v>0</v>
      </c>
      <c r="S49" s="38">
        <f>'raw data'!S49</f>
        <v>0</v>
      </c>
      <c r="T49" s="38">
        <f>'raw data'!T49</f>
        <v>0</v>
      </c>
      <c r="U49" s="38">
        <f>'raw data'!U49</f>
        <v>0</v>
      </c>
      <c r="V49" s="38">
        <f>'raw data'!V49</f>
        <v>0</v>
      </c>
      <c r="W49" s="38">
        <f>'raw data'!W49</f>
        <v>0</v>
      </c>
      <c r="X49" s="38">
        <f>'raw data'!X49</f>
        <v>0</v>
      </c>
      <c r="Y49" s="38">
        <f>'raw data'!Y49</f>
        <v>0</v>
      </c>
    </row>
    <row r="50" spans="1:25">
      <c r="A50" s="38">
        <f>'raw data'!A50</f>
        <v>0</v>
      </c>
      <c r="B50" s="38">
        <f>'raw data'!B50</f>
        <v>0</v>
      </c>
      <c r="C50" s="38">
        <f>'raw data'!C50</f>
        <v>0</v>
      </c>
      <c r="D50" s="38">
        <f>'raw data'!D50</f>
        <v>0</v>
      </c>
      <c r="E50" s="38">
        <f>'raw data'!E50</f>
        <v>0</v>
      </c>
      <c r="F50" s="43" t="e">
        <f>ROUND('18O'!O50,3)</f>
        <v>#VALUE!</v>
      </c>
      <c r="G50" s="43" t="e">
        <f>ROUND('2H'!O50,3)</f>
        <v>#VALUE!</v>
      </c>
      <c r="H50" s="38">
        <f>'raw data'!H50</f>
        <v>0</v>
      </c>
      <c r="I50" s="38">
        <f>IF('2H'!F50=-1,-1,(IF('18O'!F50=-1,-1,(IF('run summary'!F50=-1,-1,0)))))</f>
        <v>-1</v>
      </c>
      <c r="J50" s="38">
        <f>'raw data'!J50</f>
        <v>0</v>
      </c>
      <c r="K50" s="38" t="str">
        <f>CONCATENATE('raw data'!K50,"//208/808")</f>
        <v>//208/808</v>
      </c>
      <c r="L50" s="38">
        <f>'raw data'!L50</f>
        <v>0</v>
      </c>
      <c r="M50" s="38">
        <f>'raw data'!M50</f>
        <v>0</v>
      </c>
      <c r="N50" s="38">
        <f>'raw data'!N50</f>
        <v>0</v>
      </c>
      <c r="O50" s="38">
        <f>'raw data'!O50</f>
        <v>0</v>
      </c>
      <c r="P50" s="38">
        <f>'raw data'!P50</f>
        <v>0</v>
      </c>
      <c r="Q50" s="38">
        <f>'raw data'!Q50</f>
        <v>0</v>
      </c>
      <c r="R50" s="38">
        <f>'raw data'!R50</f>
        <v>0</v>
      </c>
      <c r="S50" s="38">
        <f>'raw data'!S50</f>
        <v>0</v>
      </c>
      <c r="T50" s="38">
        <f>'raw data'!T50</f>
        <v>0</v>
      </c>
      <c r="U50" s="38">
        <f>'raw data'!U50</f>
        <v>0</v>
      </c>
      <c r="V50" s="38">
        <f>'raw data'!V50</f>
        <v>0</v>
      </c>
      <c r="W50" s="38">
        <f>'raw data'!W50</f>
        <v>0</v>
      </c>
      <c r="X50" s="38">
        <f>'raw data'!X50</f>
        <v>0</v>
      </c>
      <c r="Y50" s="38">
        <f>'raw data'!Y50</f>
        <v>0</v>
      </c>
    </row>
    <row r="51" spans="1:25">
      <c r="A51" s="38">
        <f>'raw data'!A51</f>
        <v>0</v>
      </c>
      <c r="B51" s="38">
        <f>'raw data'!B51</f>
        <v>0</v>
      </c>
      <c r="C51" s="38">
        <f>'raw data'!C51</f>
        <v>0</v>
      </c>
      <c r="D51" s="38">
        <f>'raw data'!D51</f>
        <v>0</v>
      </c>
      <c r="E51" s="38">
        <f>'raw data'!E51</f>
        <v>0</v>
      </c>
      <c r="F51" s="43" t="e">
        <f>ROUND('18O'!O51,3)</f>
        <v>#VALUE!</v>
      </c>
      <c r="G51" s="43" t="e">
        <f>ROUND('2H'!O51,3)</f>
        <v>#VALUE!</v>
      </c>
      <c r="H51" s="38">
        <f>'raw data'!H51</f>
        <v>0</v>
      </c>
      <c r="I51" s="38">
        <f>IF('2H'!F51=-1,-1,(IF('18O'!F51=-1,-1,(IF('run summary'!F51=-1,-1,0)))))</f>
        <v>-1</v>
      </c>
      <c r="J51" s="38">
        <f>'raw data'!J51</f>
        <v>0</v>
      </c>
      <c r="K51" s="38" t="str">
        <f>CONCATENATE('raw data'!K51,"//208/808")</f>
        <v>//208/808</v>
      </c>
      <c r="L51" s="38">
        <f>'raw data'!L51</f>
        <v>0</v>
      </c>
      <c r="M51" s="38">
        <f>'raw data'!M51</f>
        <v>0</v>
      </c>
      <c r="N51" s="38">
        <f>'raw data'!N51</f>
        <v>0</v>
      </c>
      <c r="O51" s="38">
        <f>'raw data'!O51</f>
        <v>0</v>
      </c>
      <c r="P51" s="38">
        <f>'raw data'!P51</f>
        <v>0</v>
      </c>
      <c r="Q51" s="38">
        <f>'raw data'!Q51</f>
        <v>0</v>
      </c>
      <c r="R51" s="38">
        <f>'raw data'!R51</f>
        <v>0</v>
      </c>
      <c r="S51" s="38">
        <f>'raw data'!S51</f>
        <v>0</v>
      </c>
      <c r="T51" s="38">
        <f>'raw data'!T51</f>
        <v>0</v>
      </c>
      <c r="U51" s="38">
        <f>'raw data'!U51</f>
        <v>0</v>
      </c>
      <c r="V51" s="38">
        <f>'raw data'!V51</f>
        <v>0</v>
      </c>
      <c r="W51" s="38">
        <f>'raw data'!W51</f>
        <v>0</v>
      </c>
      <c r="X51" s="38">
        <f>'raw data'!X51</f>
        <v>0</v>
      </c>
      <c r="Y51" s="38">
        <f>'raw data'!Y51</f>
        <v>0</v>
      </c>
    </row>
    <row r="52" spans="1:25">
      <c r="A52" s="38">
        <f>'raw data'!A52</f>
        <v>0</v>
      </c>
      <c r="B52" s="38">
        <f>'raw data'!B52</f>
        <v>0</v>
      </c>
      <c r="C52" s="38">
        <f>'raw data'!C52</f>
        <v>0</v>
      </c>
      <c r="D52" s="38">
        <f>'raw data'!D52</f>
        <v>0</v>
      </c>
      <c r="E52" s="38">
        <f>'raw data'!E52</f>
        <v>0</v>
      </c>
      <c r="F52" s="43" t="e">
        <f>ROUND('18O'!O52,3)</f>
        <v>#VALUE!</v>
      </c>
      <c r="G52" s="43" t="e">
        <f>ROUND('2H'!O52,3)</f>
        <v>#VALUE!</v>
      </c>
      <c r="H52" s="38">
        <f>'raw data'!H52</f>
        <v>0</v>
      </c>
      <c r="I52" s="38">
        <f>IF('2H'!F52=-1,-1,(IF('18O'!F52=-1,-1,(IF('run summary'!F52=-1,-1,0)))))</f>
        <v>-1</v>
      </c>
      <c r="J52" s="38">
        <f>'raw data'!J52</f>
        <v>0</v>
      </c>
      <c r="K52" s="38" t="str">
        <f>CONCATENATE('raw data'!K52,"//208/808")</f>
        <v>//208/808</v>
      </c>
      <c r="L52" s="38">
        <f>'raw data'!L52</f>
        <v>0</v>
      </c>
      <c r="M52" s="38">
        <f>'raw data'!M52</f>
        <v>0</v>
      </c>
      <c r="N52" s="38">
        <f>'raw data'!N52</f>
        <v>0</v>
      </c>
      <c r="O52" s="38">
        <f>'raw data'!O52</f>
        <v>0</v>
      </c>
      <c r="P52" s="38">
        <f>'raw data'!P52</f>
        <v>0</v>
      </c>
      <c r="Q52" s="38">
        <f>'raw data'!Q52</f>
        <v>0</v>
      </c>
      <c r="R52" s="38">
        <f>'raw data'!R52</f>
        <v>0</v>
      </c>
      <c r="S52" s="38">
        <f>'raw data'!S52</f>
        <v>0</v>
      </c>
      <c r="T52" s="38">
        <f>'raw data'!T52</f>
        <v>0</v>
      </c>
      <c r="U52" s="38">
        <f>'raw data'!U52</f>
        <v>0</v>
      </c>
      <c r="V52" s="38">
        <f>'raw data'!V52</f>
        <v>0</v>
      </c>
      <c r="W52" s="38">
        <f>'raw data'!W52</f>
        <v>0</v>
      </c>
      <c r="X52" s="38">
        <f>'raw data'!X52</f>
        <v>0</v>
      </c>
      <c r="Y52" s="38">
        <f>'raw data'!Y52</f>
        <v>0</v>
      </c>
    </row>
    <row r="53" spans="1:25">
      <c r="A53" s="38">
        <f>'raw data'!A53</f>
        <v>0</v>
      </c>
      <c r="B53" s="38">
        <f>'raw data'!B53</f>
        <v>0</v>
      </c>
      <c r="C53" s="38">
        <f>'raw data'!C53</f>
        <v>0</v>
      </c>
      <c r="D53" s="38">
        <f>'raw data'!D53</f>
        <v>0</v>
      </c>
      <c r="E53" s="38">
        <f>'raw data'!E53</f>
        <v>0</v>
      </c>
      <c r="F53" s="43" t="e">
        <f>ROUND('18O'!O53,3)</f>
        <v>#VALUE!</v>
      </c>
      <c r="G53" s="43" t="e">
        <f>ROUND('2H'!O53,3)</f>
        <v>#VALUE!</v>
      </c>
      <c r="H53" s="38">
        <f>'raw data'!H53</f>
        <v>0</v>
      </c>
      <c r="I53" s="38">
        <f>IF('2H'!F53=-1,-1,(IF('18O'!F53=-1,-1,(IF('run summary'!F53=-1,-1,0)))))</f>
        <v>-1</v>
      </c>
      <c r="J53" s="38">
        <f>'raw data'!J53</f>
        <v>0</v>
      </c>
      <c r="K53" s="38" t="str">
        <f>CONCATENATE('raw data'!K53,"//208/808")</f>
        <v>//208/808</v>
      </c>
      <c r="L53" s="38">
        <f>'raw data'!L53</f>
        <v>0</v>
      </c>
      <c r="M53" s="38">
        <f>'raw data'!M53</f>
        <v>0</v>
      </c>
      <c r="N53" s="38">
        <f>'raw data'!N53</f>
        <v>0</v>
      </c>
      <c r="O53" s="38">
        <f>'raw data'!O53</f>
        <v>0</v>
      </c>
      <c r="P53" s="38">
        <f>'raw data'!P53</f>
        <v>0</v>
      </c>
      <c r="Q53" s="38">
        <f>'raw data'!Q53</f>
        <v>0</v>
      </c>
      <c r="R53" s="38">
        <f>'raw data'!R53</f>
        <v>0</v>
      </c>
      <c r="S53" s="38">
        <f>'raw data'!S53</f>
        <v>0</v>
      </c>
      <c r="T53" s="38">
        <f>'raw data'!T53</f>
        <v>0</v>
      </c>
      <c r="U53" s="38">
        <f>'raw data'!U53</f>
        <v>0</v>
      </c>
      <c r="V53" s="38">
        <f>'raw data'!V53</f>
        <v>0</v>
      </c>
      <c r="W53" s="38">
        <f>'raw data'!W53</f>
        <v>0</v>
      </c>
      <c r="X53" s="38">
        <f>'raw data'!X53</f>
        <v>0</v>
      </c>
      <c r="Y53" s="38">
        <f>'raw data'!Y53</f>
        <v>0</v>
      </c>
    </row>
    <row r="54" spans="1:25">
      <c r="A54" s="38">
        <f>'raw data'!A54</f>
        <v>0</v>
      </c>
      <c r="B54" s="38">
        <f>'raw data'!B54</f>
        <v>0</v>
      </c>
      <c r="C54" s="38">
        <f>'raw data'!C54</f>
        <v>0</v>
      </c>
      <c r="D54" s="38">
        <f>'raw data'!D54</f>
        <v>0</v>
      </c>
      <c r="E54" s="38">
        <f>'raw data'!E54</f>
        <v>0</v>
      </c>
      <c r="F54" s="43" t="e">
        <f>ROUND('18O'!O54,3)</f>
        <v>#VALUE!</v>
      </c>
      <c r="G54" s="43" t="e">
        <f>ROUND('2H'!O54,3)</f>
        <v>#VALUE!</v>
      </c>
      <c r="H54" s="38">
        <f>'raw data'!H54</f>
        <v>0</v>
      </c>
      <c r="I54" s="38">
        <f>IF('2H'!F54=-1,-1,(IF('18O'!F54=-1,-1,(IF('run summary'!F54=-1,-1,0)))))</f>
        <v>-1</v>
      </c>
      <c r="J54" s="38">
        <f>'raw data'!J54</f>
        <v>0</v>
      </c>
      <c r="K54" s="38" t="str">
        <f>CONCATENATE('raw data'!K54,"//208/808")</f>
        <v>//208/808</v>
      </c>
      <c r="L54" s="38">
        <f>'raw data'!L54</f>
        <v>0</v>
      </c>
      <c r="M54" s="38">
        <f>'raw data'!M54</f>
        <v>0</v>
      </c>
      <c r="N54" s="38">
        <f>'raw data'!N54</f>
        <v>0</v>
      </c>
      <c r="O54" s="38">
        <f>'raw data'!O54</f>
        <v>0</v>
      </c>
      <c r="P54" s="38">
        <f>'raw data'!P54</f>
        <v>0</v>
      </c>
      <c r="Q54" s="38">
        <f>'raw data'!Q54</f>
        <v>0</v>
      </c>
      <c r="R54" s="38">
        <f>'raw data'!R54</f>
        <v>0</v>
      </c>
      <c r="S54" s="38">
        <f>'raw data'!S54</f>
        <v>0</v>
      </c>
      <c r="T54" s="38">
        <f>'raw data'!T54</f>
        <v>0</v>
      </c>
      <c r="U54" s="38">
        <f>'raw data'!U54</f>
        <v>0</v>
      </c>
      <c r="V54" s="38">
        <f>'raw data'!V54</f>
        <v>0</v>
      </c>
      <c r="W54" s="38">
        <f>'raw data'!W54</f>
        <v>0</v>
      </c>
      <c r="X54" s="38">
        <f>'raw data'!X54</f>
        <v>0</v>
      </c>
      <c r="Y54" s="38">
        <f>'raw data'!Y54</f>
        <v>0</v>
      </c>
    </row>
    <row r="55" spans="1:25">
      <c r="A55" s="38">
        <f>'raw data'!A55</f>
        <v>0</v>
      </c>
      <c r="B55" s="38">
        <f>'raw data'!B55</f>
        <v>0</v>
      </c>
      <c r="C55" s="38">
        <f>'raw data'!C55</f>
        <v>0</v>
      </c>
      <c r="D55" s="38">
        <f>'raw data'!D55</f>
        <v>0</v>
      </c>
      <c r="E55" s="38">
        <f>'raw data'!E55</f>
        <v>0</v>
      </c>
      <c r="F55" s="43" t="e">
        <f>ROUND('18O'!O55,3)</f>
        <v>#VALUE!</v>
      </c>
      <c r="G55" s="43" t="e">
        <f>ROUND('2H'!O55,3)</f>
        <v>#VALUE!</v>
      </c>
      <c r="H55" s="38">
        <f>'raw data'!H55</f>
        <v>0</v>
      </c>
      <c r="I55" s="38">
        <f>IF('2H'!F55=-1,-1,(IF('18O'!F55=-1,-1,(IF('run summary'!F55=-1,-1,0)))))</f>
        <v>-1</v>
      </c>
      <c r="J55" s="38">
        <f>'raw data'!J55</f>
        <v>0</v>
      </c>
      <c r="K55" s="38" t="str">
        <f>CONCATENATE('raw data'!K55,"//208/808")</f>
        <v>//208/808</v>
      </c>
      <c r="L55" s="38">
        <f>'raw data'!L55</f>
        <v>0</v>
      </c>
      <c r="M55" s="38">
        <f>'raw data'!M55</f>
        <v>0</v>
      </c>
      <c r="N55" s="38">
        <f>'raw data'!N55</f>
        <v>0</v>
      </c>
      <c r="O55" s="38">
        <f>'raw data'!O55</f>
        <v>0</v>
      </c>
      <c r="P55" s="38">
        <f>'raw data'!P55</f>
        <v>0</v>
      </c>
      <c r="Q55" s="38">
        <f>'raw data'!Q55</f>
        <v>0</v>
      </c>
      <c r="R55" s="38">
        <f>'raw data'!R55</f>
        <v>0</v>
      </c>
      <c r="S55" s="38">
        <f>'raw data'!S55</f>
        <v>0</v>
      </c>
      <c r="T55" s="38">
        <f>'raw data'!T55</f>
        <v>0</v>
      </c>
      <c r="U55" s="38">
        <f>'raw data'!U55</f>
        <v>0</v>
      </c>
      <c r="V55" s="38">
        <f>'raw data'!V55</f>
        <v>0</v>
      </c>
      <c r="W55" s="38">
        <f>'raw data'!W55</f>
        <v>0</v>
      </c>
      <c r="X55" s="38">
        <f>'raw data'!X55</f>
        <v>0</v>
      </c>
      <c r="Y55" s="38">
        <f>'raw data'!Y55</f>
        <v>0</v>
      </c>
    </row>
    <row r="56" spans="1:25">
      <c r="A56" s="38">
        <f>'raw data'!A56</f>
        <v>0</v>
      </c>
      <c r="B56" s="38">
        <f>'raw data'!B56</f>
        <v>0</v>
      </c>
      <c r="C56" s="38">
        <f>'raw data'!C56</f>
        <v>0</v>
      </c>
      <c r="D56" s="38">
        <f>'raw data'!D56</f>
        <v>0</v>
      </c>
      <c r="E56" s="38">
        <f>'raw data'!E56</f>
        <v>0</v>
      </c>
      <c r="F56" s="43" t="e">
        <f>ROUND('18O'!O56,3)</f>
        <v>#VALUE!</v>
      </c>
      <c r="G56" s="43" t="e">
        <f>ROUND('2H'!O56,3)</f>
        <v>#VALUE!</v>
      </c>
      <c r="H56" s="38">
        <f>'raw data'!H56</f>
        <v>0</v>
      </c>
      <c r="I56" s="38">
        <f>IF('2H'!F56=-1,-1,(IF('18O'!F56=-1,-1,(IF('run summary'!F56=-1,-1,0)))))</f>
        <v>-1</v>
      </c>
      <c r="J56" s="38">
        <f>'raw data'!J56</f>
        <v>0</v>
      </c>
      <c r="K56" s="38" t="str">
        <f>CONCATENATE('raw data'!K56,"//208/808")</f>
        <v>//208/808</v>
      </c>
      <c r="L56" s="38">
        <f>'raw data'!L56</f>
        <v>0</v>
      </c>
      <c r="M56" s="38">
        <f>'raw data'!M56</f>
        <v>0</v>
      </c>
      <c r="N56" s="38">
        <f>'raw data'!N56</f>
        <v>0</v>
      </c>
      <c r="O56" s="38">
        <f>'raw data'!O56</f>
        <v>0</v>
      </c>
      <c r="P56" s="38">
        <f>'raw data'!P56</f>
        <v>0</v>
      </c>
      <c r="Q56" s="38">
        <f>'raw data'!Q56</f>
        <v>0</v>
      </c>
      <c r="R56" s="38">
        <f>'raw data'!R56</f>
        <v>0</v>
      </c>
      <c r="S56" s="38">
        <f>'raw data'!S56</f>
        <v>0</v>
      </c>
      <c r="T56" s="38">
        <f>'raw data'!T56</f>
        <v>0</v>
      </c>
      <c r="U56" s="38">
        <f>'raw data'!U56</f>
        <v>0</v>
      </c>
      <c r="V56" s="38">
        <f>'raw data'!V56</f>
        <v>0</v>
      </c>
      <c r="W56" s="38">
        <f>'raw data'!W56</f>
        <v>0</v>
      </c>
      <c r="X56" s="38">
        <f>'raw data'!X56</f>
        <v>0</v>
      </c>
      <c r="Y56" s="38">
        <f>'raw data'!Y56</f>
        <v>0</v>
      </c>
    </row>
    <row r="57" spans="1:25">
      <c r="A57" s="38">
        <f>'raw data'!A57</f>
        <v>0</v>
      </c>
      <c r="B57" s="38">
        <f>'raw data'!B57</f>
        <v>0</v>
      </c>
      <c r="C57" s="38">
        <f>'raw data'!C57</f>
        <v>0</v>
      </c>
      <c r="D57" s="38">
        <f>'raw data'!D57</f>
        <v>0</v>
      </c>
      <c r="E57" s="38">
        <f>'raw data'!E57</f>
        <v>0</v>
      </c>
      <c r="F57" s="43" t="e">
        <f>ROUND('18O'!O57,3)</f>
        <v>#VALUE!</v>
      </c>
      <c r="G57" s="43" t="e">
        <f>ROUND('2H'!O57,3)</f>
        <v>#VALUE!</v>
      </c>
      <c r="H57" s="38">
        <f>'raw data'!H57</f>
        <v>0</v>
      </c>
      <c r="I57" s="38">
        <f>IF('2H'!F57=-1,-1,(IF('18O'!F57=-1,-1,(IF('run summary'!F57=-1,-1,0)))))</f>
        <v>-1</v>
      </c>
      <c r="J57" s="38">
        <f>'raw data'!J57</f>
        <v>0</v>
      </c>
      <c r="K57" s="38" t="str">
        <f>CONCATENATE('raw data'!K57,"//208/808")</f>
        <v>//208/808</v>
      </c>
      <c r="L57" s="38">
        <f>'raw data'!L57</f>
        <v>0</v>
      </c>
      <c r="M57" s="38">
        <f>'raw data'!M57</f>
        <v>0</v>
      </c>
      <c r="N57" s="38">
        <f>'raw data'!N57</f>
        <v>0</v>
      </c>
      <c r="O57" s="38">
        <f>'raw data'!O57</f>
        <v>0</v>
      </c>
      <c r="P57" s="38">
        <f>'raw data'!P57</f>
        <v>0</v>
      </c>
      <c r="Q57" s="38">
        <f>'raw data'!Q57</f>
        <v>0</v>
      </c>
      <c r="R57" s="38">
        <f>'raw data'!R57</f>
        <v>0</v>
      </c>
      <c r="S57" s="38">
        <f>'raw data'!S57</f>
        <v>0</v>
      </c>
      <c r="T57" s="38">
        <f>'raw data'!T57</f>
        <v>0</v>
      </c>
      <c r="U57" s="38">
        <f>'raw data'!U57</f>
        <v>0</v>
      </c>
      <c r="V57" s="38">
        <f>'raw data'!V57</f>
        <v>0</v>
      </c>
      <c r="W57" s="38">
        <f>'raw data'!W57</f>
        <v>0</v>
      </c>
      <c r="X57" s="38">
        <f>'raw data'!X57</f>
        <v>0</v>
      </c>
      <c r="Y57" s="38">
        <f>'raw data'!Y57</f>
        <v>0</v>
      </c>
    </row>
    <row r="58" spans="1:25">
      <c r="A58" s="38">
        <f>'raw data'!A58</f>
        <v>0</v>
      </c>
      <c r="B58" s="38">
        <f>'raw data'!B58</f>
        <v>0</v>
      </c>
      <c r="C58" s="38">
        <f>'raw data'!C58</f>
        <v>0</v>
      </c>
      <c r="D58" s="38">
        <f>'raw data'!D58</f>
        <v>0</v>
      </c>
      <c r="E58" s="38">
        <f>'raw data'!E58</f>
        <v>0</v>
      </c>
      <c r="F58" s="43" t="e">
        <f>ROUND('18O'!O58,3)</f>
        <v>#VALUE!</v>
      </c>
      <c r="G58" s="43" t="e">
        <f>ROUND('2H'!O58,3)</f>
        <v>#VALUE!</v>
      </c>
      <c r="H58" s="38">
        <f>'raw data'!H58</f>
        <v>0</v>
      </c>
      <c r="I58" s="38">
        <f>IF('2H'!F58=-1,-1,(IF('18O'!F58=-1,-1,(IF('run summary'!F58=-1,-1,0)))))</f>
        <v>-1</v>
      </c>
      <c r="J58" s="38">
        <f>'raw data'!J58</f>
        <v>0</v>
      </c>
      <c r="K58" s="38" t="str">
        <f>CONCATENATE('raw data'!K58,"//208/808")</f>
        <v>//208/808</v>
      </c>
      <c r="L58" s="38">
        <f>'raw data'!L58</f>
        <v>0</v>
      </c>
      <c r="M58" s="38">
        <f>'raw data'!M58</f>
        <v>0</v>
      </c>
      <c r="N58" s="38">
        <f>'raw data'!N58</f>
        <v>0</v>
      </c>
      <c r="O58" s="38">
        <f>'raw data'!O58</f>
        <v>0</v>
      </c>
      <c r="P58" s="38">
        <f>'raw data'!P58</f>
        <v>0</v>
      </c>
      <c r="Q58" s="38">
        <f>'raw data'!Q58</f>
        <v>0</v>
      </c>
      <c r="R58" s="38">
        <f>'raw data'!R58</f>
        <v>0</v>
      </c>
      <c r="S58" s="38">
        <f>'raw data'!S58</f>
        <v>0</v>
      </c>
      <c r="T58" s="38">
        <f>'raw data'!T58</f>
        <v>0</v>
      </c>
      <c r="U58" s="38">
        <f>'raw data'!U58</f>
        <v>0</v>
      </c>
      <c r="V58" s="38">
        <f>'raw data'!V58</f>
        <v>0</v>
      </c>
      <c r="W58" s="38">
        <f>'raw data'!W58</f>
        <v>0</v>
      </c>
      <c r="X58" s="38">
        <f>'raw data'!X58</f>
        <v>0</v>
      </c>
      <c r="Y58" s="38">
        <f>'raw data'!Y58</f>
        <v>0</v>
      </c>
    </row>
    <row r="59" spans="1:25">
      <c r="A59" s="38">
        <f>'raw data'!A59</f>
        <v>0</v>
      </c>
      <c r="B59" s="38">
        <f>'raw data'!B59</f>
        <v>0</v>
      </c>
      <c r="C59" s="38">
        <f>'raw data'!C59</f>
        <v>0</v>
      </c>
      <c r="D59" s="38">
        <f>'raw data'!D59</f>
        <v>0</v>
      </c>
      <c r="E59" s="38">
        <f>'raw data'!E59</f>
        <v>0</v>
      </c>
      <c r="F59" s="43" t="e">
        <f>ROUND('18O'!O59,3)</f>
        <v>#VALUE!</v>
      </c>
      <c r="G59" s="43" t="e">
        <f>ROUND('2H'!O59,3)</f>
        <v>#VALUE!</v>
      </c>
      <c r="H59" s="38">
        <f>'raw data'!H59</f>
        <v>0</v>
      </c>
      <c r="I59" s="38">
        <f>IF('2H'!F59=-1,-1,(IF('18O'!F59=-1,-1,(IF('run summary'!F59=-1,-1,0)))))</f>
        <v>-1</v>
      </c>
      <c r="J59" s="38">
        <f>'raw data'!J59</f>
        <v>0</v>
      </c>
      <c r="K59" s="38" t="str">
        <f>CONCATENATE('raw data'!K59,"//208/808")</f>
        <v>//208/808</v>
      </c>
      <c r="L59" s="38">
        <f>'raw data'!L59</f>
        <v>0</v>
      </c>
      <c r="M59" s="38">
        <f>'raw data'!M59</f>
        <v>0</v>
      </c>
      <c r="N59" s="38">
        <f>'raw data'!N59</f>
        <v>0</v>
      </c>
      <c r="O59" s="38">
        <f>'raw data'!O59</f>
        <v>0</v>
      </c>
      <c r="P59" s="38">
        <f>'raw data'!P59</f>
        <v>0</v>
      </c>
      <c r="Q59" s="38">
        <f>'raw data'!Q59</f>
        <v>0</v>
      </c>
      <c r="R59" s="38">
        <f>'raw data'!R59</f>
        <v>0</v>
      </c>
      <c r="S59" s="38">
        <f>'raw data'!S59</f>
        <v>0</v>
      </c>
      <c r="T59" s="38">
        <f>'raw data'!T59</f>
        <v>0</v>
      </c>
      <c r="U59" s="38">
        <f>'raw data'!U59</f>
        <v>0</v>
      </c>
      <c r="V59" s="38">
        <f>'raw data'!V59</f>
        <v>0</v>
      </c>
      <c r="W59" s="38">
        <f>'raw data'!W59</f>
        <v>0</v>
      </c>
      <c r="X59" s="38">
        <f>'raw data'!X59</f>
        <v>0</v>
      </c>
      <c r="Y59" s="38">
        <f>'raw data'!Y59</f>
        <v>0</v>
      </c>
    </row>
    <row r="60" spans="1:25">
      <c r="A60" s="38">
        <f>'raw data'!A60</f>
        <v>0</v>
      </c>
      <c r="B60" s="38">
        <f>'raw data'!B60</f>
        <v>0</v>
      </c>
      <c r="C60" s="38">
        <f>'raw data'!C60</f>
        <v>0</v>
      </c>
      <c r="D60" s="38">
        <f>'raw data'!D60</f>
        <v>0</v>
      </c>
      <c r="E60" s="38">
        <f>'raw data'!E60</f>
        <v>0</v>
      </c>
      <c r="F60" s="43" t="e">
        <f>ROUND('18O'!O60,3)</f>
        <v>#VALUE!</v>
      </c>
      <c r="G60" s="43" t="e">
        <f>ROUND('2H'!O60,3)</f>
        <v>#VALUE!</v>
      </c>
      <c r="H60" s="38">
        <f>'raw data'!H60</f>
        <v>0</v>
      </c>
      <c r="I60" s="38">
        <f>IF('2H'!F60=-1,-1,(IF('18O'!F60=-1,-1,(IF('run summary'!F60=-1,-1,0)))))</f>
        <v>-1</v>
      </c>
      <c r="J60" s="38">
        <f>'raw data'!J60</f>
        <v>0</v>
      </c>
      <c r="K60" s="38" t="str">
        <f>CONCATENATE('raw data'!K60,"//208/808")</f>
        <v>//208/808</v>
      </c>
      <c r="L60" s="38">
        <f>'raw data'!L60</f>
        <v>0</v>
      </c>
      <c r="M60" s="38">
        <f>'raw data'!M60</f>
        <v>0</v>
      </c>
      <c r="N60" s="38">
        <f>'raw data'!N60</f>
        <v>0</v>
      </c>
      <c r="O60" s="38">
        <f>'raw data'!O60</f>
        <v>0</v>
      </c>
      <c r="P60" s="38">
        <f>'raw data'!P60</f>
        <v>0</v>
      </c>
      <c r="Q60" s="38">
        <f>'raw data'!Q60</f>
        <v>0</v>
      </c>
      <c r="R60" s="38">
        <f>'raw data'!R60</f>
        <v>0</v>
      </c>
      <c r="S60" s="38">
        <f>'raw data'!S60</f>
        <v>0</v>
      </c>
      <c r="T60" s="38">
        <f>'raw data'!T60</f>
        <v>0</v>
      </c>
      <c r="U60" s="38">
        <f>'raw data'!U60</f>
        <v>0</v>
      </c>
      <c r="V60" s="38">
        <f>'raw data'!V60</f>
        <v>0</v>
      </c>
      <c r="W60" s="38">
        <f>'raw data'!W60</f>
        <v>0</v>
      </c>
      <c r="X60" s="38">
        <f>'raw data'!X60</f>
        <v>0</v>
      </c>
      <c r="Y60" s="38">
        <f>'raw data'!Y60</f>
        <v>0</v>
      </c>
    </row>
    <row r="61" spans="1:25">
      <c r="A61" s="38">
        <f>'raw data'!A61</f>
        <v>0</v>
      </c>
      <c r="B61" s="38">
        <f>'raw data'!B61</f>
        <v>0</v>
      </c>
      <c r="C61" s="38">
        <f>'raw data'!C61</f>
        <v>0</v>
      </c>
      <c r="D61" s="38">
        <f>'raw data'!D61</f>
        <v>0</v>
      </c>
      <c r="E61" s="38">
        <f>'raw data'!E61</f>
        <v>0</v>
      </c>
      <c r="F61" s="43" t="e">
        <f>ROUND('18O'!O61,3)</f>
        <v>#VALUE!</v>
      </c>
      <c r="G61" s="43" t="e">
        <f>ROUND('2H'!O61,3)</f>
        <v>#VALUE!</v>
      </c>
      <c r="H61" s="38">
        <f>'raw data'!H61</f>
        <v>0</v>
      </c>
      <c r="I61" s="38">
        <f>IF('2H'!F61=-1,-1,(IF('18O'!F61=-1,-1,(IF('run summary'!F61=-1,-1,0)))))</f>
        <v>-1</v>
      </c>
      <c r="J61" s="38">
        <f>'raw data'!J61</f>
        <v>0</v>
      </c>
      <c r="K61" s="38" t="str">
        <f>CONCATENATE('raw data'!K61,"//208/808")</f>
        <v>//208/808</v>
      </c>
      <c r="L61" s="38">
        <f>'raw data'!L61</f>
        <v>0</v>
      </c>
      <c r="M61" s="38">
        <f>'raw data'!M61</f>
        <v>0</v>
      </c>
      <c r="N61" s="38">
        <f>'raw data'!N61</f>
        <v>0</v>
      </c>
      <c r="O61" s="38">
        <f>'raw data'!O61</f>
        <v>0</v>
      </c>
      <c r="P61" s="38">
        <f>'raw data'!P61</f>
        <v>0</v>
      </c>
      <c r="Q61" s="38">
        <f>'raw data'!Q61</f>
        <v>0</v>
      </c>
      <c r="R61" s="38">
        <f>'raw data'!R61</f>
        <v>0</v>
      </c>
      <c r="S61" s="38">
        <f>'raw data'!S61</f>
        <v>0</v>
      </c>
      <c r="T61" s="38">
        <f>'raw data'!T61</f>
        <v>0</v>
      </c>
      <c r="U61" s="38">
        <f>'raw data'!U61</f>
        <v>0</v>
      </c>
      <c r="V61" s="38">
        <f>'raw data'!V61</f>
        <v>0</v>
      </c>
      <c r="W61" s="38">
        <f>'raw data'!W61</f>
        <v>0</v>
      </c>
      <c r="X61" s="38">
        <f>'raw data'!X61</f>
        <v>0</v>
      </c>
      <c r="Y61" s="38">
        <f>'raw data'!Y61</f>
        <v>0</v>
      </c>
    </row>
    <row r="62" spans="1:25">
      <c r="A62" s="38">
        <f>'raw data'!A62</f>
        <v>0</v>
      </c>
      <c r="B62" s="38">
        <f>'raw data'!B62</f>
        <v>0</v>
      </c>
      <c r="C62" s="38">
        <f>'raw data'!C62</f>
        <v>0</v>
      </c>
      <c r="D62" s="38">
        <f>'raw data'!D62</f>
        <v>0</v>
      </c>
      <c r="E62" s="38">
        <f>'raw data'!E62</f>
        <v>0</v>
      </c>
      <c r="F62" s="43" t="e">
        <f>ROUND('18O'!O62,3)</f>
        <v>#VALUE!</v>
      </c>
      <c r="G62" s="43" t="e">
        <f>ROUND('2H'!O62,3)</f>
        <v>#VALUE!</v>
      </c>
      <c r="H62" s="38">
        <f>'raw data'!H62</f>
        <v>0</v>
      </c>
      <c r="I62" s="38">
        <f>IF('2H'!F62=-1,-1,(IF('18O'!F62=-1,-1,(IF('run summary'!F62=-1,-1,0)))))</f>
        <v>-1</v>
      </c>
      <c r="J62" s="38">
        <f>'raw data'!J62</f>
        <v>0</v>
      </c>
      <c r="K62" s="38" t="str">
        <f>CONCATENATE('raw data'!K62,"//208/808")</f>
        <v>//208/808</v>
      </c>
      <c r="L62" s="38">
        <f>'raw data'!L62</f>
        <v>0</v>
      </c>
      <c r="M62" s="38">
        <f>'raw data'!M62</f>
        <v>0</v>
      </c>
      <c r="N62" s="38">
        <f>'raw data'!N62</f>
        <v>0</v>
      </c>
      <c r="O62" s="38">
        <f>'raw data'!O62</f>
        <v>0</v>
      </c>
      <c r="P62" s="38">
        <f>'raw data'!P62</f>
        <v>0</v>
      </c>
      <c r="Q62" s="38">
        <f>'raw data'!Q62</f>
        <v>0</v>
      </c>
      <c r="R62" s="38">
        <f>'raw data'!R62</f>
        <v>0</v>
      </c>
      <c r="S62" s="38">
        <f>'raw data'!S62</f>
        <v>0</v>
      </c>
      <c r="T62" s="38">
        <f>'raw data'!T62</f>
        <v>0</v>
      </c>
      <c r="U62" s="38">
        <f>'raw data'!U62</f>
        <v>0</v>
      </c>
      <c r="V62" s="38">
        <f>'raw data'!V62</f>
        <v>0</v>
      </c>
      <c r="W62" s="38">
        <f>'raw data'!W62</f>
        <v>0</v>
      </c>
      <c r="X62" s="38">
        <f>'raw data'!X62</f>
        <v>0</v>
      </c>
      <c r="Y62" s="38">
        <f>'raw data'!Y62</f>
        <v>0</v>
      </c>
    </row>
    <row r="63" spans="1:25">
      <c r="A63" s="38">
        <f>'raw data'!A63</f>
        <v>0</v>
      </c>
      <c r="B63" s="38">
        <f>'raw data'!B63</f>
        <v>0</v>
      </c>
      <c r="C63" s="38">
        <f>'raw data'!C63</f>
        <v>0</v>
      </c>
      <c r="D63" s="38">
        <f>'raw data'!D63</f>
        <v>0</v>
      </c>
      <c r="E63" s="38">
        <f>'raw data'!E63</f>
        <v>0</v>
      </c>
      <c r="F63" s="43" t="e">
        <f>ROUND('18O'!O63,3)</f>
        <v>#VALUE!</v>
      </c>
      <c r="G63" s="43" t="e">
        <f>ROUND('2H'!O63,3)</f>
        <v>#VALUE!</v>
      </c>
      <c r="H63" s="38">
        <f>'raw data'!H63</f>
        <v>0</v>
      </c>
      <c r="I63" s="38">
        <f>IF('2H'!F63=-1,-1,(IF('18O'!F63=-1,-1,(IF('run summary'!F63=-1,-1,0)))))</f>
        <v>-1</v>
      </c>
      <c r="J63" s="38">
        <f>'raw data'!J63</f>
        <v>0</v>
      </c>
      <c r="K63" s="38" t="str">
        <f>CONCATENATE('raw data'!K63,"//208/808")</f>
        <v>//208/808</v>
      </c>
      <c r="L63" s="38">
        <f>'raw data'!L63</f>
        <v>0</v>
      </c>
      <c r="M63" s="38">
        <f>'raw data'!M63</f>
        <v>0</v>
      </c>
      <c r="N63" s="38">
        <f>'raw data'!N63</f>
        <v>0</v>
      </c>
      <c r="O63" s="38">
        <f>'raw data'!O63</f>
        <v>0</v>
      </c>
      <c r="P63" s="38">
        <f>'raw data'!P63</f>
        <v>0</v>
      </c>
      <c r="Q63" s="38">
        <f>'raw data'!Q63</f>
        <v>0</v>
      </c>
      <c r="R63" s="38">
        <f>'raw data'!R63</f>
        <v>0</v>
      </c>
      <c r="S63" s="38">
        <f>'raw data'!S63</f>
        <v>0</v>
      </c>
      <c r="T63" s="38">
        <f>'raw data'!T63</f>
        <v>0</v>
      </c>
      <c r="U63" s="38">
        <f>'raw data'!U63</f>
        <v>0</v>
      </c>
      <c r="V63" s="38">
        <f>'raw data'!V63</f>
        <v>0</v>
      </c>
      <c r="W63" s="38">
        <f>'raw data'!W63</f>
        <v>0</v>
      </c>
      <c r="X63" s="38">
        <f>'raw data'!X63</f>
        <v>0</v>
      </c>
      <c r="Y63" s="38">
        <f>'raw data'!Y63</f>
        <v>0</v>
      </c>
    </row>
    <row r="64" spans="1:25">
      <c r="A64" s="38">
        <f>'raw data'!A64</f>
        <v>0</v>
      </c>
      <c r="B64" s="38">
        <f>'raw data'!B64</f>
        <v>0</v>
      </c>
      <c r="C64" s="38">
        <f>'raw data'!C64</f>
        <v>0</v>
      </c>
      <c r="D64" s="38">
        <f>'raw data'!D64</f>
        <v>0</v>
      </c>
      <c r="E64" s="38">
        <f>'raw data'!E64</f>
        <v>0</v>
      </c>
      <c r="F64" s="43" t="e">
        <f>ROUND('18O'!O64,3)</f>
        <v>#VALUE!</v>
      </c>
      <c r="G64" s="43" t="e">
        <f>ROUND('2H'!O64,3)</f>
        <v>#VALUE!</v>
      </c>
      <c r="H64" s="38">
        <f>'raw data'!H64</f>
        <v>0</v>
      </c>
      <c r="I64" s="38">
        <f>IF('2H'!F64=-1,-1,(IF('18O'!F64=-1,-1,(IF('run summary'!F64=-1,-1,0)))))</f>
        <v>-1</v>
      </c>
      <c r="J64" s="38">
        <f>'raw data'!J64</f>
        <v>0</v>
      </c>
      <c r="K64" s="38" t="str">
        <f>CONCATENATE('raw data'!K64,"//208/808")</f>
        <v>//208/808</v>
      </c>
      <c r="L64" s="38">
        <f>'raw data'!L64</f>
        <v>0</v>
      </c>
      <c r="M64" s="38">
        <f>'raw data'!M64</f>
        <v>0</v>
      </c>
      <c r="N64" s="38">
        <f>'raw data'!N64</f>
        <v>0</v>
      </c>
      <c r="O64" s="38">
        <f>'raw data'!O64</f>
        <v>0</v>
      </c>
      <c r="P64" s="38">
        <f>'raw data'!P64</f>
        <v>0</v>
      </c>
      <c r="Q64" s="38">
        <f>'raw data'!Q64</f>
        <v>0</v>
      </c>
      <c r="R64" s="38">
        <f>'raw data'!R64</f>
        <v>0</v>
      </c>
      <c r="S64" s="38">
        <f>'raw data'!S64</f>
        <v>0</v>
      </c>
      <c r="T64" s="38">
        <f>'raw data'!T64</f>
        <v>0</v>
      </c>
      <c r="U64" s="38">
        <f>'raw data'!U64</f>
        <v>0</v>
      </c>
      <c r="V64" s="38">
        <f>'raw data'!V64</f>
        <v>0</v>
      </c>
      <c r="W64" s="38">
        <f>'raw data'!W64</f>
        <v>0</v>
      </c>
      <c r="X64" s="38">
        <f>'raw data'!X64</f>
        <v>0</v>
      </c>
      <c r="Y64" s="38">
        <f>'raw data'!Y64</f>
        <v>0</v>
      </c>
    </row>
    <row r="65" spans="1:25">
      <c r="A65" s="38">
        <f>'raw data'!A65</f>
        <v>0</v>
      </c>
      <c r="B65" s="38">
        <f>'raw data'!B65</f>
        <v>0</v>
      </c>
      <c r="C65" s="38">
        <f>'raw data'!C65</f>
        <v>0</v>
      </c>
      <c r="D65" s="38">
        <f>'raw data'!D65</f>
        <v>0</v>
      </c>
      <c r="E65" s="38">
        <f>'raw data'!E65</f>
        <v>0</v>
      </c>
      <c r="F65" s="43" t="e">
        <f>ROUND('18O'!O65,3)</f>
        <v>#VALUE!</v>
      </c>
      <c r="G65" s="43" t="e">
        <f>ROUND('2H'!O65,3)</f>
        <v>#VALUE!</v>
      </c>
      <c r="H65" s="38">
        <f>'raw data'!H65</f>
        <v>0</v>
      </c>
      <c r="I65" s="38">
        <f>IF('2H'!F65=-1,-1,(IF('18O'!F65=-1,-1,(IF('run summary'!F65=-1,-1,0)))))</f>
        <v>-1</v>
      </c>
      <c r="J65" s="38">
        <f>'raw data'!J65</f>
        <v>0</v>
      </c>
      <c r="K65" s="38" t="str">
        <f>CONCATENATE('raw data'!K65,"//208/808")</f>
        <v>//208/808</v>
      </c>
      <c r="L65" s="38">
        <f>'raw data'!L65</f>
        <v>0</v>
      </c>
      <c r="M65" s="38">
        <f>'raw data'!M65</f>
        <v>0</v>
      </c>
      <c r="N65" s="38">
        <f>'raw data'!N65</f>
        <v>0</v>
      </c>
      <c r="O65" s="38">
        <f>'raw data'!O65</f>
        <v>0</v>
      </c>
      <c r="P65" s="38">
        <f>'raw data'!P65</f>
        <v>0</v>
      </c>
      <c r="Q65" s="38">
        <f>'raw data'!Q65</f>
        <v>0</v>
      </c>
      <c r="R65" s="38">
        <f>'raw data'!R65</f>
        <v>0</v>
      </c>
      <c r="S65" s="38">
        <f>'raw data'!S65</f>
        <v>0</v>
      </c>
      <c r="T65" s="38">
        <f>'raw data'!T65</f>
        <v>0</v>
      </c>
      <c r="U65" s="38">
        <f>'raw data'!U65</f>
        <v>0</v>
      </c>
      <c r="V65" s="38">
        <f>'raw data'!V65</f>
        <v>0</v>
      </c>
      <c r="W65" s="38">
        <f>'raw data'!W65</f>
        <v>0</v>
      </c>
      <c r="X65" s="38">
        <f>'raw data'!X65</f>
        <v>0</v>
      </c>
      <c r="Y65" s="38">
        <f>'raw data'!Y65</f>
        <v>0</v>
      </c>
    </row>
    <row r="66" spans="1:25">
      <c r="A66" s="38">
        <f>'raw data'!A66</f>
        <v>0</v>
      </c>
      <c r="B66" s="38">
        <f>'raw data'!B66</f>
        <v>0</v>
      </c>
      <c r="C66" s="38">
        <f>'raw data'!C66</f>
        <v>0</v>
      </c>
      <c r="D66" s="38">
        <f>'raw data'!D66</f>
        <v>0</v>
      </c>
      <c r="E66" s="38">
        <f>'raw data'!E66</f>
        <v>0</v>
      </c>
      <c r="F66" s="43" t="e">
        <f>ROUND('18O'!O66,3)</f>
        <v>#VALUE!</v>
      </c>
      <c r="G66" s="43" t="e">
        <f>ROUND('2H'!O66,3)</f>
        <v>#VALUE!</v>
      </c>
      <c r="H66" s="38">
        <f>'raw data'!H66</f>
        <v>0</v>
      </c>
      <c r="I66" s="38">
        <f>IF('2H'!F66=-1,-1,(IF('18O'!F66=-1,-1,(IF('run summary'!F66=-1,-1,0)))))</f>
        <v>-1</v>
      </c>
      <c r="J66" s="38">
        <f>'raw data'!J66</f>
        <v>0</v>
      </c>
      <c r="K66" s="38" t="str">
        <f>CONCATENATE('raw data'!K66,"//208/808")</f>
        <v>//208/808</v>
      </c>
      <c r="L66" s="38">
        <f>'raw data'!L66</f>
        <v>0</v>
      </c>
      <c r="M66" s="38">
        <f>'raw data'!M66</f>
        <v>0</v>
      </c>
      <c r="N66" s="38">
        <f>'raw data'!N66</f>
        <v>0</v>
      </c>
      <c r="O66" s="38">
        <f>'raw data'!O66</f>
        <v>0</v>
      </c>
      <c r="P66" s="38">
        <f>'raw data'!P66</f>
        <v>0</v>
      </c>
      <c r="Q66" s="38">
        <f>'raw data'!Q66</f>
        <v>0</v>
      </c>
      <c r="R66" s="38">
        <f>'raw data'!R66</f>
        <v>0</v>
      </c>
      <c r="S66" s="38">
        <f>'raw data'!S66</f>
        <v>0</v>
      </c>
      <c r="T66" s="38">
        <f>'raw data'!T66</f>
        <v>0</v>
      </c>
      <c r="U66" s="38">
        <f>'raw data'!U66</f>
        <v>0</v>
      </c>
      <c r="V66" s="38">
        <f>'raw data'!V66</f>
        <v>0</v>
      </c>
      <c r="W66" s="38">
        <f>'raw data'!W66</f>
        <v>0</v>
      </c>
      <c r="X66" s="38">
        <f>'raw data'!X66</f>
        <v>0</v>
      </c>
      <c r="Y66" s="38">
        <f>'raw data'!Y66</f>
        <v>0</v>
      </c>
    </row>
    <row r="67" spans="1:25">
      <c r="A67" s="38">
        <f>'raw data'!A67</f>
        <v>0</v>
      </c>
      <c r="B67" s="38">
        <f>'raw data'!B67</f>
        <v>0</v>
      </c>
      <c r="C67" s="38">
        <f>'raw data'!C67</f>
        <v>0</v>
      </c>
      <c r="D67" s="38">
        <f>'raw data'!D67</f>
        <v>0</v>
      </c>
      <c r="E67" s="38">
        <f>'raw data'!E67</f>
        <v>0</v>
      </c>
      <c r="F67" s="43" t="e">
        <f>ROUND('18O'!O67,3)</f>
        <v>#VALUE!</v>
      </c>
      <c r="G67" s="43" t="e">
        <f>ROUND('2H'!O67,3)</f>
        <v>#VALUE!</v>
      </c>
      <c r="H67" s="38">
        <f>'raw data'!H67</f>
        <v>0</v>
      </c>
      <c r="I67" s="38">
        <f>IF('2H'!F67=-1,-1,(IF('18O'!F67=-1,-1,(IF('run summary'!F67=-1,-1,0)))))</f>
        <v>-1</v>
      </c>
      <c r="J67" s="38">
        <f>'raw data'!J67</f>
        <v>0</v>
      </c>
      <c r="K67" s="38" t="str">
        <f>CONCATENATE('raw data'!K67,"//208/808")</f>
        <v>//208/808</v>
      </c>
      <c r="L67" s="38">
        <f>'raw data'!L67</f>
        <v>0</v>
      </c>
      <c r="M67" s="38">
        <f>'raw data'!M67</f>
        <v>0</v>
      </c>
      <c r="N67" s="38">
        <f>'raw data'!N67</f>
        <v>0</v>
      </c>
      <c r="O67" s="38">
        <f>'raw data'!O67</f>
        <v>0</v>
      </c>
      <c r="P67" s="38">
        <f>'raw data'!P67</f>
        <v>0</v>
      </c>
      <c r="Q67" s="38">
        <f>'raw data'!Q67</f>
        <v>0</v>
      </c>
      <c r="R67" s="38">
        <f>'raw data'!R67</f>
        <v>0</v>
      </c>
      <c r="S67" s="38">
        <f>'raw data'!S67</f>
        <v>0</v>
      </c>
      <c r="T67" s="38">
        <f>'raw data'!T67</f>
        <v>0</v>
      </c>
      <c r="U67" s="38">
        <f>'raw data'!U67</f>
        <v>0</v>
      </c>
      <c r="V67" s="38">
        <f>'raw data'!V67</f>
        <v>0</v>
      </c>
      <c r="W67" s="38">
        <f>'raw data'!W67</f>
        <v>0</v>
      </c>
      <c r="X67" s="38">
        <f>'raw data'!X67</f>
        <v>0</v>
      </c>
      <c r="Y67" s="38">
        <f>'raw data'!Y67</f>
        <v>0</v>
      </c>
    </row>
    <row r="68" spans="1:25">
      <c r="A68" s="38">
        <f>'raw data'!A68</f>
        <v>0</v>
      </c>
      <c r="B68" s="38">
        <f>'raw data'!B68</f>
        <v>0</v>
      </c>
      <c r="C68" s="38">
        <f>'raw data'!C68</f>
        <v>0</v>
      </c>
      <c r="D68" s="38">
        <f>'raw data'!D68</f>
        <v>0</v>
      </c>
      <c r="E68" s="38">
        <f>'raw data'!E68</f>
        <v>0</v>
      </c>
      <c r="F68" s="43" t="e">
        <f>ROUND('18O'!O68,3)</f>
        <v>#VALUE!</v>
      </c>
      <c r="G68" s="43" t="e">
        <f>ROUND('2H'!O68,3)</f>
        <v>#VALUE!</v>
      </c>
      <c r="H68" s="38">
        <f>'raw data'!H68</f>
        <v>0</v>
      </c>
      <c r="I68" s="38">
        <f>IF('2H'!F68=-1,-1,(IF('18O'!F68=-1,-1,(IF('run summary'!F68=-1,-1,0)))))</f>
        <v>-1</v>
      </c>
      <c r="J68" s="38">
        <f>'raw data'!J68</f>
        <v>0</v>
      </c>
      <c r="K68" s="38" t="str">
        <f>CONCATENATE('raw data'!K68,"//208/808")</f>
        <v>//208/808</v>
      </c>
      <c r="L68" s="38">
        <f>'raw data'!L68</f>
        <v>0</v>
      </c>
      <c r="M68" s="38">
        <f>'raw data'!M68</f>
        <v>0</v>
      </c>
      <c r="N68" s="38">
        <f>'raw data'!N68</f>
        <v>0</v>
      </c>
      <c r="O68" s="38">
        <f>'raw data'!O68</f>
        <v>0</v>
      </c>
      <c r="P68" s="38">
        <f>'raw data'!P68</f>
        <v>0</v>
      </c>
      <c r="Q68" s="38">
        <f>'raw data'!Q68</f>
        <v>0</v>
      </c>
      <c r="R68" s="38">
        <f>'raw data'!R68</f>
        <v>0</v>
      </c>
      <c r="S68" s="38">
        <f>'raw data'!S68</f>
        <v>0</v>
      </c>
      <c r="T68" s="38">
        <f>'raw data'!T68</f>
        <v>0</v>
      </c>
      <c r="U68" s="38">
        <f>'raw data'!U68</f>
        <v>0</v>
      </c>
      <c r="V68" s="38">
        <f>'raw data'!V68</f>
        <v>0</v>
      </c>
      <c r="W68" s="38">
        <f>'raw data'!W68</f>
        <v>0</v>
      </c>
      <c r="X68" s="38">
        <f>'raw data'!X68</f>
        <v>0</v>
      </c>
      <c r="Y68" s="38">
        <f>'raw data'!Y68</f>
        <v>0</v>
      </c>
    </row>
    <row r="69" spans="1:25">
      <c r="A69" s="38">
        <f>'raw data'!A69</f>
        <v>0</v>
      </c>
      <c r="B69" s="38">
        <f>'raw data'!B69</f>
        <v>0</v>
      </c>
      <c r="C69" s="38">
        <f>'raw data'!C69</f>
        <v>0</v>
      </c>
      <c r="D69" s="38">
        <f>'raw data'!D69</f>
        <v>0</v>
      </c>
      <c r="E69" s="38">
        <f>'raw data'!E69</f>
        <v>0</v>
      </c>
      <c r="F69" s="43" t="e">
        <f>ROUND('18O'!O69,3)</f>
        <v>#VALUE!</v>
      </c>
      <c r="G69" s="43" t="e">
        <f>ROUND('2H'!O69,3)</f>
        <v>#VALUE!</v>
      </c>
      <c r="H69" s="38">
        <f>'raw data'!H69</f>
        <v>0</v>
      </c>
      <c r="I69" s="38">
        <f>IF('2H'!F69=-1,-1,(IF('18O'!F69=-1,-1,(IF('run summary'!F69=-1,-1,0)))))</f>
        <v>-1</v>
      </c>
      <c r="J69" s="38">
        <f>'raw data'!J69</f>
        <v>0</v>
      </c>
      <c r="K69" s="38" t="str">
        <f>CONCATENATE('raw data'!K69,"//208/808")</f>
        <v>//208/808</v>
      </c>
      <c r="L69" s="38">
        <f>'raw data'!L69</f>
        <v>0</v>
      </c>
      <c r="M69" s="38">
        <f>'raw data'!M69</f>
        <v>0</v>
      </c>
      <c r="N69" s="38">
        <f>'raw data'!N69</f>
        <v>0</v>
      </c>
      <c r="O69" s="38">
        <f>'raw data'!O69</f>
        <v>0</v>
      </c>
      <c r="P69" s="38">
        <f>'raw data'!P69</f>
        <v>0</v>
      </c>
      <c r="Q69" s="38">
        <f>'raw data'!Q69</f>
        <v>0</v>
      </c>
      <c r="R69" s="38">
        <f>'raw data'!R69</f>
        <v>0</v>
      </c>
      <c r="S69" s="38">
        <f>'raw data'!S69</f>
        <v>0</v>
      </c>
      <c r="T69" s="38">
        <f>'raw data'!T69</f>
        <v>0</v>
      </c>
      <c r="U69" s="38">
        <f>'raw data'!U69</f>
        <v>0</v>
      </c>
      <c r="V69" s="38">
        <f>'raw data'!V69</f>
        <v>0</v>
      </c>
      <c r="W69" s="38">
        <f>'raw data'!W69</f>
        <v>0</v>
      </c>
      <c r="X69" s="38">
        <f>'raw data'!X69</f>
        <v>0</v>
      </c>
      <c r="Y69" s="38">
        <f>'raw data'!Y69</f>
        <v>0</v>
      </c>
    </row>
    <row r="70" spans="1:25">
      <c r="A70" s="38">
        <f>'raw data'!A70</f>
        <v>0</v>
      </c>
      <c r="B70" s="38">
        <f>'raw data'!B70</f>
        <v>0</v>
      </c>
      <c r="C70" s="38">
        <f>'raw data'!C70</f>
        <v>0</v>
      </c>
      <c r="D70" s="38">
        <f>'raw data'!D70</f>
        <v>0</v>
      </c>
      <c r="E70" s="38">
        <f>'raw data'!E70</f>
        <v>0</v>
      </c>
      <c r="F70" s="43" t="e">
        <f>ROUND('18O'!O70,3)</f>
        <v>#VALUE!</v>
      </c>
      <c r="G70" s="43" t="e">
        <f>ROUND('2H'!O70,3)</f>
        <v>#VALUE!</v>
      </c>
      <c r="H70" s="38">
        <f>'raw data'!H70</f>
        <v>0</v>
      </c>
      <c r="I70" s="38">
        <f>IF('2H'!F70=-1,-1,(IF('18O'!F70=-1,-1,(IF('run summary'!F70=-1,-1,0)))))</f>
        <v>-1</v>
      </c>
      <c r="J70" s="38">
        <f>'raw data'!J70</f>
        <v>0</v>
      </c>
      <c r="K70" s="38" t="str">
        <f>CONCATENATE('raw data'!K70,"//208/808")</f>
        <v>//208/808</v>
      </c>
      <c r="L70" s="38">
        <f>'raw data'!L70</f>
        <v>0</v>
      </c>
      <c r="M70" s="38">
        <f>'raw data'!M70</f>
        <v>0</v>
      </c>
      <c r="N70" s="38">
        <f>'raw data'!N70</f>
        <v>0</v>
      </c>
      <c r="O70" s="38">
        <f>'raw data'!O70</f>
        <v>0</v>
      </c>
      <c r="P70" s="38">
        <f>'raw data'!P70</f>
        <v>0</v>
      </c>
      <c r="Q70" s="38">
        <f>'raw data'!Q70</f>
        <v>0</v>
      </c>
      <c r="R70" s="38">
        <f>'raw data'!R70</f>
        <v>0</v>
      </c>
      <c r="S70" s="38">
        <f>'raw data'!S70</f>
        <v>0</v>
      </c>
      <c r="T70" s="38">
        <f>'raw data'!T70</f>
        <v>0</v>
      </c>
      <c r="U70" s="38">
        <f>'raw data'!U70</f>
        <v>0</v>
      </c>
      <c r="V70" s="38">
        <f>'raw data'!V70</f>
        <v>0</v>
      </c>
      <c r="W70" s="38">
        <f>'raw data'!W70</f>
        <v>0</v>
      </c>
      <c r="X70" s="38">
        <f>'raw data'!X70</f>
        <v>0</v>
      </c>
      <c r="Y70" s="38">
        <f>'raw data'!Y70</f>
        <v>0</v>
      </c>
    </row>
    <row r="71" spans="1:25">
      <c r="A71" s="38">
        <f>'raw data'!A71</f>
        <v>0</v>
      </c>
      <c r="B71" s="38">
        <f>'raw data'!B71</f>
        <v>0</v>
      </c>
      <c r="C71" s="38">
        <f>'raw data'!C71</f>
        <v>0</v>
      </c>
      <c r="D71" s="38">
        <f>'raw data'!D71</f>
        <v>0</v>
      </c>
      <c r="E71" s="38">
        <f>'raw data'!E71</f>
        <v>0</v>
      </c>
      <c r="F71" s="43" t="e">
        <f>ROUND('18O'!O71,3)</f>
        <v>#VALUE!</v>
      </c>
      <c r="G71" s="43" t="e">
        <f>ROUND('2H'!O71,3)</f>
        <v>#VALUE!</v>
      </c>
      <c r="H71" s="38">
        <f>'raw data'!H71</f>
        <v>0</v>
      </c>
      <c r="I71" s="38">
        <f>IF('2H'!F71=-1,-1,(IF('18O'!F71=-1,-1,(IF('run summary'!F71=-1,-1,0)))))</f>
        <v>-1</v>
      </c>
      <c r="J71" s="38">
        <f>'raw data'!J71</f>
        <v>0</v>
      </c>
      <c r="K71" s="38" t="str">
        <f>CONCATENATE('raw data'!K71,"//208/808")</f>
        <v>//208/808</v>
      </c>
      <c r="L71" s="38">
        <f>'raw data'!L71</f>
        <v>0</v>
      </c>
      <c r="M71" s="38">
        <f>'raw data'!M71</f>
        <v>0</v>
      </c>
      <c r="N71" s="38">
        <f>'raw data'!N71</f>
        <v>0</v>
      </c>
      <c r="O71" s="38">
        <f>'raw data'!O71</f>
        <v>0</v>
      </c>
      <c r="P71" s="38">
        <f>'raw data'!P71</f>
        <v>0</v>
      </c>
      <c r="Q71" s="38">
        <f>'raw data'!Q71</f>
        <v>0</v>
      </c>
      <c r="R71" s="38">
        <f>'raw data'!R71</f>
        <v>0</v>
      </c>
      <c r="S71" s="38">
        <f>'raw data'!S71</f>
        <v>0</v>
      </c>
      <c r="T71" s="38">
        <f>'raw data'!T71</f>
        <v>0</v>
      </c>
      <c r="U71" s="38">
        <f>'raw data'!U71</f>
        <v>0</v>
      </c>
      <c r="V71" s="38">
        <f>'raw data'!V71</f>
        <v>0</v>
      </c>
      <c r="W71" s="38">
        <f>'raw data'!W71</f>
        <v>0</v>
      </c>
      <c r="X71" s="38">
        <f>'raw data'!X71</f>
        <v>0</v>
      </c>
      <c r="Y71" s="38">
        <f>'raw data'!Y71</f>
        <v>0</v>
      </c>
    </row>
    <row r="72" spans="1:25">
      <c r="A72" s="38">
        <f>'raw data'!A72</f>
        <v>0</v>
      </c>
      <c r="B72" s="38">
        <f>'raw data'!B72</f>
        <v>0</v>
      </c>
      <c r="C72" s="38">
        <f>'raw data'!C72</f>
        <v>0</v>
      </c>
      <c r="D72" s="38">
        <f>'raw data'!D72</f>
        <v>0</v>
      </c>
      <c r="E72" s="38">
        <f>'raw data'!E72</f>
        <v>0</v>
      </c>
      <c r="F72" s="43" t="e">
        <f>ROUND('18O'!O72,3)</f>
        <v>#VALUE!</v>
      </c>
      <c r="G72" s="43" t="e">
        <f>ROUND('2H'!O72,3)</f>
        <v>#VALUE!</v>
      </c>
      <c r="H72" s="38">
        <f>'raw data'!H72</f>
        <v>0</v>
      </c>
      <c r="I72" s="38">
        <f>IF('2H'!F72=-1,-1,(IF('18O'!F72=-1,-1,(IF('run summary'!F72=-1,-1,0)))))</f>
        <v>-1</v>
      </c>
      <c r="J72" s="38">
        <f>'raw data'!J72</f>
        <v>0</v>
      </c>
      <c r="K72" s="38" t="str">
        <f>CONCATENATE('raw data'!K72,"//208/808")</f>
        <v>//208/808</v>
      </c>
      <c r="L72" s="38">
        <f>'raw data'!L72</f>
        <v>0</v>
      </c>
      <c r="M72" s="38">
        <f>'raw data'!M72</f>
        <v>0</v>
      </c>
      <c r="N72" s="38">
        <f>'raw data'!N72</f>
        <v>0</v>
      </c>
      <c r="O72" s="38">
        <f>'raw data'!O72</f>
        <v>0</v>
      </c>
      <c r="P72" s="38">
        <f>'raw data'!P72</f>
        <v>0</v>
      </c>
      <c r="Q72" s="38">
        <f>'raw data'!Q72</f>
        <v>0</v>
      </c>
      <c r="R72" s="38">
        <f>'raw data'!R72</f>
        <v>0</v>
      </c>
      <c r="S72" s="38">
        <f>'raw data'!S72</f>
        <v>0</v>
      </c>
      <c r="T72" s="38">
        <f>'raw data'!T72</f>
        <v>0</v>
      </c>
      <c r="U72" s="38">
        <f>'raw data'!U72</f>
        <v>0</v>
      </c>
      <c r="V72" s="38">
        <f>'raw data'!V72</f>
        <v>0</v>
      </c>
      <c r="W72" s="38">
        <f>'raw data'!W72</f>
        <v>0</v>
      </c>
      <c r="X72" s="38">
        <f>'raw data'!X72</f>
        <v>0</v>
      </c>
      <c r="Y72" s="38">
        <f>'raw data'!Y72</f>
        <v>0</v>
      </c>
    </row>
    <row r="73" spans="1:25">
      <c r="A73" s="38">
        <f>'raw data'!A73</f>
        <v>0</v>
      </c>
      <c r="B73" s="38">
        <f>'raw data'!B73</f>
        <v>0</v>
      </c>
      <c r="C73" s="38">
        <f>'raw data'!C73</f>
        <v>0</v>
      </c>
      <c r="D73" s="38">
        <f>'raw data'!D73</f>
        <v>0</v>
      </c>
      <c r="E73" s="38">
        <f>'raw data'!E73</f>
        <v>0</v>
      </c>
      <c r="F73" s="43" t="e">
        <f>ROUND('18O'!O73,3)</f>
        <v>#VALUE!</v>
      </c>
      <c r="G73" s="43" t="e">
        <f>ROUND('2H'!O73,3)</f>
        <v>#VALUE!</v>
      </c>
      <c r="H73" s="38">
        <f>'raw data'!H73</f>
        <v>0</v>
      </c>
      <c r="I73" s="38">
        <f>IF('2H'!F73=-1,-1,(IF('18O'!F73=-1,-1,(IF('run summary'!F73=-1,-1,0)))))</f>
        <v>-1</v>
      </c>
      <c r="J73" s="38">
        <f>'raw data'!J73</f>
        <v>0</v>
      </c>
      <c r="K73" s="38" t="str">
        <f>CONCATENATE('raw data'!K73,"//208/808")</f>
        <v>//208/808</v>
      </c>
      <c r="L73" s="38">
        <f>'raw data'!L73</f>
        <v>0</v>
      </c>
      <c r="M73" s="38">
        <f>'raw data'!M73</f>
        <v>0</v>
      </c>
      <c r="N73" s="38">
        <f>'raw data'!N73</f>
        <v>0</v>
      </c>
      <c r="O73" s="38">
        <f>'raw data'!O73</f>
        <v>0</v>
      </c>
      <c r="P73" s="38">
        <f>'raw data'!P73</f>
        <v>0</v>
      </c>
      <c r="Q73" s="38">
        <f>'raw data'!Q73</f>
        <v>0</v>
      </c>
      <c r="R73" s="38">
        <f>'raw data'!R73</f>
        <v>0</v>
      </c>
      <c r="S73" s="38">
        <f>'raw data'!S73</f>
        <v>0</v>
      </c>
      <c r="T73" s="38">
        <f>'raw data'!T73</f>
        <v>0</v>
      </c>
      <c r="U73" s="38">
        <f>'raw data'!U73</f>
        <v>0</v>
      </c>
      <c r="V73" s="38">
        <f>'raw data'!V73</f>
        <v>0</v>
      </c>
      <c r="W73" s="38">
        <f>'raw data'!W73</f>
        <v>0</v>
      </c>
      <c r="X73" s="38">
        <f>'raw data'!X73</f>
        <v>0</v>
      </c>
      <c r="Y73" s="38">
        <f>'raw data'!Y73</f>
        <v>0</v>
      </c>
    </row>
    <row r="74" spans="1:25">
      <c r="A74" s="38">
        <f>'raw data'!A74</f>
        <v>0</v>
      </c>
      <c r="B74" s="38">
        <f>'raw data'!B74</f>
        <v>0</v>
      </c>
      <c r="C74" s="38">
        <f>'raw data'!C74</f>
        <v>0</v>
      </c>
      <c r="D74" s="38">
        <f>'raw data'!D74</f>
        <v>0</v>
      </c>
      <c r="E74" s="38">
        <f>'raw data'!E74</f>
        <v>0</v>
      </c>
      <c r="F74" s="43" t="e">
        <f>ROUND('18O'!O74,3)</f>
        <v>#VALUE!</v>
      </c>
      <c r="G74" s="43" t="e">
        <f>ROUND('2H'!O74,3)</f>
        <v>#VALUE!</v>
      </c>
      <c r="H74" s="38">
        <f>'raw data'!H74</f>
        <v>0</v>
      </c>
      <c r="I74" s="38">
        <f>IF('2H'!F74=-1,-1,(IF('18O'!F74=-1,-1,(IF('run summary'!F74=-1,-1,0)))))</f>
        <v>-1</v>
      </c>
      <c r="J74" s="38">
        <f>'raw data'!J74</f>
        <v>0</v>
      </c>
      <c r="K74" s="38" t="str">
        <f>CONCATENATE('raw data'!K74,"//208/808")</f>
        <v>//208/808</v>
      </c>
      <c r="L74" s="38">
        <f>'raw data'!L74</f>
        <v>0</v>
      </c>
      <c r="M74" s="38">
        <f>'raw data'!M74</f>
        <v>0</v>
      </c>
      <c r="N74" s="38">
        <f>'raw data'!N74</f>
        <v>0</v>
      </c>
      <c r="O74" s="38">
        <f>'raw data'!O74</f>
        <v>0</v>
      </c>
      <c r="P74" s="38">
        <f>'raw data'!P74</f>
        <v>0</v>
      </c>
      <c r="Q74" s="38">
        <f>'raw data'!Q74</f>
        <v>0</v>
      </c>
      <c r="R74" s="38">
        <f>'raw data'!R74</f>
        <v>0</v>
      </c>
      <c r="S74" s="38">
        <f>'raw data'!S74</f>
        <v>0</v>
      </c>
      <c r="T74" s="38">
        <f>'raw data'!T74</f>
        <v>0</v>
      </c>
      <c r="U74" s="38">
        <f>'raw data'!U74</f>
        <v>0</v>
      </c>
      <c r="V74" s="38">
        <f>'raw data'!V74</f>
        <v>0</v>
      </c>
      <c r="W74" s="38">
        <f>'raw data'!W74</f>
        <v>0</v>
      </c>
      <c r="X74" s="38">
        <f>'raw data'!X74</f>
        <v>0</v>
      </c>
      <c r="Y74" s="38">
        <f>'raw data'!Y74</f>
        <v>0</v>
      </c>
    </row>
    <row r="75" spans="1:25">
      <c r="A75" s="38">
        <f>'raw data'!A75</f>
        <v>0</v>
      </c>
      <c r="B75" s="38">
        <f>'raw data'!B75</f>
        <v>0</v>
      </c>
      <c r="C75" s="38">
        <f>'raw data'!C75</f>
        <v>0</v>
      </c>
      <c r="D75" s="38">
        <f>'raw data'!D75</f>
        <v>0</v>
      </c>
      <c r="E75" s="38">
        <f>'raw data'!E75</f>
        <v>0</v>
      </c>
      <c r="F75" s="43" t="e">
        <f>ROUND('18O'!O75,3)</f>
        <v>#VALUE!</v>
      </c>
      <c r="G75" s="43" t="e">
        <f>ROUND('2H'!O75,3)</f>
        <v>#VALUE!</v>
      </c>
      <c r="H75" s="38">
        <f>'raw data'!H75</f>
        <v>0</v>
      </c>
      <c r="I75" s="38">
        <f>IF('2H'!F75=-1,-1,(IF('18O'!F75=-1,-1,(IF('run summary'!F75=-1,-1,0)))))</f>
        <v>-1</v>
      </c>
      <c r="J75" s="38">
        <f>'raw data'!J75</f>
        <v>0</v>
      </c>
      <c r="K75" s="38" t="str">
        <f>CONCATENATE('raw data'!K75,"//208/808")</f>
        <v>//208/808</v>
      </c>
      <c r="L75" s="38">
        <f>'raw data'!L75</f>
        <v>0</v>
      </c>
      <c r="M75" s="38">
        <f>'raw data'!M75</f>
        <v>0</v>
      </c>
      <c r="N75" s="38">
        <f>'raw data'!N75</f>
        <v>0</v>
      </c>
      <c r="O75" s="38">
        <f>'raw data'!O75</f>
        <v>0</v>
      </c>
      <c r="P75" s="38">
        <f>'raw data'!P75</f>
        <v>0</v>
      </c>
      <c r="Q75" s="38">
        <f>'raw data'!Q75</f>
        <v>0</v>
      </c>
      <c r="R75" s="38">
        <f>'raw data'!R75</f>
        <v>0</v>
      </c>
      <c r="S75" s="38">
        <f>'raw data'!S75</f>
        <v>0</v>
      </c>
      <c r="T75" s="38">
        <f>'raw data'!T75</f>
        <v>0</v>
      </c>
      <c r="U75" s="38">
        <f>'raw data'!U75</f>
        <v>0</v>
      </c>
      <c r="V75" s="38">
        <f>'raw data'!V75</f>
        <v>0</v>
      </c>
      <c r="W75" s="38">
        <f>'raw data'!W75</f>
        <v>0</v>
      </c>
      <c r="X75" s="38">
        <f>'raw data'!X75</f>
        <v>0</v>
      </c>
      <c r="Y75" s="38">
        <f>'raw data'!Y75</f>
        <v>0</v>
      </c>
    </row>
    <row r="76" spans="1:25">
      <c r="A76" s="38">
        <f>'raw data'!A76</f>
        <v>0</v>
      </c>
      <c r="B76" s="38">
        <f>'raw data'!B76</f>
        <v>0</v>
      </c>
      <c r="C76" s="38">
        <f>'raw data'!C76</f>
        <v>0</v>
      </c>
      <c r="D76" s="38">
        <f>'raw data'!D76</f>
        <v>0</v>
      </c>
      <c r="E76" s="38">
        <f>'raw data'!E76</f>
        <v>0</v>
      </c>
      <c r="F76" s="43" t="e">
        <f>ROUND('18O'!O76,3)</f>
        <v>#VALUE!</v>
      </c>
      <c r="G76" s="43" t="e">
        <f>ROUND('2H'!O76,3)</f>
        <v>#VALUE!</v>
      </c>
      <c r="H76" s="38">
        <f>'raw data'!H76</f>
        <v>0</v>
      </c>
      <c r="I76" s="38">
        <f>IF('2H'!F76=-1,-1,(IF('18O'!F76=-1,-1,(IF('run summary'!F76=-1,-1,0)))))</f>
        <v>-1</v>
      </c>
      <c r="J76" s="38">
        <f>'raw data'!J76</f>
        <v>0</v>
      </c>
      <c r="K76" s="38" t="str">
        <f>CONCATENATE('raw data'!K76,"//208/808")</f>
        <v>//208/808</v>
      </c>
      <c r="L76" s="38">
        <f>'raw data'!L76</f>
        <v>0</v>
      </c>
      <c r="M76" s="38">
        <f>'raw data'!M76</f>
        <v>0</v>
      </c>
      <c r="N76" s="38">
        <f>'raw data'!N76</f>
        <v>0</v>
      </c>
      <c r="O76" s="38">
        <f>'raw data'!O76</f>
        <v>0</v>
      </c>
      <c r="P76" s="38">
        <f>'raw data'!P76</f>
        <v>0</v>
      </c>
      <c r="Q76" s="38">
        <f>'raw data'!Q76</f>
        <v>0</v>
      </c>
      <c r="R76" s="38">
        <f>'raw data'!R76</f>
        <v>0</v>
      </c>
      <c r="S76" s="38">
        <f>'raw data'!S76</f>
        <v>0</v>
      </c>
      <c r="T76" s="38">
        <f>'raw data'!T76</f>
        <v>0</v>
      </c>
      <c r="U76" s="38">
        <f>'raw data'!U76</f>
        <v>0</v>
      </c>
      <c r="V76" s="38">
        <f>'raw data'!V76</f>
        <v>0</v>
      </c>
      <c r="W76" s="38">
        <f>'raw data'!W76</f>
        <v>0</v>
      </c>
      <c r="X76" s="38">
        <f>'raw data'!X76</f>
        <v>0</v>
      </c>
      <c r="Y76" s="38">
        <f>'raw data'!Y76</f>
        <v>0</v>
      </c>
    </row>
    <row r="77" spans="1:25">
      <c r="A77" s="38">
        <f>'raw data'!A77</f>
        <v>0</v>
      </c>
      <c r="B77" s="38">
        <f>'raw data'!B77</f>
        <v>0</v>
      </c>
      <c r="C77" s="38">
        <f>'raw data'!C77</f>
        <v>0</v>
      </c>
      <c r="D77" s="38">
        <f>'raw data'!D77</f>
        <v>0</v>
      </c>
      <c r="E77" s="38">
        <f>'raw data'!E77</f>
        <v>0</v>
      </c>
      <c r="F77" s="43" t="e">
        <f>ROUND('18O'!O77,3)</f>
        <v>#VALUE!</v>
      </c>
      <c r="G77" s="43" t="e">
        <f>ROUND('2H'!O77,3)</f>
        <v>#VALUE!</v>
      </c>
      <c r="H77" s="38">
        <f>'raw data'!H77</f>
        <v>0</v>
      </c>
      <c r="I77" s="38">
        <f>IF('2H'!F77=-1,-1,(IF('18O'!F77=-1,-1,(IF('run summary'!F77=-1,-1,0)))))</f>
        <v>-1</v>
      </c>
      <c r="J77" s="38">
        <f>'raw data'!J77</f>
        <v>0</v>
      </c>
      <c r="K77" s="38" t="str">
        <f>CONCATENATE('raw data'!K77,"//208/808")</f>
        <v>//208/808</v>
      </c>
      <c r="L77" s="38">
        <f>'raw data'!L77</f>
        <v>0</v>
      </c>
      <c r="M77" s="38">
        <f>'raw data'!M77</f>
        <v>0</v>
      </c>
      <c r="N77" s="38">
        <f>'raw data'!N77</f>
        <v>0</v>
      </c>
      <c r="O77" s="38">
        <f>'raw data'!O77</f>
        <v>0</v>
      </c>
      <c r="P77" s="38">
        <f>'raw data'!P77</f>
        <v>0</v>
      </c>
      <c r="Q77" s="38">
        <f>'raw data'!Q77</f>
        <v>0</v>
      </c>
      <c r="R77" s="38">
        <f>'raw data'!R77</f>
        <v>0</v>
      </c>
      <c r="S77" s="38">
        <f>'raw data'!S77</f>
        <v>0</v>
      </c>
      <c r="T77" s="38">
        <f>'raw data'!T77</f>
        <v>0</v>
      </c>
      <c r="U77" s="38">
        <f>'raw data'!U77</f>
        <v>0</v>
      </c>
      <c r="V77" s="38">
        <f>'raw data'!V77</f>
        <v>0</v>
      </c>
      <c r="W77" s="38">
        <f>'raw data'!W77</f>
        <v>0</v>
      </c>
      <c r="X77" s="38">
        <f>'raw data'!X77</f>
        <v>0</v>
      </c>
      <c r="Y77" s="38">
        <f>'raw data'!Y77</f>
        <v>0</v>
      </c>
    </row>
    <row r="78" spans="1:25">
      <c r="A78" s="38">
        <f>'raw data'!A78</f>
        <v>0</v>
      </c>
      <c r="B78" s="38">
        <f>'raw data'!B78</f>
        <v>0</v>
      </c>
      <c r="C78" s="38">
        <f>'raw data'!C78</f>
        <v>0</v>
      </c>
      <c r="D78" s="38">
        <f>'raw data'!D78</f>
        <v>0</v>
      </c>
      <c r="E78" s="38">
        <f>'raw data'!E78</f>
        <v>0</v>
      </c>
      <c r="F78" s="43" t="e">
        <f>ROUND('18O'!O78,3)</f>
        <v>#VALUE!</v>
      </c>
      <c r="G78" s="43" t="e">
        <f>ROUND('2H'!O78,3)</f>
        <v>#VALUE!</v>
      </c>
      <c r="H78" s="38">
        <f>'raw data'!H78</f>
        <v>0</v>
      </c>
      <c r="I78" s="38">
        <f>IF('2H'!F78=-1,-1,(IF('18O'!F78=-1,-1,(IF('run summary'!F78=-1,-1,0)))))</f>
        <v>-1</v>
      </c>
      <c r="J78" s="38">
        <f>'raw data'!J78</f>
        <v>0</v>
      </c>
      <c r="K78" s="38" t="str">
        <f>CONCATENATE('raw data'!K78,"//208/808")</f>
        <v>//208/808</v>
      </c>
      <c r="L78" s="38">
        <f>'raw data'!L78</f>
        <v>0</v>
      </c>
      <c r="M78" s="38">
        <f>'raw data'!M78</f>
        <v>0</v>
      </c>
      <c r="N78" s="38">
        <f>'raw data'!N78</f>
        <v>0</v>
      </c>
      <c r="O78" s="38">
        <f>'raw data'!O78</f>
        <v>0</v>
      </c>
      <c r="P78" s="38">
        <f>'raw data'!P78</f>
        <v>0</v>
      </c>
      <c r="Q78" s="38">
        <f>'raw data'!Q78</f>
        <v>0</v>
      </c>
      <c r="R78" s="38">
        <f>'raw data'!R78</f>
        <v>0</v>
      </c>
      <c r="S78" s="38">
        <f>'raw data'!S78</f>
        <v>0</v>
      </c>
      <c r="T78" s="38">
        <f>'raw data'!T78</f>
        <v>0</v>
      </c>
      <c r="U78" s="38">
        <f>'raw data'!U78</f>
        <v>0</v>
      </c>
      <c r="V78" s="38">
        <f>'raw data'!V78</f>
        <v>0</v>
      </c>
      <c r="W78" s="38">
        <f>'raw data'!W78</f>
        <v>0</v>
      </c>
      <c r="X78" s="38">
        <f>'raw data'!X78</f>
        <v>0</v>
      </c>
      <c r="Y78" s="38">
        <f>'raw data'!Y78</f>
        <v>0</v>
      </c>
    </row>
    <row r="79" spans="1:25">
      <c r="A79" s="38">
        <f>'raw data'!A79</f>
        <v>0</v>
      </c>
      <c r="B79" s="38">
        <f>'raw data'!B79</f>
        <v>0</v>
      </c>
      <c r="C79" s="38">
        <f>'raw data'!C79</f>
        <v>0</v>
      </c>
      <c r="D79" s="38">
        <f>'raw data'!D79</f>
        <v>0</v>
      </c>
      <c r="E79" s="38">
        <f>'raw data'!E79</f>
        <v>0</v>
      </c>
      <c r="F79" s="43" t="e">
        <f>ROUND('18O'!O79,3)</f>
        <v>#VALUE!</v>
      </c>
      <c r="G79" s="43" t="e">
        <f>ROUND('2H'!O79,3)</f>
        <v>#VALUE!</v>
      </c>
      <c r="H79" s="38">
        <f>'raw data'!H79</f>
        <v>0</v>
      </c>
      <c r="I79" s="38">
        <f>IF('2H'!F79=-1,-1,(IF('18O'!F79=-1,-1,(IF('run summary'!F79=-1,-1,0)))))</f>
        <v>-1</v>
      </c>
      <c r="J79" s="38">
        <f>'raw data'!J79</f>
        <v>0</v>
      </c>
      <c r="K79" s="38" t="str">
        <f>CONCATENATE('raw data'!K79,"//208/808")</f>
        <v>//208/808</v>
      </c>
      <c r="L79" s="38">
        <f>'raw data'!L79</f>
        <v>0</v>
      </c>
      <c r="M79" s="38">
        <f>'raw data'!M79</f>
        <v>0</v>
      </c>
      <c r="N79" s="38">
        <f>'raw data'!N79</f>
        <v>0</v>
      </c>
      <c r="O79" s="38">
        <f>'raw data'!O79</f>
        <v>0</v>
      </c>
      <c r="P79" s="38">
        <f>'raw data'!P79</f>
        <v>0</v>
      </c>
      <c r="Q79" s="38">
        <f>'raw data'!Q79</f>
        <v>0</v>
      </c>
      <c r="R79" s="38">
        <f>'raw data'!R79</f>
        <v>0</v>
      </c>
      <c r="S79" s="38">
        <f>'raw data'!S79</f>
        <v>0</v>
      </c>
      <c r="T79" s="38">
        <f>'raw data'!T79</f>
        <v>0</v>
      </c>
      <c r="U79" s="38">
        <f>'raw data'!U79</f>
        <v>0</v>
      </c>
      <c r="V79" s="38">
        <f>'raw data'!V79</f>
        <v>0</v>
      </c>
      <c r="W79" s="38">
        <f>'raw data'!W79</f>
        <v>0</v>
      </c>
      <c r="X79" s="38">
        <f>'raw data'!X79</f>
        <v>0</v>
      </c>
      <c r="Y79" s="38">
        <f>'raw data'!Y79</f>
        <v>0</v>
      </c>
    </row>
    <row r="80" spans="1:25">
      <c r="A80" s="38">
        <f>'raw data'!A80</f>
        <v>0</v>
      </c>
      <c r="B80" s="38">
        <f>'raw data'!B80</f>
        <v>0</v>
      </c>
      <c r="C80" s="38">
        <f>'raw data'!C80</f>
        <v>0</v>
      </c>
      <c r="D80" s="38">
        <f>'raw data'!D80</f>
        <v>0</v>
      </c>
      <c r="E80" s="38">
        <f>'raw data'!E80</f>
        <v>0</v>
      </c>
      <c r="F80" s="43" t="e">
        <f>ROUND('18O'!O80,3)</f>
        <v>#VALUE!</v>
      </c>
      <c r="G80" s="43" t="e">
        <f>ROUND('2H'!O80,3)</f>
        <v>#VALUE!</v>
      </c>
      <c r="H80" s="38">
        <f>'raw data'!H80</f>
        <v>0</v>
      </c>
      <c r="I80" s="38">
        <f>IF('2H'!F80=-1,-1,(IF('18O'!F80=-1,-1,(IF('run summary'!F80=-1,-1,0)))))</f>
        <v>-1</v>
      </c>
      <c r="J80" s="38">
        <f>'raw data'!J80</f>
        <v>0</v>
      </c>
      <c r="K80" s="38" t="str">
        <f>CONCATENATE('raw data'!K80,"//208/808")</f>
        <v>//208/808</v>
      </c>
      <c r="L80" s="38">
        <f>'raw data'!L80</f>
        <v>0</v>
      </c>
      <c r="M80" s="38">
        <f>'raw data'!M80</f>
        <v>0</v>
      </c>
      <c r="N80" s="38">
        <f>'raw data'!N80</f>
        <v>0</v>
      </c>
      <c r="O80" s="38">
        <f>'raw data'!O80</f>
        <v>0</v>
      </c>
      <c r="P80" s="38">
        <f>'raw data'!P80</f>
        <v>0</v>
      </c>
      <c r="Q80" s="38">
        <f>'raw data'!Q80</f>
        <v>0</v>
      </c>
      <c r="R80" s="38">
        <f>'raw data'!R80</f>
        <v>0</v>
      </c>
      <c r="S80" s="38">
        <f>'raw data'!S80</f>
        <v>0</v>
      </c>
      <c r="T80" s="38">
        <f>'raw data'!T80</f>
        <v>0</v>
      </c>
      <c r="U80" s="38">
        <f>'raw data'!U80</f>
        <v>0</v>
      </c>
      <c r="V80" s="38">
        <f>'raw data'!V80</f>
        <v>0</v>
      </c>
      <c r="W80" s="38">
        <f>'raw data'!W80</f>
        <v>0</v>
      </c>
      <c r="X80" s="38">
        <f>'raw data'!X80</f>
        <v>0</v>
      </c>
      <c r="Y80" s="38">
        <f>'raw data'!Y80</f>
        <v>0</v>
      </c>
    </row>
    <row r="81" spans="1:25">
      <c r="A81" s="38">
        <f>'raw data'!A81</f>
        <v>0</v>
      </c>
      <c r="B81" s="38">
        <f>'raw data'!B81</f>
        <v>0</v>
      </c>
      <c r="C81" s="38">
        <f>'raw data'!C81</f>
        <v>0</v>
      </c>
      <c r="D81" s="38">
        <f>'raw data'!D81</f>
        <v>0</v>
      </c>
      <c r="E81" s="38">
        <f>'raw data'!E81</f>
        <v>0</v>
      </c>
      <c r="F81" s="43" t="e">
        <f>ROUND('18O'!O81,3)</f>
        <v>#VALUE!</v>
      </c>
      <c r="G81" s="43" t="e">
        <f>ROUND('2H'!O81,3)</f>
        <v>#VALUE!</v>
      </c>
      <c r="H81" s="38">
        <f>'raw data'!H81</f>
        <v>0</v>
      </c>
      <c r="I81" s="38">
        <f>IF('2H'!F81=-1,-1,(IF('18O'!F81=-1,-1,(IF('run summary'!F81=-1,-1,0)))))</f>
        <v>-1</v>
      </c>
      <c r="J81" s="38">
        <f>'raw data'!J81</f>
        <v>0</v>
      </c>
      <c r="K81" s="38" t="str">
        <f>CONCATENATE('raw data'!K81,"//208/808")</f>
        <v>//208/808</v>
      </c>
      <c r="L81" s="38">
        <f>'raw data'!L81</f>
        <v>0</v>
      </c>
      <c r="M81" s="38">
        <f>'raw data'!M81</f>
        <v>0</v>
      </c>
      <c r="N81" s="38">
        <f>'raw data'!N81</f>
        <v>0</v>
      </c>
      <c r="O81" s="38">
        <f>'raw data'!O81</f>
        <v>0</v>
      </c>
      <c r="P81" s="38">
        <f>'raw data'!P81</f>
        <v>0</v>
      </c>
      <c r="Q81" s="38">
        <f>'raw data'!Q81</f>
        <v>0</v>
      </c>
      <c r="R81" s="38">
        <f>'raw data'!R81</f>
        <v>0</v>
      </c>
      <c r="S81" s="38">
        <f>'raw data'!S81</f>
        <v>0</v>
      </c>
      <c r="T81" s="38">
        <f>'raw data'!T81</f>
        <v>0</v>
      </c>
      <c r="U81" s="38">
        <f>'raw data'!U81</f>
        <v>0</v>
      </c>
      <c r="V81" s="38">
        <f>'raw data'!V81</f>
        <v>0</v>
      </c>
      <c r="W81" s="38">
        <f>'raw data'!W81</f>
        <v>0</v>
      </c>
      <c r="X81" s="38">
        <f>'raw data'!X81</f>
        <v>0</v>
      </c>
      <c r="Y81" s="38">
        <f>'raw data'!Y81</f>
        <v>0</v>
      </c>
    </row>
    <row r="82" spans="1:25">
      <c r="A82" s="38">
        <f>'raw data'!A82</f>
        <v>0</v>
      </c>
      <c r="B82" s="38">
        <f>'raw data'!B82</f>
        <v>0</v>
      </c>
      <c r="C82" s="38">
        <f>'raw data'!C82</f>
        <v>0</v>
      </c>
      <c r="D82" s="38">
        <f>'raw data'!D82</f>
        <v>0</v>
      </c>
      <c r="E82" s="38">
        <f>'raw data'!E82</f>
        <v>0</v>
      </c>
      <c r="F82" s="43" t="e">
        <f>ROUND('18O'!O82,3)</f>
        <v>#VALUE!</v>
      </c>
      <c r="G82" s="43" t="e">
        <f>ROUND('2H'!O82,3)</f>
        <v>#VALUE!</v>
      </c>
      <c r="H82" s="38">
        <f>'raw data'!H82</f>
        <v>0</v>
      </c>
      <c r="I82" s="38">
        <f>IF('2H'!F82=-1,-1,(IF('18O'!F82=-1,-1,(IF('run summary'!F82=-1,-1,0)))))</f>
        <v>-1</v>
      </c>
      <c r="J82" s="38">
        <f>'raw data'!J82</f>
        <v>0</v>
      </c>
      <c r="K82" s="38" t="str">
        <f>CONCATENATE('raw data'!K82,"//208/808")</f>
        <v>//208/808</v>
      </c>
      <c r="L82" s="38">
        <f>'raw data'!L82</f>
        <v>0</v>
      </c>
      <c r="M82" s="38">
        <f>'raw data'!M82</f>
        <v>0</v>
      </c>
      <c r="N82" s="38">
        <f>'raw data'!N82</f>
        <v>0</v>
      </c>
      <c r="O82" s="38">
        <f>'raw data'!O82</f>
        <v>0</v>
      </c>
      <c r="P82" s="38">
        <f>'raw data'!P82</f>
        <v>0</v>
      </c>
      <c r="Q82" s="38">
        <f>'raw data'!Q82</f>
        <v>0</v>
      </c>
      <c r="R82" s="38">
        <f>'raw data'!R82</f>
        <v>0</v>
      </c>
      <c r="S82" s="38">
        <f>'raw data'!S82</f>
        <v>0</v>
      </c>
      <c r="T82" s="38">
        <f>'raw data'!T82</f>
        <v>0</v>
      </c>
      <c r="U82" s="38">
        <f>'raw data'!U82</f>
        <v>0</v>
      </c>
      <c r="V82" s="38">
        <f>'raw data'!V82</f>
        <v>0</v>
      </c>
      <c r="W82" s="38">
        <f>'raw data'!W82</f>
        <v>0</v>
      </c>
      <c r="X82" s="38">
        <f>'raw data'!X82</f>
        <v>0</v>
      </c>
      <c r="Y82" s="38">
        <f>'raw data'!Y82</f>
        <v>0</v>
      </c>
    </row>
    <row r="83" spans="1:25">
      <c r="A83" s="38">
        <f>'raw data'!A83</f>
        <v>0</v>
      </c>
      <c r="B83" s="38">
        <f>'raw data'!B83</f>
        <v>0</v>
      </c>
      <c r="C83" s="38">
        <f>'raw data'!C83</f>
        <v>0</v>
      </c>
      <c r="D83" s="38">
        <f>'raw data'!D83</f>
        <v>0</v>
      </c>
      <c r="E83" s="38">
        <f>'raw data'!E83</f>
        <v>0</v>
      </c>
      <c r="F83" s="43" t="e">
        <f>ROUND('18O'!O83,3)</f>
        <v>#VALUE!</v>
      </c>
      <c r="G83" s="43" t="e">
        <f>ROUND('2H'!O83,3)</f>
        <v>#VALUE!</v>
      </c>
      <c r="H83" s="38">
        <f>'raw data'!H83</f>
        <v>0</v>
      </c>
      <c r="I83" s="38">
        <f>IF('2H'!F83=-1,-1,(IF('18O'!F83=-1,-1,(IF('run summary'!F83=-1,-1,0)))))</f>
        <v>-1</v>
      </c>
      <c r="J83" s="38">
        <f>'raw data'!J83</f>
        <v>0</v>
      </c>
      <c r="K83" s="38" t="str">
        <f>CONCATENATE('raw data'!K83,"//208/808")</f>
        <v>//208/808</v>
      </c>
      <c r="L83" s="38">
        <f>'raw data'!L83</f>
        <v>0</v>
      </c>
      <c r="M83" s="38">
        <f>'raw data'!M83</f>
        <v>0</v>
      </c>
      <c r="N83" s="38">
        <f>'raw data'!N83</f>
        <v>0</v>
      </c>
      <c r="O83" s="38">
        <f>'raw data'!O83</f>
        <v>0</v>
      </c>
      <c r="P83" s="38">
        <f>'raw data'!P83</f>
        <v>0</v>
      </c>
      <c r="Q83" s="38">
        <f>'raw data'!Q83</f>
        <v>0</v>
      </c>
      <c r="R83" s="38">
        <f>'raw data'!R83</f>
        <v>0</v>
      </c>
      <c r="S83" s="38">
        <f>'raw data'!S83</f>
        <v>0</v>
      </c>
      <c r="T83" s="38">
        <f>'raw data'!T83</f>
        <v>0</v>
      </c>
      <c r="U83" s="38">
        <f>'raw data'!U83</f>
        <v>0</v>
      </c>
      <c r="V83" s="38">
        <f>'raw data'!V83</f>
        <v>0</v>
      </c>
      <c r="W83" s="38">
        <f>'raw data'!W83</f>
        <v>0</v>
      </c>
      <c r="X83" s="38">
        <f>'raw data'!X83</f>
        <v>0</v>
      </c>
      <c r="Y83" s="38">
        <f>'raw data'!Y83</f>
        <v>0</v>
      </c>
    </row>
    <row r="84" spans="1:25">
      <c r="A84" s="38">
        <f>'raw data'!A84</f>
        <v>0</v>
      </c>
      <c r="B84" s="38">
        <f>'raw data'!B84</f>
        <v>0</v>
      </c>
      <c r="C84" s="38">
        <f>'raw data'!C84</f>
        <v>0</v>
      </c>
      <c r="D84" s="38">
        <f>'raw data'!D84</f>
        <v>0</v>
      </c>
      <c r="E84" s="38">
        <f>'raw data'!E84</f>
        <v>0</v>
      </c>
      <c r="F84" s="43" t="e">
        <f>ROUND('18O'!O84,3)</f>
        <v>#VALUE!</v>
      </c>
      <c r="G84" s="43" t="e">
        <f>ROUND('2H'!O84,3)</f>
        <v>#VALUE!</v>
      </c>
      <c r="H84" s="38">
        <f>'raw data'!H84</f>
        <v>0</v>
      </c>
      <c r="I84" s="38">
        <f>IF('2H'!F84=-1,-1,(IF('18O'!F84=-1,-1,(IF('run summary'!F84=-1,-1,0)))))</f>
        <v>-1</v>
      </c>
      <c r="J84" s="38">
        <f>'raw data'!J84</f>
        <v>0</v>
      </c>
      <c r="K84" s="38" t="str">
        <f>CONCATENATE('raw data'!K84,"//208/808")</f>
        <v>//208/808</v>
      </c>
      <c r="L84" s="38">
        <f>'raw data'!L84</f>
        <v>0</v>
      </c>
      <c r="M84" s="38">
        <f>'raw data'!M84</f>
        <v>0</v>
      </c>
      <c r="N84" s="38">
        <f>'raw data'!N84</f>
        <v>0</v>
      </c>
      <c r="O84" s="38">
        <f>'raw data'!O84</f>
        <v>0</v>
      </c>
      <c r="P84" s="38">
        <f>'raw data'!P84</f>
        <v>0</v>
      </c>
      <c r="Q84" s="38">
        <f>'raw data'!Q84</f>
        <v>0</v>
      </c>
      <c r="R84" s="38">
        <f>'raw data'!R84</f>
        <v>0</v>
      </c>
      <c r="S84" s="38">
        <f>'raw data'!S84</f>
        <v>0</v>
      </c>
      <c r="T84" s="38">
        <f>'raw data'!T84</f>
        <v>0</v>
      </c>
      <c r="U84" s="38">
        <f>'raw data'!U84</f>
        <v>0</v>
      </c>
      <c r="V84" s="38">
        <f>'raw data'!V84</f>
        <v>0</v>
      </c>
      <c r="W84" s="38">
        <f>'raw data'!W84</f>
        <v>0</v>
      </c>
      <c r="X84" s="38">
        <f>'raw data'!X84</f>
        <v>0</v>
      </c>
      <c r="Y84" s="38">
        <f>'raw data'!Y84</f>
        <v>0</v>
      </c>
    </row>
    <row r="85" spans="1:25">
      <c r="A85" s="38">
        <f>'raw data'!A85</f>
        <v>0</v>
      </c>
      <c r="B85" s="38">
        <f>'raw data'!B85</f>
        <v>0</v>
      </c>
      <c r="C85" s="38">
        <f>'raw data'!C85</f>
        <v>0</v>
      </c>
      <c r="D85" s="38">
        <f>'raw data'!D85</f>
        <v>0</v>
      </c>
      <c r="E85" s="38">
        <f>'raw data'!E85</f>
        <v>0</v>
      </c>
      <c r="F85" s="43" t="e">
        <f>ROUND('18O'!O85,3)</f>
        <v>#VALUE!</v>
      </c>
      <c r="G85" s="43" t="e">
        <f>ROUND('2H'!O85,3)</f>
        <v>#VALUE!</v>
      </c>
      <c r="H85" s="38">
        <f>'raw data'!H85</f>
        <v>0</v>
      </c>
      <c r="I85" s="38">
        <f>IF('2H'!F85=-1,-1,(IF('18O'!F85=-1,-1,(IF('run summary'!F85=-1,-1,0)))))</f>
        <v>-1</v>
      </c>
      <c r="J85" s="38">
        <f>'raw data'!J85</f>
        <v>0</v>
      </c>
      <c r="K85" s="38" t="str">
        <f>CONCATENATE('raw data'!K85,"//208/808")</f>
        <v>//208/808</v>
      </c>
      <c r="L85" s="38">
        <f>'raw data'!L85</f>
        <v>0</v>
      </c>
      <c r="M85" s="38">
        <f>'raw data'!M85</f>
        <v>0</v>
      </c>
      <c r="N85" s="38">
        <f>'raw data'!N85</f>
        <v>0</v>
      </c>
      <c r="O85" s="38">
        <f>'raw data'!O85</f>
        <v>0</v>
      </c>
      <c r="P85" s="38">
        <f>'raw data'!P85</f>
        <v>0</v>
      </c>
      <c r="Q85" s="38">
        <f>'raw data'!Q85</f>
        <v>0</v>
      </c>
      <c r="R85" s="38">
        <f>'raw data'!R85</f>
        <v>0</v>
      </c>
      <c r="S85" s="38">
        <f>'raw data'!S85</f>
        <v>0</v>
      </c>
      <c r="T85" s="38">
        <f>'raw data'!T85</f>
        <v>0</v>
      </c>
      <c r="U85" s="38">
        <f>'raw data'!U85</f>
        <v>0</v>
      </c>
      <c r="V85" s="38">
        <f>'raw data'!V85</f>
        <v>0</v>
      </c>
      <c r="W85" s="38">
        <f>'raw data'!W85</f>
        <v>0</v>
      </c>
      <c r="X85" s="38">
        <f>'raw data'!X85</f>
        <v>0</v>
      </c>
      <c r="Y85" s="38">
        <f>'raw data'!Y85</f>
        <v>0</v>
      </c>
    </row>
    <row r="86" spans="1:25">
      <c r="A86" s="38">
        <f>'raw data'!A86</f>
        <v>0</v>
      </c>
      <c r="B86" s="38">
        <f>'raw data'!B86</f>
        <v>0</v>
      </c>
      <c r="C86" s="38">
        <f>'raw data'!C86</f>
        <v>0</v>
      </c>
      <c r="D86" s="38">
        <f>'raw data'!D86</f>
        <v>0</v>
      </c>
      <c r="E86" s="38">
        <f>'raw data'!E86</f>
        <v>0</v>
      </c>
      <c r="F86" s="43" t="e">
        <f>ROUND('18O'!O86,3)</f>
        <v>#VALUE!</v>
      </c>
      <c r="G86" s="43" t="e">
        <f>ROUND('2H'!O86,3)</f>
        <v>#VALUE!</v>
      </c>
      <c r="H86" s="38">
        <f>'raw data'!H86</f>
        <v>0</v>
      </c>
      <c r="I86" s="38">
        <f>IF('2H'!F86=-1,-1,(IF('18O'!F86=-1,-1,(IF('run summary'!F86=-1,-1,0)))))</f>
        <v>-1</v>
      </c>
      <c r="J86" s="38">
        <f>'raw data'!J86</f>
        <v>0</v>
      </c>
      <c r="K86" s="38" t="str">
        <f>CONCATENATE('raw data'!K86,"//208/808")</f>
        <v>//208/808</v>
      </c>
      <c r="L86" s="38">
        <f>'raw data'!L86</f>
        <v>0</v>
      </c>
      <c r="M86" s="38">
        <f>'raw data'!M86</f>
        <v>0</v>
      </c>
      <c r="N86" s="38">
        <f>'raw data'!N86</f>
        <v>0</v>
      </c>
      <c r="O86" s="38">
        <f>'raw data'!O86</f>
        <v>0</v>
      </c>
      <c r="P86" s="38">
        <f>'raw data'!P86</f>
        <v>0</v>
      </c>
      <c r="Q86" s="38">
        <f>'raw data'!Q86</f>
        <v>0</v>
      </c>
      <c r="R86" s="38">
        <f>'raw data'!R86</f>
        <v>0</v>
      </c>
      <c r="S86" s="38">
        <f>'raw data'!S86</f>
        <v>0</v>
      </c>
      <c r="T86" s="38">
        <f>'raw data'!T86</f>
        <v>0</v>
      </c>
      <c r="U86" s="38">
        <f>'raw data'!U86</f>
        <v>0</v>
      </c>
      <c r="V86" s="38">
        <f>'raw data'!V86</f>
        <v>0</v>
      </c>
      <c r="W86" s="38">
        <f>'raw data'!W86</f>
        <v>0</v>
      </c>
      <c r="X86" s="38">
        <f>'raw data'!X86</f>
        <v>0</v>
      </c>
      <c r="Y86" s="38">
        <f>'raw data'!Y86</f>
        <v>0</v>
      </c>
    </row>
    <row r="87" spans="1:25">
      <c r="A87" s="38">
        <f>'raw data'!A87</f>
        <v>0</v>
      </c>
      <c r="B87" s="38">
        <f>'raw data'!B87</f>
        <v>0</v>
      </c>
      <c r="C87" s="38">
        <f>'raw data'!C87</f>
        <v>0</v>
      </c>
      <c r="D87" s="38">
        <f>'raw data'!D87</f>
        <v>0</v>
      </c>
      <c r="E87" s="38">
        <f>'raw data'!E87</f>
        <v>0</v>
      </c>
      <c r="F87" s="43" t="e">
        <f>ROUND('18O'!O87,3)</f>
        <v>#VALUE!</v>
      </c>
      <c r="G87" s="43" t="e">
        <f>ROUND('2H'!O87,3)</f>
        <v>#VALUE!</v>
      </c>
      <c r="H87" s="38">
        <f>'raw data'!H87</f>
        <v>0</v>
      </c>
      <c r="I87" s="38">
        <f>IF('2H'!F87=-1,-1,(IF('18O'!F87=-1,-1,(IF('run summary'!F87=-1,-1,0)))))</f>
        <v>-1</v>
      </c>
      <c r="J87" s="38">
        <f>'raw data'!J87</f>
        <v>0</v>
      </c>
      <c r="K87" s="38" t="str">
        <f>CONCATENATE('raw data'!K87,"//208/808")</f>
        <v>//208/808</v>
      </c>
      <c r="L87" s="38">
        <f>'raw data'!L87</f>
        <v>0</v>
      </c>
      <c r="M87" s="38">
        <f>'raw data'!M87</f>
        <v>0</v>
      </c>
      <c r="N87" s="38">
        <f>'raw data'!N87</f>
        <v>0</v>
      </c>
      <c r="O87" s="38">
        <f>'raw data'!O87</f>
        <v>0</v>
      </c>
      <c r="P87" s="38">
        <f>'raw data'!P87</f>
        <v>0</v>
      </c>
      <c r="Q87" s="38">
        <f>'raw data'!Q87</f>
        <v>0</v>
      </c>
      <c r="R87" s="38">
        <f>'raw data'!R87</f>
        <v>0</v>
      </c>
      <c r="S87" s="38">
        <f>'raw data'!S87</f>
        <v>0</v>
      </c>
      <c r="T87" s="38">
        <f>'raw data'!T87</f>
        <v>0</v>
      </c>
      <c r="U87" s="38">
        <f>'raw data'!U87</f>
        <v>0</v>
      </c>
      <c r="V87" s="38">
        <f>'raw data'!V87</f>
        <v>0</v>
      </c>
      <c r="W87" s="38">
        <f>'raw data'!W87</f>
        <v>0</v>
      </c>
      <c r="X87" s="38">
        <f>'raw data'!X87</f>
        <v>0</v>
      </c>
      <c r="Y87" s="38">
        <f>'raw data'!Y87</f>
        <v>0</v>
      </c>
    </row>
    <row r="88" spans="1:25">
      <c r="A88" s="38">
        <f>'raw data'!A88</f>
        <v>0</v>
      </c>
      <c r="B88" s="38">
        <f>'raw data'!B88</f>
        <v>0</v>
      </c>
      <c r="C88" s="38">
        <f>'raw data'!C88</f>
        <v>0</v>
      </c>
      <c r="D88" s="38">
        <f>'raw data'!D88</f>
        <v>0</v>
      </c>
      <c r="E88" s="38">
        <f>'raw data'!E88</f>
        <v>0</v>
      </c>
      <c r="F88" s="43" t="e">
        <f>ROUND('18O'!O88,3)</f>
        <v>#VALUE!</v>
      </c>
      <c r="G88" s="43" t="e">
        <f>ROUND('2H'!O88,3)</f>
        <v>#VALUE!</v>
      </c>
      <c r="H88" s="38">
        <f>'raw data'!H88</f>
        <v>0</v>
      </c>
      <c r="I88" s="38">
        <f>IF('2H'!F88=-1,-1,(IF('18O'!F88=-1,-1,(IF('run summary'!F88=-1,-1,0)))))</f>
        <v>-1</v>
      </c>
      <c r="J88" s="38">
        <f>'raw data'!J88</f>
        <v>0</v>
      </c>
      <c r="K88" s="38" t="str">
        <f>CONCATENATE('raw data'!K88,"//208/808")</f>
        <v>//208/808</v>
      </c>
      <c r="L88" s="38">
        <f>'raw data'!L88</f>
        <v>0</v>
      </c>
      <c r="M88" s="38">
        <f>'raw data'!M88</f>
        <v>0</v>
      </c>
      <c r="N88" s="38">
        <f>'raw data'!N88</f>
        <v>0</v>
      </c>
      <c r="O88" s="38">
        <f>'raw data'!O88</f>
        <v>0</v>
      </c>
      <c r="P88" s="38">
        <f>'raw data'!P88</f>
        <v>0</v>
      </c>
      <c r="Q88" s="38">
        <f>'raw data'!Q88</f>
        <v>0</v>
      </c>
      <c r="R88" s="38">
        <f>'raw data'!R88</f>
        <v>0</v>
      </c>
      <c r="S88" s="38">
        <f>'raw data'!S88</f>
        <v>0</v>
      </c>
      <c r="T88" s="38">
        <f>'raw data'!T88</f>
        <v>0</v>
      </c>
      <c r="U88" s="38">
        <f>'raw data'!U88</f>
        <v>0</v>
      </c>
      <c r="V88" s="38">
        <f>'raw data'!V88</f>
        <v>0</v>
      </c>
      <c r="W88" s="38">
        <f>'raw data'!W88</f>
        <v>0</v>
      </c>
      <c r="X88" s="38">
        <f>'raw data'!X88</f>
        <v>0</v>
      </c>
      <c r="Y88" s="38">
        <f>'raw data'!Y88</f>
        <v>0</v>
      </c>
    </row>
    <row r="89" spans="1:25">
      <c r="A89" s="38">
        <f>'raw data'!A89</f>
        <v>0</v>
      </c>
      <c r="B89" s="38">
        <f>'raw data'!B89</f>
        <v>0</v>
      </c>
      <c r="C89" s="38">
        <f>'raw data'!C89</f>
        <v>0</v>
      </c>
      <c r="D89" s="38">
        <f>'raw data'!D89</f>
        <v>0</v>
      </c>
      <c r="E89" s="38">
        <f>'raw data'!E89</f>
        <v>0</v>
      </c>
      <c r="F89" s="43" t="e">
        <f>ROUND('18O'!O89,3)</f>
        <v>#VALUE!</v>
      </c>
      <c r="G89" s="43" t="e">
        <f>ROUND('2H'!O89,3)</f>
        <v>#VALUE!</v>
      </c>
      <c r="H89" s="38">
        <f>'raw data'!H89</f>
        <v>0</v>
      </c>
      <c r="I89" s="38">
        <f>IF('2H'!F89=-1,-1,(IF('18O'!F89=-1,-1,(IF('run summary'!F89=-1,-1,0)))))</f>
        <v>-1</v>
      </c>
      <c r="J89" s="38">
        <f>'raw data'!J89</f>
        <v>0</v>
      </c>
      <c r="K89" s="38" t="str">
        <f>CONCATENATE('raw data'!K89,"//208/808")</f>
        <v>//208/808</v>
      </c>
      <c r="L89" s="38">
        <f>'raw data'!L89</f>
        <v>0</v>
      </c>
      <c r="M89" s="38">
        <f>'raw data'!M89</f>
        <v>0</v>
      </c>
      <c r="N89" s="38">
        <f>'raw data'!N89</f>
        <v>0</v>
      </c>
      <c r="O89" s="38">
        <f>'raw data'!O89</f>
        <v>0</v>
      </c>
      <c r="P89" s="38">
        <f>'raw data'!P89</f>
        <v>0</v>
      </c>
      <c r="Q89" s="38">
        <f>'raw data'!Q89</f>
        <v>0</v>
      </c>
      <c r="R89" s="38">
        <f>'raw data'!R89</f>
        <v>0</v>
      </c>
      <c r="S89" s="38">
        <f>'raw data'!S89</f>
        <v>0</v>
      </c>
      <c r="T89" s="38">
        <f>'raw data'!T89</f>
        <v>0</v>
      </c>
      <c r="U89" s="38">
        <f>'raw data'!U89</f>
        <v>0</v>
      </c>
      <c r="V89" s="38">
        <f>'raw data'!V89</f>
        <v>0</v>
      </c>
      <c r="W89" s="38">
        <f>'raw data'!W89</f>
        <v>0</v>
      </c>
      <c r="X89" s="38">
        <f>'raw data'!X89</f>
        <v>0</v>
      </c>
      <c r="Y89" s="38">
        <f>'raw data'!Y89</f>
        <v>0</v>
      </c>
    </row>
    <row r="90" spans="1:25">
      <c r="A90" s="38">
        <f>'raw data'!A90</f>
        <v>0</v>
      </c>
      <c r="B90" s="38">
        <f>'raw data'!B90</f>
        <v>0</v>
      </c>
      <c r="C90" s="38">
        <f>'raw data'!C90</f>
        <v>0</v>
      </c>
      <c r="D90" s="38">
        <f>'raw data'!D90</f>
        <v>0</v>
      </c>
      <c r="E90" s="38">
        <f>'raw data'!E90</f>
        <v>0</v>
      </c>
      <c r="F90" s="43" t="e">
        <f>ROUND('18O'!O90,3)</f>
        <v>#VALUE!</v>
      </c>
      <c r="G90" s="43" t="e">
        <f>ROUND('2H'!O90,3)</f>
        <v>#VALUE!</v>
      </c>
      <c r="H90" s="38">
        <f>'raw data'!H90</f>
        <v>0</v>
      </c>
      <c r="I90" s="38">
        <f>IF('2H'!F90=-1,-1,(IF('18O'!F90=-1,-1,(IF('run summary'!F90=-1,-1,0)))))</f>
        <v>-1</v>
      </c>
      <c r="J90" s="38">
        <f>'raw data'!J90</f>
        <v>0</v>
      </c>
      <c r="K90" s="38" t="str">
        <f>CONCATENATE('raw data'!K90,"//208/808")</f>
        <v>//208/808</v>
      </c>
      <c r="L90" s="38">
        <f>'raw data'!L90</f>
        <v>0</v>
      </c>
      <c r="M90" s="38">
        <f>'raw data'!M90</f>
        <v>0</v>
      </c>
      <c r="N90" s="38">
        <f>'raw data'!N90</f>
        <v>0</v>
      </c>
      <c r="O90" s="38">
        <f>'raw data'!O90</f>
        <v>0</v>
      </c>
      <c r="P90" s="38">
        <f>'raw data'!P90</f>
        <v>0</v>
      </c>
      <c r="Q90" s="38">
        <f>'raw data'!Q90</f>
        <v>0</v>
      </c>
      <c r="R90" s="38">
        <f>'raw data'!R90</f>
        <v>0</v>
      </c>
      <c r="S90" s="38">
        <f>'raw data'!S90</f>
        <v>0</v>
      </c>
      <c r="T90" s="38">
        <f>'raw data'!T90</f>
        <v>0</v>
      </c>
      <c r="U90" s="38">
        <f>'raw data'!U90</f>
        <v>0</v>
      </c>
      <c r="V90" s="38">
        <f>'raw data'!V90</f>
        <v>0</v>
      </c>
      <c r="W90" s="38">
        <f>'raw data'!W90</f>
        <v>0</v>
      </c>
      <c r="X90" s="38">
        <f>'raw data'!X90</f>
        <v>0</v>
      </c>
      <c r="Y90" s="38">
        <f>'raw data'!Y90</f>
        <v>0</v>
      </c>
    </row>
    <row r="91" spans="1:25">
      <c r="A91" s="38">
        <f>'raw data'!A91</f>
        <v>0</v>
      </c>
      <c r="B91" s="38">
        <f>'raw data'!B91</f>
        <v>0</v>
      </c>
      <c r="C91" s="38">
        <f>'raw data'!C91</f>
        <v>0</v>
      </c>
      <c r="D91" s="38">
        <f>'raw data'!D91</f>
        <v>0</v>
      </c>
      <c r="E91" s="38">
        <f>'raw data'!E91</f>
        <v>0</v>
      </c>
      <c r="F91" s="43" t="e">
        <f>ROUND('18O'!O91,3)</f>
        <v>#VALUE!</v>
      </c>
      <c r="G91" s="43" t="e">
        <f>ROUND('2H'!O91,3)</f>
        <v>#VALUE!</v>
      </c>
      <c r="H91" s="38">
        <f>'raw data'!H91</f>
        <v>0</v>
      </c>
      <c r="I91" s="38">
        <f>IF('2H'!F91=-1,-1,(IF('18O'!F91=-1,-1,(IF('run summary'!F91=-1,-1,0)))))</f>
        <v>-1</v>
      </c>
      <c r="J91" s="38">
        <f>'raw data'!J91</f>
        <v>0</v>
      </c>
      <c r="K91" s="38" t="str">
        <f>CONCATENATE('raw data'!K91,"//208/808")</f>
        <v>//208/808</v>
      </c>
      <c r="L91" s="38">
        <f>'raw data'!L91</f>
        <v>0</v>
      </c>
      <c r="M91" s="38">
        <f>'raw data'!M91</f>
        <v>0</v>
      </c>
      <c r="N91" s="38">
        <f>'raw data'!N91</f>
        <v>0</v>
      </c>
      <c r="O91" s="38">
        <f>'raw data'!O91</f>
        <v>0</v>
      </c>
      <c r="P91" s="38">
        <f>'raw data'!P91</f>
        <v>0</v>
      </c>
      <c r="Q91" s="38">
        <f>'raw data'!Q91</f>
        <v>0</v>
      </c>
      <c r="R91" s="38">
        <f>'raw data'!R91</f>
        <v>0</v>
      </c>
      <c r="S91" s="38">
        <f>'raw data'!S91</f>
        <v>0</v>
      </c>
      <c r="T91" s="38">
        <f>'raw data'!T91</f>
        <v>0</v>
      </c>
      <c r="U91" s="38">
        <f>'raw data'!U91</f>
        <v>0</v>
      </c>
      <c r="V91" s="38">
        <f>'raw data'!V91</f>
        <v>0</v>
      </c>
      <c r="W91" s="38">
        <f>'raw data'!W91</f>
        <v>0</v>
      </c>
      <c r="X91" s="38">
        <f>'raw data'!X91</f>
        <v>0</v>
      </c>
      <c r="Y91" s="38">
        <f>'raw data'!Y91</f>
        <v>0</v>
      </c>
    </row>
    <row r="92" spans="1:25">
      <c r="A92" s="38">
        <f>'raw data'!A92</f>
        <v>0</v>
      </c>
      <c r="B92" s="38">
        <f>'raw data'!B92</f>
        <v>0</v>
      </c>
      <c r="C92" s="38">
        <f>'raw data'!C92</f>
        <v>0</v>
      </c>
      <c r="D92" s="38">
        <f>'raw data'!D92</f>
        <v>0</v>
      </c>
      <c r="E92" s="38">
        <f>'raw data'!E92</f>
        <v>0</v>
      </c>
      <c r="F92" s="43" t="e">
        <f>ROUND('18O'!O92,3)</f>
        <v>#VALUE!</v>
      </c>
      <c r="G92" s="43" t="e">
        <f>ROUND('2H'!O92,3)</f>
        <v>#VALUE!</v>
      </c>
      <c r="H92" s="38">
        <f>'raw data'!H92</f>
        <v>0</v>
      </c>
      <c r="I92" s="38">
        <f>IF('2H'!F92=-1,-1,(IF('18O'!F92=-1,-1,(IF('run summary'!F92=-1,-1,0)))))</f>
        <v>-1</v>
      </c>
      <c r="J92" s="38">
        <f>'raw data'!J92</f>
        <v>0</v>
      </c>
      <c r="K92" s="38" t="str">
        <f>CONCATENATE('raw data'!K92,"//208/808")</f>
        <v>//208/808</v>
      </c>
      <c r="L92" s="38">
        <f>'raw data'!L92</f>
        <v>0</v>
      </c>
      <c r="M92" s="38">
        <f>'raw data'!M92</f>
        <v>0</v>
      </c>
      <c r="N92" s="38">
        <f>'raw data'!N92</f>
        <v>0</v>
      </c>
      <c r="O92" s="38">
        <f>'raw data'!O92</f>
        <v>0</v>
      </c>
      <c r="P92" s="38">
        <f>'raw data'!P92</f>
        <v>0</v>
      </c>
      <c r="Q92" s="38">
        <f>'raw data'!Q92</f>
        <v>0</v>
      </c>
      <c r="R92" s="38">
        <f>'raw data'!R92</f>
        <v>0</v>
      </c>
      <c r="S92" s="38">
        <f>'raw data'!S92</f>
        <v>0</v>
      </c>
      <c r="T92" s="38">
        <f>'raw data'!T92</f>
        <v>0</v>
      </c>
      <c r="U92" s="38">
        <f>'raw data'!U92</f>
        <v>0</v>
      </c>
      <c r="V92" s="38">
        <f>'raw data'!V92</f>
        <v>0</v>
      </c>
      <c r="W92" s="38">
        <f>'raw data'!W92</f>
        <v>0</v>
      </c>
      <c r="X92" s="38">
        <f>'raw data'!X92</f>
        <v>0</v>
      </c>
      <c r="Y92" s="38">
        <f>'raw data'!Y92</f>
        <v>0</v>
      </c>
    </row>
    <row r="93" spans="1:25">
      <c r="A93" s="38">
        <f>'raw data'!A93</f>
        <v>0</v>
      </c>
      <c r="B93" s="38">
        <f>'raw data'!B93</f>
        <v>0</v>
      </c>
      <c r="C93" s="38">
        <f>'raw data'!C93</f>
        <v>0</v>
      </c>
      <c r="D93" s="38">
        <f>'raw data'!D93</f>
        <v>0</v>
      </c>
      <c r="E93" s="38">
        <f>'raw data'!E93</f>
        <v>0</v>
      </c>
      <c r="F93" s="43" t="e">
        <f>ROUND('18O'!O93,3)</f>
        <v>#VALUE!</v>
      </c>
      <c r="G93" s="43" t="e">
        <f>ROUND('2H'!O93,3)</f>
        <v>#VALUE!</v>
      </c>
      <c r="H93" s="38">
        <f>'raw data'!H93</f>
        <v>0</v>
      </c>
      <c r="I93" s="38">
        <f>IF('2H'!F93=-1,-1,(IF('18O'!F93=-1,-1,(IF('run summary'!F93=-1,-1,0)))))</f>
        <v>-1</v>
      </c>
      <c r="J93" s="38">
        <f>'raw data'!J93</f>
        <v>0</v>
      </c>
      <c r="K93" s="38" t="str">
        <f>CONCATENATE('raw data'!K93,"//208/808")</f>
        <v>//208/808</v>
      </c>
      <c r="L93" s="38">
        <f>'raw data'!L93</f>
        <v>0</v>
      </c>
      <c r="M93" s="38">
        <f>'raw data'!M93</f>
        <v>0</v>
      </c>
      <c r="N93" s="38">
        <f>'raw data'!N93</f>
        <v>0</v>
      </c>
      <c r="O93" s="38">
        <f>'raw data'!O93</f>
        <v>0</v>
      </c>
      <c r="P93" s="38">
        <f>'raw data'!P93</f>
        <v>0</v>
      </c>
      <c r="Q93" s="38">
        <f>'raw data'!Q93</f>
        <v>0</v>
      </c>
      <c r="R93" s="38">
        <f>'raw data'!R93</f>
        <v>0</v>
      </c>
      <c r="S93" s="38">
        <f>'raw data'!S93</f>
        <v>0</v>
      </c>
      <c r="T93" s="38">
        <f>'raw data'!T93</f>
        <v>0</v>
      </c>
      <c r="U93" s="38">
        <f>'raw data'!U93</f>
        <v>0</v>
      </c>
      <c r="V93" s="38">
        <f>'raw data'!V93</f>
        <v>0</v>
      </c>
      <c r="W93" s="38">
        <f>'raw data'!W93</f>
        <v>0</v>
      </c>
      <c r="X93" s="38">
        <f>'raw data'!X93</f>
        <v>0</v>
      </c>
      <c r="Y93" s="38">
        <f>'raw data'!Y93</f>
        <v>0</v>
      </c>
    </row>
    <row r="94" spans="1:25">
      <c r="A94" s="38">
        <f>'raw data'!A94</f>
        <v>0</v>
      </c>
      <c r="B94" s="38">
        <f>'raw data'!B94</f>
        <v>0</v>
      </c>
      <c r="C94" s="38">
        <f>'raw data'!C94</f>
        <v>0</v>
      </c>
      <c r="D94" s="38">
        <f>'raw data'!D94</f>
        <v>0</v>
      </c>
      <c r="E94" s="38">
        <f>'raw data'!E94</f>
        <v>0</v>
      </c>
      <c r="F94" s="43" t="e">
        <f>ROUND('18O'!O94,3)</f>
        <v>#VALUE!</v>
      </c>
      <c r="G94" s="43" t="e">
        <f>ROUND('2H'!O94,3)</f>
        <v>#VALUE!</v>
      </c>
      <c r="H94" s="38">
        <f>'raw data'!H94</f>
        <v>0</v>
      </c>
      <c r="I94" s="38">
        <f>IF('2H'!F94=-1,-1,(IF('18O'!F94=-1,-1,(IF('run summary'!F94=-1,-1,0)))))</f>
        <v>-1</v>
      </c>
      <c r="J94" s="38">
        <f>'raw data'!J94</f>
        <v>0</v>
      </c>
      <c r="K94" s="38" t="str">
        <f>CONCATENATE('raw data'!K94,"//208/808")</f>
        <v>//208/808</v>
      </c>
      <c r="L94" s="38">
        <f>'raw data'!L94</f>
        <v>0</v>
      </c>
      <c r="M94" s="38">
        <f>'raw data'!M94</f>
        <v>0</v>
      </c>
      <c r="N94" s="38">
        <f>'raw data'!N94</f>
        <v>0</v>
      </c>
      <c r="O94" s="38">
        <f>'raw data'!O94</f>
        <v>0</v>
      </c>
      <c r="P94" s="38">
        <f>'raw data'!P94</f>
        <v>0</v>
      </c>
      <c r="Q94" s="38">
        <f>'raw data'!Q94</f>
        <v>0</v>
      </c>
      <c r="R94" s="38">
        <f>'raw data'!R94</f>
        <v>0</v>
      </c>
      <c r="S94" s="38">
        <f>'raw data'!S94</f>
        <v>0</v>
      </c>
      <c r="T94" s="38">
        <f>'raw data'!T94</f>
        <v>0</v>
      </c>
      <c r="U94" s="38">
        <f>'raw data'!U94</f>
        <v>0</v>
      </c>
      <c r="V94" s="38">
        <f>'raw data'!V94</f>
        <v>0</v>
      </c>
      <c r="W94" s="38">
        <f>'raw data'!W94</f>
        <v>0</v>
      </c>
      <c r="X94" s="38">
        <f>'raw data'!X94</f>
        <v>0</v>
      </c>
      <c r="Y94" s="38">
        <f>'raw data'!Y94</f>
        <v>0</v>
      </c>
    </row>
    <row r="95" spans="1:25">
      <c r="A95" s="38">
        <f>'raw data'!A95</f>
        <v>0</v>
      </c>
      <c r="B95" s="38">
        <f>'raw data'!B95</f>
        <v>0</v>
      </c>
      <c r="C95" s="38">
        <f>'raw data'!C95</f>
        <v>0</v>
      </c>
      <c r="D95" s="38">
        <f>'raw data'!D95</f>
        <v>0</v>
      </c>
      <c r="E95" s="38">
        <f>'raw data'!E95</f>
        <v>0</v>
      </c>
      <c r="F95" s="43" t="e">
        <f>ROUND('18O'!O95,3)</f>
        <v>#VALUE!</v>
      </c>
      <c r="G95" s="43" t="e">
        <f>ROUND('2H'!O95,3)</f>
        <v>#VALUE!</v>
      </c>
      <c r="H95" s="38">
        <f>'raw data'!H95</f>
        <v>0</v>
      </c>
      <c r="I95" s="38">
        <f>IF('2H'!F95=-1,-1,(IF('18O'!F95=-1,-1,(IF('run summary'!F95=-1,-1,0)))))</f>
        <v>-1</v>
      </c>
      <c r="J95" s="38">
        <f>'raw data'!J95</f>
        <v>0</v>
      </c>
      <c r="K95" s="38" t="str">
        <f>CONCATENATE('raw data'!K95,"//208/808")</f>
        <v>//208/808</v>
      </c>
      <c r="L95" s="38">
        <f>'raw data'!L95</f>
        <v>0</v>
      </c>
      <c r="M95" s="38">
        <f>'raw data'!M95</f>
        <v>0</v>
      </c>
      <c r="N95" s="38">
        <f>'raw data'!N95</f>
        <v>0</v>
      </c>
      <c r="O95" s="38">
        <f>'raw data'!O95</f>
        <v>0</v>
      </c>
      <c r="P95" s="38">
        <f>'raw data'!P95</f>
        <v>0</v>
      </c>
      <c r="Q95" s="38">
        <f>'raw data'!Q95</f>
        <v>0</v>
      </c>
      <c r="R95" s="38">
        <f>'raw data'!R95</f>
        <v>0</v>
      </c>
      <c r="S95" s="38">
        <f>'raw data'!S95</f>
        <v>0</v>
      </c>
      <c r="T95" s="38">
        <f>'raw data'!T95</f>
        <v>0</v>
      </c>
      <c r="U95" s="38">
        <f>'raw data'!U95</f>
        <v>0</v>
      </c>
      <c r="V95" s="38">
        <f>'raw data'!V95</f>
        <v>0</v>
      </c>
      <c r="W95" s="38">
        <f>'raw data'!W95</f>
        <v>0</v>
      </c>
      <c r="X95" s="38">
        <f>'raw data'!X95</f>
        <v>0</v>
      </c>
      <c r="Y95" s="38">
        <f>'raw data'!Y95</f>
        <v>0</v>
      </c>
    </row>
    <row r="96" spans="1:25">
      <c r="A96" s="38">
        <f>'raw data'!A96</f>
        <v>0</v>
      </c>
      <c r="B96" s="38">
        <f>'raw data'!B96</f>
        <v>0</v>
      </c>
      <c r="C96" s="38">
        <f>'raw data'!C96</f>
        <v>0</v>
      </c>
      <c r="D96" s="38">
        <f>'raw data'!D96</f>
        <v>0</v>
      </c>
      <c r="E96" s="38">
        <f>'raw data'!E96</f>
        <v>0</v>
      </c>
      <c r="F96" s="43" t="e">
        <f>ROUND('18O'!O96,3)</f>
        <v>#VALUE!</v>
      </c>
      <c r="G96" s="43" t="e">
        <f>ROUND('2H'!O96,3)</f>
        <v>#VALUE!</v>
      </c>
      <c r="H96" s="38">
        <f>'raw data'!H96</f>
        <v>0</v>
      </c>
      <c r="I96" s="38">
        <f>IF('2H'!F96=-1,-1,(IF('18O'!F96=-1,-1,(IF('run summary'!F96=-1,-1,0)))))</f>
        <v>-1</v>
      </c>
      <c r="J96" s="38">
        <f>'raw data'!J96</f>
        <v>0</v>
      </c>
      <c r="K96" s="38" t="str">
        <f>CONCATENATE('raw data'!K96,"//208/808")</f>
        <v>//208/808</v>
      </c>
      <c r="L96" s="38">
        <f>'raw data'!L96</f>
        <v>0</v>
      </c>
      <c r="M96" s="38">
        <f>'raw data'!M96</f>
        <v>0</v>
      </c>
      <c r="N96" s="38">
        <f>'raw data'!N96</f>
        <v>0</v>
      </c>
      <c r="O96" s="38">
        <f>'raw data'!O96</f>
        <v>0</v>
      </c>
      <c r="P96" s="38">
        <f>'raw data'!P96</f>
        <v>0</v>
      </c>
      <c r="Q96" s="38">
        <f>'raw data'!Q96</f>
        <v>0</v>
      </c>
      <c r="R96" s="38">
        <f>'raw data'!R96</f>
        <v>0</v>
      </c>
      <c r="S96" s="38">
        <f>'raw data'!S96</f>
        <v>0</v>
      </c>
      <c r="T96" s="38">
        <f>'raw data'!T96</f>
        <v>0</v>
      </c>
      <c r="U96" s="38">
        <f>'raw data'!U96</f>
        <v>0</v>
      </c>
      <c r="V96" s="38">
        <f>'raw data'!V96</f>
        <v>0</v>
      </c>
      <c r="W96" s="38">
        <f>'raw data'!W96</f>
        <v>0</v>
      </c>
      <c r="X96" s="38">
        <f>'raw data'!X96</f>
        <v>0</v>
      </c>
      <c r="Y96" s="38">
        <f>'raw data'!Y96</f>
        <v>0</v>
      </c>
    </row>
    <row r="97" spans="1:25">
      <c r="A97" s="38">
        <f>'raw data'!A97</f>
        <v>0</v>
      </c>
      <c r="B97" s="38">
        <f>'raw data'!B97</f>
        <v>0</v>
      </c>
      <c r="C97" s="38">
        <f>'raw data'!C97</f>
        <v>0</v>
      </c>
      <c r="D97" s="38">
        <f>'raw data'!D97</f>
        <v>0</v>
      </c>
      <c r="E97" s="38">
        <f>'raw data'!E97</f>
        <v>0</v>
      </c>
      <c r="F97" s="43" t="e">
        <f>ROUND('18O'!O97,3)</f>
        <v>#VALUE!</v>
      </c>
      <c r="G97" s="43" t="e">
        <f>ROUND('2H'!O97,3)</f>
        <v>#VALUE!</v>
      </c>
      <c r="H97" s="38">
        <f>'raw data'!H97</f>
        <v>0</v>
      </c>
      <c r="I97" s="38">
        <f>IF('2H'!F97=-1,-1,(IF('18O'!F97=-1,-1,(IF('run summary'!F97=-1,-1,0)))))</f>
        <v>-1</v>
      </c>
      <c r="J97" s="38">
        <f>'raw data'!J97</f>
        <v>0</v>
      </c>
      <c r="K97" s="38" t="str">
        <f>CONCATENATE('raw data'!K97,"//208/808")</f>
        <v>//208/808</v>
      </c>
      <c r="L97" s="38">
        <f>'raw data'!L97</f>
        <v>0</v>
      </c>
      <c r="M97" s="38">
        <f>'raw data'!M97</f>
        <v>0</v>
      </c>
      <c r="N97" s="38">
        <f>'raw data'!N97</f>
        <v>0</v>
      </c>
      <c r="O97" s="38">
        <f>'raw data'!O97</f>
        <v>0</v>
      </c>
      <c r="P97" s="38">
        <f>'raw data'!P97</f>
        <v>0</v>
      </c>
      <c r="Q97" s="38">
        <f>'raw data'!Q97</f>
        <v>0</v>
      </c>
      <c r="R97" s="38">
        <f>'raw data'!R97</f>
        <v>0</v>
      </c>
      <c r="S97" s="38">
        <f>'raw data'!S97</f>
        <v>0</v>
      </c>
      <c r="T97" s="38">
        <f>'raw data'!T97</f>
        <v>0</v>
      </c>
      <c r="U97" s="38">
        <f>'raw data'!U97</f>
        <v>0</v>
      </c>
      <c r="V97" s="38">
        <f>'raw data'!V97</f>
        <v>0</v>
      </c>
      <c r="W97" s="38">
        <f>'raw data'!W97</f>
        <v>0</v>
      </c>
      <c r="X97" s="38">
        <f>'raw data'!X97</f>
        <v>0</v>
      </c>
      <c r="Y97" s="38">
        <f>'raw data'!Y97</f>
        <v>0</v>
      </c>
    </row>
    <row r="98" spans="1:25">
      <c r="A98" s="38">
        <f>'raw data'!A98</f>
        <v>0</v>
      </c>
      <c r="B98" s="38">
        <f>'raw data'!B98</f>
        <v>0</v>
      </c>
      <c r="C98" s="38">
        <f>'raw data'!C98</f>
        <v>0</v>
      </c>
      <c r="D98" s="38">
        <f>'raw data'!D98</f>
        <v>0</v>
      </c>
      <c r="E98" s="38">
        <f>'raw data'!E98</f>
        <v>0</v>
      </c>
      <c r="F98" s="43" t="e">
        <f>ROUND('18O'!O98,3)</f>
        <v>#VALUE!</v>
      </c>
      <c r="G98" s="43" t="e">
        <f>ROUND('2H'!O98,3)</f>
        <v>#VALUE!</v>
      </c>
      <c r="H98" s="38">
        <f>'raw data'!H98</f>
        <v>0</v>
      </c>
      <c r="I98" s="38">
        <f>IF('2H'!F98=-1,-1,(IF('18O'!F98=-1,-1,(IF('run summary'!F98=-1,-1,0)))))</f>
        <v>-1</v>
      </c>
      <c r="J98" s="38">
        <f>'raw data'!J98</f>
        <v>0</v>
      </c>
      <c r="K98" s="38" t="str">
        <f>CONCATENATE('raw data'!K98,"//208/808")</f>
        <v>//208/808</v>
      </c>
      <c r="L98" s="38">
        <f>'raw data'!L98</f>
        <v>0</v>
      </c>
      <c r="M98" s="38">
        <f>'raw data'!M98</f>
        <v>0</v>
      </c>
      <c r="N98" s="38">
        <f>'raw data'!N98</f>
        <v>0</v>
      </c>
      <c r="O98" s="38">
        <f>'raw data'!O98</f>
        <v>0</v>
      </c>
      <c r="P98" s="38">
        <f>'raw data'!P98</f>
        <v>0</v>
      </c>
      <c r="Q98" s="38">
        <f>'raw data'!Q98</f>
        <v>0</v>
      </c>
      <c r="R98" s="38">
        <f>'raw data'!R98</f>
        <v>0</v>
      </c>
      <c r="S98" s="38">
        <f>'raw data'!S98</f>
        <v>0</v>
      </c>
      <c r="T98" s="38">
        <f>'raw data'!T98</f>
        <v>0</v>
      </c>
      <c r="U98" s="38">
        <f>'raw data'!U98</f>
        <v>0</v>
      </c>
      <c r="V98" s="38">
        <f>'raw data'!V98</f>
        <v>0</v>
      </c>
      <c r="W98" s="38">
        <f>'raw data'!W98</f>
        <v>0</v>
      </c>
      <c r="X98" s="38">
        <f>'raw data'!X98</f>
        <v>0</v>
      </c>
      <c r="Y98" s="38">
        <f>'raw data'!Y98</f>
        <v>0</v>
      </c>
    </row>
    <row r="99" spans="1:25">
      <c r="A99" s="38">
        <f>'raw data'!A99</f>
        <v>0</v>
      </c>
      <c r="B99" s="38">
        <f>'raw data'!B99</f>
        <v>0</v>
      </c>
      <c r="C99" s="38">
        <f>'raw data'!C99</f>
        <v>0</v>
      </c>
      <c r="D99" s="38">
        <f>'raw data'!D99</f>
        <v>0</v>
      </c>
      <c r="E99" s="38">
        <f>'raw data'!E99</f>
        <v>0</v>
      </c>
      <c r="F99" s="43" t="e">
        <f>ROUND('18O'!O99,3)</f>
        <v>#VALUE!</v>
      </c>
      <c r="G99" s="43" t="e">
        <f>ROUND('2H'!O99,3)</f>
        <v>#VALUE!</v>
      </c>
      <c r="H99" s="38">
        <f>'raw data'!H99</f>
        <v>0</v>
      </c>
      <c r="I99" s="38">
        <f>IF('2H'!F99=-1,-1,(IF('18O'!F99=-1,-1,(IF('run summary'!F99=-1,-1,0)))))</f>
        <v>-1</v>
      </c>
      <c r="J99" s="38">
        <f>'raw data'!J99</f>
        <v>0</v>
      </c>
      <c r="K99" s="38" t="str">
        <f>CONCATENATE('raw data'!K99,"//208/808")</f>
        <v>//208/808</v>
      </c>
      <c r="L99" s="38">
        <f>'raw data'!L99</f>
        <v>0</v>
      </c>
      <c r="M99" s="38">
        <f>'raw data'!M99</f>
        <v>0</v>
      </c>
      <c r="N99" s="38">
        <f>'raw data'!N99</f>
        <v>0</v>
      </c>
      <c r="O99" s="38">
        <f>'raw data'!O99</f>
        <v>0</v>
      </c>
      <c r="P99" s="38">
        <f>'raw data'!P99</f>
        <v>0</v>
      </c>
      <c r="Q99" s="38">
        <f>'raw data'!Q99</f>
        <v>0</v>
      </c>
      <c r="R99" s="38">
        <f>'raw data'!R99</f>
        <v>0</v>
      </c>
      <c r="S99" s="38">
        <f>'raw data'!S99</f>
        <v>0</v>
      </c>
      <c r="T99" s="38">
        <f>'raw data'!T99</f>
        <v>0</v>
      </c>
      <c r="U99" s="38">
        <f>'raw data'!U99</f>
        <v>0</v>
      </c>
      <c r="V99" s="38">
        <f>'raw data'!V99</f>
        <v>0</v>
      </c>
      <c r="W99" s="38">
        <f>'raw data'!W99</f>
        <v>0</v>
      </c>
      <c r="X99" s="38">
        <f>'raw data'!X99</f>
        <v>0</v>
      </c>
      <c r="Y99" s="38">
        <f>'raw data'!Y99</f>
        <v>0</v>
      </c>
    </row>
    <row r="100" spans="1:25">
      <c r="A100" s="38">
        <f>'raw data'!A100</f>
        <v>0</v>
      </c>
      <c r="B100" s="38">
        <f>'raw data'!B100</f>
        <v>0</v>
      </c>
      <c r="C100" s="38">
        <f>'raw data'!C100</f>
        <v>0</v>
      </c>
      <c r="D100" s="38">
        <f>'raw data'!D100</f>
        <v>0</v>
      </c>
      <c r="E100" s="38">
        <f>'raw data'!E100</f>
        <v>0</v>
      </c>
      <c r="F100" s="43" t="e">
        <f>ROUND('18O'!O100,3)</f>
        <v>#VALUE!</v>
      </c>
      <c r="G100" s="43" t="e">
        <f>ROUND('2H'!O100,3)</f>
        <v>#VALUE!</v>
      </c>
      <c r="H100" s="38">
        <f>'raw data'!H100</f>
        <v>0</v>
      </c>
      <c r="I100" s="38">
        <f>IF('2H'!F100=-1,-1,(IF('18O'!F100=-1,-1,(IF('run summary'!F100=-1,-1,0)))))</f>
        <v>-1</v>
      </c>
      <c r="J100" s="38">
        <f>'raw data'!J100</f>
        <v>0</v>
      </c>
      <c r="K100" s="38" t="str">
        <f>CONCATENATE('raw data'!K100,"//208/808")</f>
        <v>//208/808</v>
      </c>
      <c r="L100" s="38">
        <f>'raw data'!L100</f>
        <v>0</v>
      </c>
      <c r="M100" s="38">
        <f>'raw data'!M100</f>
        <v>0</v>
      </c>
      <c r="N100" s="38">
        <f>'raw data'!N100</f>
        <v>0</v>
      </c>
      <c r="O100" s="38">
        <f>'raw data'!O100</f>
        <v>0</v>
      </c>
      <c r="P100" s="38">
        <f>'raw data'!P100</f>
        <v>0</v>
      </c>
      <c r="Q100" s="38">
        <f>'raw data'!Q100</f>
        <v>0</v>
      </c>
      <c r="R100" s="38">
        <f>'raw data'!R100</f>
        <v>0</v>
      </c>
      <c r="S100" s="38">
        <f>'raw data'!S100</f>
        <v>0</v>
      </c>
      <c r="T100" s="38">
        <f>'raw data'!T100</f>
        <v>0</v>
      </c>
      <c r="U100" s="38">
        <f>'raw data'!U100</f>
        <v>0</v>
      </c>
      <c r="V100" s="38">
        <f>'raw data'!V100</f>
        <v>0</v>
      </c>
      <c r="W100" s="38">
        <f>'raw data'!W100</f>
        <v>0</v>
      </c>
      <c r="X100" s="38">
        <f>'raw data'!X100</f>
        <v>0</v>
      </c>
      <c r="Y100" s="38">
        <f>'raw data'!Y100</f>
        <v>0</v>
      </c>
    </row>
    <row r="101" spans="1:25">
      <c r="A101" s="38">
        <f>'raw data'!A101</f>
        <v>0</v>
      </c>
      <c r="B101" s="38">
        <f>'raw data'!B101</f>
        <v>0</v>
      </c>
      <c r="C101" s="38">
        <f>'raw data'!C101</f>
        <v>0</v>
      </c>
      <c r="D101" s="38">
        <f>'raw data'!D101</f>
        <v>0</v>
      </c>
      <c r="E101" s="38">
        <f>'raw data'!E101</f>
        <v>0</v>
      </c>
      <c r="F101" s="43" t="e">
        <f>ROUND('18O'!O101,3)</f>
        <v>#VALUE!</v>
      </c>
      <c r="G101" s="43" t="e">
        <f>ROUND('2H'!O101,3)</f>
        <v>#VALUE!</v>
      </c>
      <c r="H101" s="38">
        <f>'raw data'!H101</f>
        <v>0</v>
      </c>
      <c r="I101" s="38">
        <f>IF('2H'!F101=-1,-1,(IF('18O'!F101=-1,-1,(IF('run summary'!F101=-1,-1,0)))))</f>
        <v>-1</v>
      </c>
      <c r="J101" s="38">
        <f>'raw data'!J101</f>
        <v>0</v>
      </c>
      <c r="K101" s="38" t="str">
        <f>CONCATENATE('raw data'!K101,"//208/808")</f>
        <v>//208/808</v>
      </c>
      <c r="L101" s="38">
        <f>'raw data'!L101</f>
        <v>0</v>
      </c>
      <c r="M101" s="38">
        <f>'raw data'!M101</f>
        <v>0</v>
      </c>
      <c r="N101" s="38">
        <f>'raw data'!N101</f>
        <v>0</v>
      </c>
      <c r="O101" s="38">
        <f>'raw data'!O101</f>
        <v>0</v>
      </c>
      <c r="P101" s="38">
        <f>'raw data'!P101</f>
        <v>0</v>
      </c>
      <c r="Q101" s="38">
        <f>'raw data'!Q101</f>
        <v>0</v>
      </c>
      <c r="R101" s="38">
        <f>'raw data'!R101</f>
        <v>0</v>
      </c>
      <c r="S101" s="38">
        <f>'raw data'!S101</f>
        <v>0</v>
      </c>
      <c r="T101" s="38">
        <f>'raw data'!T101</f>
        <v>0</v>
      </c>
      <c r="U101" s="38">
        <f>'raw data'!U101</f>
        <v>0</v>
      </c>
      <c r="V101" s="38">
        <f>'raw data'!V101</f>
        <v>0</v>
      </c>
      <c r="W101" s="38">
        <f>'raw data'!W101</f>
        <v>0</v>
      </c>
      <c r="X101" s="38">
        <f>'raw data'!X101</f>
        <v>0</v>
      </c>
      <c r="Y101" s="38">
        <f>'raw data'!Y101</f>
        <v>0</v>
      </c>
    </row>
    <row r="102" spans="1:25">
      <c r="A102" s="38">
        <f>'raw data'!A102</f>
        <v>0</v>
      </c>
      <c r="B102" s="38">
        <f>'raw data'!B102</f>
        <v>0</v>
      </c>
      <c r="C102" s="38">
        <f>'raw data'!C102</f>
        <v>0</v>
      </c>
      <c r="D102" s="38">
        <f>'raw data'!D102</f>
        <v>0</v>
      </c>
      <c r="E102" s="38">
        <f>'raw data'!E102</f>
        <v>0</v>
      </c>
      <c r="F102" s="43" t="e">
        <f>ROUND('18O'!O102,3)</f>
        <v>#VALUE!</v>
      </c>
      <c r="G102" s="43" t="e">
        <f>ROUND('2H'!O102,3)</f>
        <v>#VALUE!</v>
      </c>
      <c r="H102" s="38">
        <f>'raw data'!H102</f>
        <v>0</v>
      </c>
      <c r="I102" s="38">
        <f>IF('2H'!F102=-1,-1,(IF('18O'!F102=-1,-1,(IF('run summary'!F102=-1,-1,0)))))</f>
        <v>-1</v>
      </c>
      <c r="J102" s="38">
        <f>'raw data'!J102</f>
        <v>0</v>
      </c>
      <c r="K102" s="38" t="str">
        <f>CONCATENATE('raw data'!K102,"//208/808")</f>
        <v>//208/808</v>
      </c>
      <c r="L102" s="38">
        <f>'raw data'!L102</f>
        <v>0</v>
      </c>
      <c r="M102" s="38">
        <f>'raw data'!M102</f>
        <v>0</v>
      </c>
      <c r="N102" s="38">
        <f>'raw data'!N102</f>
        <v>0</v>
      </c>
      <c r="O102" s="38">
        <f>'raw data'!O102</f>
        <v>0</v>
      </c>
      <c r="P102" s="38">
        <f>'raw data'!P102</f>
        <v>0</v>
      </c>
      <c r="Q102" s="38">
        <f>'raw data'!Q102</f>
        <v>0</v>
      </c>
      <c r="R102" s="38">
        <f>'raw data'!R102</f>
        <v>0</v>
      </c>
      <c r="S102" s="38">
        <f>'raw data'!S102</f>
        <v>0</v>
      </c>
      <c r="T102" s="38">
        <f>'raw data'!T102</f>
        <v>0</v>
      </c>
      <c r="U102" s="38">
        <f>'raw data'!U102</f>
        <v>0</v>
      </c>
      <c r="V102" s="38">
        <f>'raw data'!V102</f>
        <v>0</v>
      </c>
      <c r="W102" s="38">
        <f>'raw data'!W102</f>
        <v>0</v>
      </c>
      <c r="X102" s="38">
        <f>'raw data'!X102</f>
        <v>0</v>
      </c>
      <c r="Y102" s="38">
        <f>'raw data'!Y102</f>
        <v>0</v>
      </c>
    </row>
    <row r="103" spans="1:25">
      <c r="A103" s="38">
        <f>'raw data'!A103</f>
        <v>0</v>
      </c>
      <c r="B103" s="38">
        <f>'raw data'!B103</f>
        <v>0</v>
      </c>
      <c r="C103" s="38">
        <f>'raw data'!C103</f>
        <v>0</v>
      </c>
      <c r="D103" s="38">
        <f>'raw data'!D103</f>
        <v>0</v>
      </c>
      <c r="E103" s="38">
        <f>'raw data'!E103</f>
        <v>0</v>
      </c>
      <c r="F103" s="43" t="e">
        <f>ROUND('18O'!O103,3)</f>
        <v>#VALUE!</v>
      </c>
      <c r="G103" s="43" t="e">
        <f>ROUND('2H'!O103,3)</f>
        <v>#VALUE!</v>
      </c>
      <c r="H103" s="38">
        <f>'raw data'!H103</f>
        <v>0</v>
      </c>
      <c r="I103" s="38">
        <f>IF('2H'!F103=-1,-1,(IF('18O'!F103=-1,-1,(IF('run summary'!F103=-1,-1,0)))))</f>
        <v>-1</v>
      </c>
      <c r="J103" s="38">
        <f>'raw data'!J103</f>
        <v>0</v>
      </c>
      <c r="K103" s="38" t="str">
        <f>CONCATENATE('raw data'!K103,"//208/808")</f>
        <v>//208/808</v>
      </c>
      <c r="L103" s="38">
        <f>'raw data'!L103</f>
        <v>0</v>
      </c>
      <c r="M103" s="38">
        <f>'raw data'!M103</f>
        <v>0</v>
      </c>
      <c r="N103" s="38">
        <f>'raw data'!N103</f>
        <v>0</v>
      </c>
      <c r="O103" s="38">
        <f>'raw data'!O103</f>
        <v>0</v>
      </c>
      <c r="P103" s="38">
        <f>'raw data'!P103</f>
        <v>0</v>
      </c>
      <c r="Q103" s="38">
        <f>'raw data'!Q103</f>
        <v>0</v>
      </c>
      <c r="R103" s="38">
        <f>'raw data'!R103</f>
        <v>0</v>
      </c>
      <c r="S103" s="38">
        <f>'raw data'!S103</f>
        <v>0</v>
      </c>
      <c r="T103" s="38">
        <f>'raw data'!T103</f>
        <v>0</v>
      </c>
      <c r="U103" s="38">
        <f>'raw data'!U103</f>
        <v>0</v>
      </c>
      <c r="V103" s="38">
        <f>'raw data'!V103</f>
        <v>0</v>
      </c>
      <c r="W103" s="38">
        <f>'raw data'!W103</f>
        <v>0</v>
      </c>
      <c r="X103" s="38">
        <f>'raw data'!X103</f>
        <v>0</v>
      </c>
      <c r="Y103" s="38">
        <f>'raw data'!Y103</f>
        <v>0</v>
      </c>
    </row>
    <row r="104" spans="1:25">
      <c r="A104" s="38">
        <f>'raw data'!A104</f>
        <v>0</v>
      </c>
      <c r="B104" s="38">
        <f>'raw data'!B104</f>
        <v>0</v>
      </c>
      <c r="C104" s="38">
        <f>'raw data'!C104</f>
        <v>0</v>
      </c>
      <c r="D104" s="38">
        <f>'raw data'!D104</f>
        <v>0</v>
      </c>
      <c r="E104" s="38">
        <f>'raw data'!E104</f>
        <v>0</v>
      </c>
      <c r="F104" s="43" t="e">
        <f>ROUND('18O'!O104,3)</f>
        <v>#VALUE!</v>
      </c>
      <c r="G104" s="43" t="e">
        <f>ROUND('2H'!O104,3)</f>
        <v>#VALUE!</v>
      </c>
      <c r="H104" s="38">
        <f>'raw data'!H104</f>
        <v>0</v>
      </c>
      <c r="I104" s="38">
        <f>IF('2H'!F104=-1,-1,(IF('18O'!F104=-1,-1,(IF('run summary'!F104=-1,-1,0)))))</f>
        <v>-1</v>
      </c>
      <c r="J104" s="38">
        <f>'raw data'!J104</f>
        <v>0</v>
      </c>
      <c r="K104" s="38" t="str">
        <f>CONCATENATE('raw data'!K104,"//208/808")</f>
        <v>//208/808</v>
      </c>
      <c r="L104" s="38">
        <f>'raw data'!L104</f>
        <v>0</v>
      </c>
      <c r="M104" s="38">
        <f>'raw data'!M104</f>
        <v>0</v>
      </c>
      <c r="N104" s="38">
        <f>'raw data'!N104</f>
        <v>0</v>
      </c>
      <c r="O104" s="38">
        <f>'raw data'!O104</f>
        <v>0</v>
      </c>
      <c r="P104" s="38">
        <f>'raw data'!P104</f>
        <v>0</v>
      </c>
      <c r="Q104" s="38">
        <f>'raw data'!Q104</f>
        <v>0</v>
      </c>
      <c r="R104" s="38">
        <f>'raw data'!R104</f>
        <v>0</v>
      </c>
      <c r="S104" s="38">
        <f>'raw data'!S104</f>
        <v>0</v>
      </c>
      <c r="T104" s="38">
        <f>'raw data'!T104</f>
        <v>0</v>
      </c>
      <c r="U104" s="38">
        <f>'raw data'!U104</f>
        <v>0</v>
      </c>
      <c r="V104" s="38">
        <f>'raw data'!V104</f>
        <v>0</v>
      </c>
      <c r="W104" s="38">
        <f>'raw data'!W104</f>
        <v>0</v>
      </c>
      <c r="X104" s="38">
        <f>'raw data'!X104</f>
        <v>0</v>
      </c>
      <c r="Y104" s="38">
        <f>'raw data'!Y104</f>
        <v>0</v>
      </c>
    </row>
    <row r="105" spans="1:25">
      <c r="A105" s="38">
        <f>'raw data'!A105</f>
        <v>0</v>
      </c>
      <c r="B105" s="38">
        <f>'raw data'!B105</f>
        <v>0</v>
      </c>
      <c r="C105" s="38">
        <f>'raw data'!C105</f>
        <v>0</v>
      </c>
      <c r="D105" s="38">
        <f>'raw data'!D105</f>
        <v>0</v>
      </c>
      <c r="E105" s="38">
        <f>'raw data'!E105</f>
        <v>0</v>
      </c>
      <c r="F105" s="43" t="e">
        <f>ROUND('18O'!O105,3)</f>
        <v>#VALUE!</v>
      </c>
      <c r="G105" s="43" t="e">
        <f>ROUND('2H'!O105,3)</f>
        <v>#VALUE!</v>
      </c>
      <c r="H105" s="38">
        <f>'raw data'!H105</f>
        <v>0</v>
      </c>
      <c r="I105" s="38">
        <f>IF('2H'!F105=-1,-1,(IF('18O'!F105=-1,-1,(IF('run summary'!F105=-1,-1,0)))))</f>
        <v>-1</v>
      </c>
      <c r="J105" s="38">
        <f>'raw data'!J105</f>
        <v>0</v>
      </c>
      <c r="K105" s="38" t="str">
        <f>CONCATENATE('raw data'!K105,"//208/808")</f>
        <v>//208/808</v>
      </c>
      <c r="L105" s="38">
        <f>'raw data'!L105</f>
        <v>0</v>
      </c>
      <c r="M105" s="38">
        <f>'raw data'!M105</f>
        <v>0</v>
      </c>
      <c r="N105" s="38">
        <f>'raw data'!N105</f>
        <v>0</v>
      </c>
      <c r="O105" s="38">
        <f>'raw data'!O105</f>
        <v>0</v>
      </c>
      <c r="P105" s="38">
        <f>'raw data'!P105</f>
        <v>0</v>
      </c>
      <c r="Q105" s="38">
        <f>'raw data'!Q105</f>
        <v>0</v>
      </c>
      <c r="R105" s="38">
        <f>'raw data'!R105</f>
        <v>0</v>
      </c>
      <c r="S105" s="38">
        <f>'raw data'!S105</f>
        <v>0</v>
      </c>
      <c r="T105" s="38">
        <f>'raw data'!T105</f>
        <v>0</v>
      </c>
      <c r="U105" s="38">
        <f>'raw data'!U105</f>
        <v>0</v>
      </c>
      <c r="V105" s="38">
        <f>'raw data'!V105</f>
        <v>0</v>
      </c>
      <c r="W105" s="38">
        <f>'raw data'!W105</f>
        <v>0</v>
      </c>
      <c r="X105" s="38">
        <f>'raw data'!X105</f>
        <v>0</v>
      </c>
      <c r="Y105" s="38">
        <f>'raw data'!Y105</f>
        <v>0</v>
      </c>
    </row>
    <row r="106" spans="1:25">
      <c r="A106" s="38">
        <f>'raw data'!A106</f>
        <v>0</v>
      </c>
      <c r="B106" s="38">
        <f>'raw data'!B106</f>
        <v>0</v>
      </c>
      <c r="C106" s="38">
        <f>'raw data'!C106</f>
        <v>0</v>
      </c>
      <c r="D106" s="38">
        <f>'raw data'!D106</f>
        <v>0</v>
      </c>
      <c r="E106" s="38">
        <f>'raw data'!E106</f>
        <v>0</v>
      </c>
      <c r="F106" s="43" t="e">
        <f>ROUND('18O'!O106,3)</f>
        <v>#VALUE!</v>
      </c>
      <c r="G106" s="43" t="e">
        <f>ROUND('2H'!O106,3)</f>
        <v>#VALUE!</v>
      </c>
      <c r="H106" s="38">
        <f>'raw data'!H106</f>
        <v>0</v>
      </c>
      <c r="I106" s="38">
        <f>IF('2H'!F106=-1,-1,(IF('18O'!F106=-1,-1,(IF('run summary'!F106=-1,-1,0)))))</f>
        <v>-1</v>
      </c>
      <c r="J106" s="38">
        <f>'raw data'!J106</f>
        <v>0</v>
      </c>
      <c r="K106" s="38" t="str">
        <f>CONCATENATE('raw data'!K106,"//208/808")</f>
        <v>//208/808</v>
      </c>
      <c r="L106" s="38">
        <f>'raw data'!L106</f>
        <v>0</v>
      </c>
      <c r="M106" s="38">
        <f>'raw data'!M106</f>
        <v>0</v>
      </c>
      <c r="N106" s="38">
        <f>'raw data'!N106</f>
        <v>0</v>
      </c>
      <c r="O106" s="38">
        <f>'raw data'!O106</f>
        <v>0</v>
      </c>
      <c r="P106" s="38">
        <f>'raw data'!P106</f>
        <v>0</v>
      </c>
      <c r="Q106" s="38">
        <f>'raw data'!Q106</f>
        <v>0</v>
      </c>
      <c r="R106" s="38">
        <f>'raw data'!R106</f>
        <v>0</v>
      </c>
      <c r="S106" s="38">
        <f>'raw data'!S106</f>
        <v>0</v>
      </c>
      <c r="T106" s="38">
        <f>'raw data'!T106</f>
        <v>0</v>
      </c>
      <c r="U106" s="38">
        <f>'raw data'!U106</f>
        <v>0</v>
      </c>
      <c r="V106" s="38">
        <f>'raw data'!V106</f>
        <v>0</v>
      </c>
      <c r="W106" s="38">
        <f>'raw data'!W106</f>
        <v>0</v>
      </c>
      <c r="X106" s="38">
        <f>'raw data'!X106</f>
        <v>0</v>
      </c>
      <c r="Y106" s="38">
        <f>'raw data'!Y106</f>
        <v>0</v>
      </c>
    </row>
    <row r="107" spans="1:25">
      <c r="A107" s="38">
        <f>'raw data'!A107</f>
        <v>0</v>
      </c>
      <c r="B107" s="38">
        <f>'raw data'!B107</f>
        <v>0</v>
      </c>
      <c r="C107" s="38">
        <f>'raw data'!C107</f>
        <v>0</v>
      </c>
      <c r="D107" s="38">
        <f>'raw data'!D107</f>
        <v>0</v>
      </c>
      <c r="E107" s="38">
        <f>'raw data'!E107</f>
        <v>0</v>
      </c>
      <c r="F107" s="43" t="e">
        <f>ROUND('18O'!O107,3)</f>
        <v>#VALUE!</v>
      </c>
      <c r="G107" s="43" t="e">
        <f>ROUND('2H'!O107,3)</f>
        <v>#VALUE!</v>
      </c>
      <c r="H107" s="38">
        <f>'raw data'!H107</f>
        <v>0</v>
      </c>
      <c r="I107" s="38">
        <f>IF('2H'!F107=-1,-1,(IF('18O'!F107=-1,-1,(IF('run summary'!F107=-1,-1,0)))))</f>
        <v>-1</v>
      </c>
      <c r="J107" s="38">
        <f>'raw data'!J107</f>
        <v>0</v>
      </c>
      <c r="K107" s="38" t="str">
        <f>CONCATENATE('raw data'!K107,"//208/808")</f>
        <v>//208/808</v>
      </c>
      <c r="L107" s="38">
        <f>'raw data'!L107</f>
        <v>0</v>
      </c>
      <c r="M107" s="38">
        <f>'raw data'!M107</f>
        <v>0</v>
      </c>
      <c r="N107" s="38">
        <f>'raw data'!N107</f>
        <v>0</v>
      </c>
      <c r="O107" s="38">
        <f>'raw data'!O107</f>
        <v>0</v>
      </c>
      <c r="P107" s="38">
        <f>'raw data'!P107</f>
        <v>0</v>
      </c>
      <c r="Q107" s="38">
        <f>'raw data'!Q107</f>
        <v>0</v>
      </c>
      <c r="R107" s="38">
        <f>'raw data'!R107</f>
        <v>0</v>
      </c>
      <c r="S107" s="38">
        <f>'raw data'!S107</f>
        <v>0</v>
      </c>
      <c r="T107" s="38">
        <f>'raw data'!T107</f>
        <v>0</v>
      </c>
      <c r="U107" s="38">
        <f>'raw data'!U107</f>
        <v>0</v>
      </c>
      <c r="V107" s="38">
        <f>'raw data'!V107</f>
        <v>0</v>
      </c>
      <c r="W107" s="38">
        <f>'raw data'!W107</f>
        <v>0</v>
      </c>
      <c r="X107" s="38">
        <f>'raw data'!X107</f>
        <v>0</v>
      </c>
      <c r="Y107" s="38">
        <f>'raw data'!Y107</f>
        <v>0</v>
      </c>
    </row>
    <row r="108" spans="1:25">
      <c r="A108" s="38">
        <f>'raw data'!A108</f>
        <v>0</v>
      </c>
      <c r="B108" s="38">
        <f>'raw data'!B108</f>
        <v>0</v>
      </c>
      <c r="C108" s="38">
        <f>'raw data'!C108</f>
        <v>0</v>
      </c>
      <c r="D108" s="38">
        <f>'raw data'!D108</f>
        <v>0</v>
      </c>
      <c r="E108" s="38">
        <f>'raw data'!E108</f>
        <v>0</v>
      </c>
      <c r="F108" s="43" t="e">
        <f>ROUND('18O'!O108,3)</f>
        <v>#VALUE!</v>
      </c>
      <c r="G108" s="43" t="e">
        <f>ROUND('2H'!O108,3)</f>
        <v>#VALUE!</v>
      </c>
      <c r="H108" s="38">
        <f>'raw data'!H108</f>
        <v>0</v>
      </c>
      <c r="I108" s="38">
        <f>IF('2H'!F108=-1,-1,(IF('18O'!F108=-1,-1,(IF('run summary'!F108=-1,-1,0)))))</f>
        <v>-1</v>
      </c>
      <c r="J108" s="38">
        <f>'raw data'!J108</f>
        <v>0</v>
      </c>
      <c r="K108" s="38" t="str">
        <f>CONCATENATE('raw data'!K108,"//208/808")</f>
        <v>//208/808</v>
      </c>
      <c r="L108" s="38">
        <f>'raw data'!L108</f>
        <v>0</v>
      </c>
      <c r="M108" s="38">
        <f>'raw data'!M108</f>
        <v>0</v>
      </c>
      <c r="N108" s="38">
        <f>'raw data'!N108</f>
        <v>0</v>
      </c>
      <c r="O108" s="38">
        <f>'raw data'!O108</f>
        <v>0</v>
      </c>
      <c r="P108" s="38">
        <f>'raw data'!P108</f>
        <v>0</v>
      </c>
      <c r="Q108" s="38">
        <f>'raw data'!Q108</f>
        <v>0</v>
      </c>
      <c r="R108" s="38">
        <f>'raw data'!R108</f>
        <v>0</v>
      </c>
      <c r="S108" s="38">
        <f>'raw data'!S108</f>
        <v>0</v>
      </c>
      <c r="T108" s="38">
        <f>'raw data'!T108</f>
        <v>0</v>
      </c>
      <c r="U108" s="38">
        <f>'raw data'!U108</f>
        <v>0</v>
      </c>
      <c r="V108" s="38">
        <f>'raw data'!V108</f>
        <v>0</v>
      </c>
      <c r="W108" s="38">
        <f>'raw data'!W108</f>
        <v>0</v>
      </c>
      <c r="X108" s="38">
        <f>'raw data'!X108</f>
        <v>0</v>
      </c>
      <c r="Y108" s="38">
        <f>'raw data'!Y108</f>
        <v>0</v>
      </c>
    </row>
    <row r="109" spans="1:25">
      <c r="A109" s="38">
        <f>'raw data'!A109</f>
        <v>0</v>
      </c>
      <c r="B109" s="38">
        <f>'raw data'!B109</f>
        <v>0</v>
      </c>
      <c r="C109" s="38">
        <f>'raw data'!C109</f>
        <v>0</v>
      </c>
      <c r="D109" s="38">
        <f>'raw data'!D109</f>
        <v>0</v>
      </c>
      <c r="E109" s="38">
        <f>'raw data'!E109</f>
        <v>0</v>
      </c>
      <c r="F109" s="43" t="e">
        <f>ROUND('18O'!O109,3)</f>
        <v>#VALUE!</v>
      </c>
      <c r="G109" s="43" t="e">
        <f>ROUND('2H'!O109,3)</f>
        <v>#VALUE!</v>
      </c>
      <c r="H109" s="38">
        <f>'raw data'!H109</f>
        <v>0</v>
      </c>
      <c r="I109" s="38">
        <f>IF('2H'!F109=-1,-1,(IF('18O'!F109=-1,-1,(IF('run summary'!F109=-1,-1,0)))))</f>
        <v>-1</v>
      </c>
      <c r="J109" s="38">
        <f>'raw data'!J109</f>
        <v>0</v>
      </c>
      <c r="K109" s="38" t="str">
        <f>CONCATENATE('raw data'!K109,"//208/808")</f>
        <v>//208/808</v>
      </c>
      <c r="L109" s="38">
        <f>'raw data'!L109</f>
        <v>0</v>
      </c>
      <c r="M109" s="38">
        <f>'raw data'!M109</f>
        <v>0</v>
      </c>
      <c r="N109" s="38">
        <f>'raw data'!N109</f>
        <v>0</v>
      </c>
      <c r="O109" s="38">
        <f>'raw data'!O109</f>
        <v>0</v>
      </c>
      <c r="P109" s="38">
        <f>'raw data'!P109</f>
        <v>0</v>
      </c>
      <c r="Q109" s="38">
        <f>'raw data'!Q109</f>
        <v>0</v>
      </c>
      <c r="R109" s="38">
        <f>'raw data'!R109</f>
        <v>0</v>
      </c>
      <c r="S109" s="38">
        <f>'raw data'!S109</f>
        <v>0</v>
      </c>
      <c r="T109" s="38">
        <f>'raw data'!T109</f>
        <v>0</v>
      </c>
      <c r="U109" s="38">
        <f>'raw data'!U109</f>
        <v>0</v>
      </c>
      <c r="V109" s="38">
        <f>'raw data'!V109</f>
        <v>0</v>
      </c>
      <c r="W109" s="38">
        <f>'raw data'!W109</f>
        <v>0</v>
      </c>
      <c r="X109" s="38">
        <f>'raw data'!X109</f>
        <v>0</v>
      </c>
      <c r="Y109" s="38">
        <f>'raw data'!Y109</f>
        <v>0</v>
      </c>
    </row>
    <row r="110" spans="1:25">
      <c r="A110" s="38">
        <f>'raw data'!A110</f>
        <v>0</v>
      </c>
      <c r="B110" s="38">
        <f>'raw data'!B110</f>
        <v>0</v>
      </c>
      <c r="C110" s="38">
        <f>'raw data'!C110</f>
        <v>0</v>
      </c>
      <c r="D110" s="38">
        <f>'raw data'!D110</f>
        <v>0</v>
      </c>
      <c r="E110" s="38">
        <f>'raw data'!E110</f>
        <v>0</v>
      </c>
      <c r="F110" s="43" t="e">
        <f>ROUND('18O'!O110,3)</f>
        <v>#VALUE!</v>
      </c>
      <c r="G110" s="43" t="e">
        <f>ROUND('2H'!O110,3)</f>
        <v>#VALUE!</v>
      </c>
      <c r="H110" s="38">
        <f>'raw data'!H110</f>
        <v>0</v>
      </c>
      <c r="I110" s="38">
        <f>IF('2H'!F110=-1,-1,(IF('18O'!F110=-1,-1,(IF('run summary'!F110=-1,-1,0)))))</f>
        <v>-1</v>
      </c>
      <c r="J110" s="38">
        <f>'raw data'!J110</f>
        <v>0</v>
      </c>
      <c r="K110" s="38" t="str">
        <f>CONCATENATE('raw data'!K110,"//208/808")</f>
        <v>//208/808</v>
      </c>
      <c r="L110" s="38">
        <f>'raw data'!L110</f>
        <v>0</v>
      </c>
      <c r="M110" s="38">
        <f>'raw data'!M110</f>
        <v>0</v>
      </c>
      <c r="N110" s="38">
        <f>'raw data'!N110</f>
        <v>0</v>
      </c>
      <c r="O110" s="38">
        <f>'raw data'!O110</f>
        <v>0</v>
      </c>
      <c r="P110" s="38">
        <f>'raw data'!P110</f>
        <v>0</v>
      </c>
      <c r="Q110" s="38">
        <f>'raw data'!Q110</f>
        <v>0</v>
      </c>
      <c r="R110" s="38">
        <f>'raw data'!R110</f>
        <v>0</v>
      </c>
      <c r="S110" s="38">
        <f>'raw data'!S110</f>
        <v>0</v>
      </c>
      <c r="T110" s="38">
        <f>'raw data'!T110</f>
        <v>0</v>
      </c>
      <c r="U110" s="38">
        <f>'raw data'!U110</f>
        <v>0</v>
      </c>
      <c r="V110" s="38">
        <f>'raw data'!V110</f>
        <v>0</v>
      </c>
      <c r="W110" s="38">
        <f>'raw data'!W110</f>
        <v>0</v>
      </c>
      <c r="X110" s="38">
        <f>'raw data'!X110</f>
        <v>0</v>
      </c>
      <c r="Y110" s="38">
        <f>'raw data'!Y110</f>
        <v>0</v>
      </c>
    </row>
    <row r="111" spans="1:25">
      <c r="A111" s="38">
        <f>'raw data'!A111</f>
        <v>0</v>
      </c>
      <c r="B111" s="38">
        <f>'raw data'!B111</f>
        <v>0</v>
      </c>
      <c r="C111" s="38">
        <f>'raw data'!C111</f>
        <v>0</v>
      </c>
      <c r="D111" s="38">
        <f>'raw data'!D111</f>
        <v>0</v>
      </c>
      <c r="E111" s="38">
        <f>'raw data'!E111</f>
        <v>0</v>
      </c>
      <c r="F111" s="43" t="e">
        <f>ROUND('18O'!O111,3)</f>
        <v>#VALUE!</v>
      </c>
      <c r="G111" s="43" t="e">
        <f>ROUND('2H'!O111,3)</f>
        <v>#VALUE!</v>
      </c>
      <c r="H111" s="38">
        <f>'raw data'!H111</f>
        <v>0</v>
      </c>
      <c r="I111" s="38">
        <f>IF('2H'!F111=-1,-1,(IF('18O'!F111=-1,-1,(IF('run summary'!F111=-1,-1,0)))))</f>
        <v>-1</v>
      </c>
      <c r="J111" s="38">
        <f>'raw data'!J111</f>
        <v>0</v>
      </c>
      <c r="K111" s="38" t="str">
        <f>CONCATENATE('raw data'!K111,"//208/808")</f>
        <v>//208/808</v>
      </c>
      <c r="L111" s="38">
        <f>'raw data'!L111</f>
        <v>0</v>
      </c>
      <c r="M111" s="38">
        <f>'raw data'!M111</f>
        <v>0</v>
      </c>
      <c r="N111" s="38">
        <f>'raw data'!N111</f>
        <v>0</v>
      </c>
      <c r="O111" s="38">
        <f>'raw data'!O111</f>
        <v>0</v>
      </c>
      <c r="P111" s="38">
        <f>'raw data'!P111</f>
        <v>0</v>
      </c>
      <c r="Q111" s="38">
        <f>'raw data'!Q111</f>
        <v>0</v>
      </c>
      <c r="R111" s="38">
        <f>'raw data'!R111</f>
        <v>0</v>
      </c>
      <c r="S111" s="38">
        <f>'raw data'!S111</f>
        <v>0</v>
      </c>
      <c r="T111" s="38">
        <f>'raw data'!T111</f>
        <v>0</v>
      </c>
      <c r="U111" s="38">
        <f>'raw data'!U111</f>
        <v>0</v>
      </c>
      <c r="V111" s="38">
        <f>'raw data'!V111</f>
        <v>0</v>
      </c>
      <c r="W111" s="38">
        <f>'raw data'!W111</f>
        <v>0</v>
      </c>
      <c r="X111" s="38">
        <f>'raw data'!X111</f>
        <v>0</v>
      </c>
      <c r="Y111" s="38">
        <f>'raw data'!Y111</f>
        <v>0</v>
      </c>
    </row>
    <row r="112" spans="1:25">
      <c r="A112" s="38">
        <f>'raw data'!A112</f>
        <v>0</v>
      </c>
      <c r="B112" s="38">
        <f>'raw data'!B112</f>
        <v>0</v>
      </c>
      <c r="C112" s="38">
        <f>'raw data'!C112</f>
        <v>0</v>
      </c>
      <c r="D112" s="38">
        <f>'raw data'!D112</f>
        <v>0</v>
      </c>
      <c r="E112" s="38">
        <f>'raw data'!E112</f>
        <v>0</v>
      </c>
      <c r="F112" s="43" t="e">
        <f>ROUND('18O'!O112,3)</f>
        <v>#VALUE!</v>
      </c>
      <c r="G112" s="43" t="e">
        <f>ROUND('2H'!O112,3)</f>
        <v>#VALUE!</v>
      </c>
      <c r="H112" s="38">
        <f>'raw data'!H112</f>
        <v>0</v>
      </c>
      <c r="I112" s="38">
        <f>IF('2H'!F112=-1,-1,(IF('18O'!F112=-1,-1,(IF('run summary'!F112=-1,-1,0)))))</f>
        <v>-1</v>
      </c>
      <c r="J112" s="38">
        <f>'raw data'!J112</f>
        <v>0</v>
      </c>
      <c r="K112" s="38" t="str">
        <f>CONCATENATE('raw data'!K112,"//208/808")</f>
        <v>//208/808</v>
      </c>
      <c r="L112" s="38">
        <f>'raw data'!L112</f>
        <v>0</v>
      </c>
      <c r="M112" s="38">
        <f>'raw data'!M112</f>
        <v>0</v>
      </c>
      <c r="N112" s="38">
        <f>'raw data'!N112</f>
        <v>0</v>
      </c>
      <c r="O112" s="38">
        <f>'raw data'!O112</f>
        <v>0</v>
      </c>
      <c r="P112" s="38">
        <f>'raw data'!P112</f>
        <v>0</v>
      </c>
      <c r="Q112" s="38">
        <f>'raw data'!Q112</f>
        <v>0</v>
      </c>
      <c r="R112" s="38">
        <f>'raw data'!R112</f>
        <v>0</v>
      </c>
      <c r="S112" s="38">
        <f>'raw data'!S112</f>
        <v>0</v>
      </c>
      <c r="T112" s="38">
        <f>'raw data'!T112</f>
        <v>0</v>
      </c>
      <c r="U112" s="38">
        <f>'raw data'!U112</f>
        <v>0</v>
      </c>
      <c r="V112" s="38">
        <f>'raw data'!V112</f>
        <v>0</v>
      </c>
      <c r="W112" s="38">
        <f>'raw data'!W112</f>
        <v>0</v>
      </c>
      <c r="X112" s="38">
        <f>'raw data'!X112</f>
        <v>0</v>
      </c>
      <c r="Y112" s="38">
        <f>'raw data'!Y112</f>
        <v>0</v>
      </c>
    </row>
    <row r="113" spans="1:25">
      <c r="A113" s="38">
        <f>'raw data'!A113</f>
        <v>0</v>
      </c>
      <c r="B113" s="38">
        <f>'raw data'!B113</f>
        <v>0</v>
      </c>
      <c r="C113" s="38">
        <f>'raw data'!C113</f>
        <v>0</v>
      </c>
      <c r="D113" s="38">
        <f>'raw data'!D113</f>
        <v>0</v>
      </c>
      <c r="E113" s="38">
        <f>'raw data'!E113</f>
        <v>0</v>
      </c>
      <c r="F113" s="43" t="e">
        <f>ROUND('18O'!O113,3)</f>
        <v>#VALUE!</v>
      </c>
      <c r="G113" s="43" t="e">
        <f>ROUND('2H'!O113,3)</f>
        <v>#VALUE!</v>
      </c>
      <c r="H113" s="38">
        <f>'raw data'!H113</f>
        <v>0</v>
      </c>
      <c r="I113" s="38">
        <f>IF('2H'!F113=-1,-1,(IF('18O'!F113=-1,-1,(IF('run summary'!F113=-1,-1,0)))))</f>
        <v>-1</v>
      </c>
      <c r="J113" s="38">
        <f>'raw data'!J113</f>
        <v>0</v>
      </c>
      <c r="K113" s="38" t="str">
        <f>CONCATENATE('raw data'!K113,"//208/808")</f>
        <v>//208/808</v>
      </c>
      <c r="L113" s="38">
        <f>'raw data'!L113</f>
        <v>0</v>
      </c>
      <c r="M113" s="38">
        <f>'raw data'!M113</f>
        <v>0</v>
      </c>
      <c r="N113" s="38">
        <f>'raw data'!N113</f>
        <v>0</v>
      </c>
      <c r="O113" s="38">
        <f>'raw data'!O113</f>
        <v>0</v>
      </c>
      <c r="P113" s="38">
        <f>'raw data'!P113</f>
        <v>0</v>
      </c>
      <c r="Q113" s="38">
        <f>'raw data'!Q113</f>
        <v>0</v>
      </c>
      <c r="R113" s="38">
        <f>'raw data'!R113</f>
        <v>0</v>
      </c>
      <c r="S113" s="38">
        <f>'raw data'!S113</f>
        <v>0</v>
      </c>
      <c r="T113" s="38">
        <f>'raw data'!T113</f>
        <v>0</v>
      </c>
      <c r="U113" s="38">
        <f>'raw data'!U113</f>
        <v>0</v>
      </c>
      <c r="V113" s="38">
        <f>'raw data'!V113</f>
        <v>0</v>
      </c>
      <c r="W113" s="38">
        <f>'raw data'!W113</f>
        <v>0</v>
      </c>
      <c r="X113" s="38">
        <f>'raw data'!X113</f>
        <v>0</v>
      </c>
      <c r="Y113" s="38">
        <f>'raw data'!Y113</f>
        <v>0</v>
      </c>
    </row>
    <row r="114" spans="1:25">
      <c r="A114" s="38">
        <f>'raw data'!A114</f>
        <v>0</v>
      </c>
      <c r="B114" s="38">
        <f>'raw data'!B114</f>
        <v>0</v>
      </c>
      <c r="C114" s="38">
        <f>'raw data'!C114</f>
        <v>0</v>
      </c>
      <c r="D114" s="38">
        <f>'raw data'!D114</f>
        <v>0</v>
      </c>
      <c r="E114" s="38">
        <f>'raw data'!E114</f>
        <v>0</v>
      </c>
      <c r="F114" s="43" t="e">
        <f>ROUND('18O'!O114,3)</f>
        <v>#VALUE!</v>
      </c>
      <c r="G114" s="43" t="e">
        <f>ROUND('2H'!O114,3)</f>
        <v>#VALUE!</v>
      </c>
      <c r="H114" s="38">
        <f>'raw data'!H114</f>
        <v>0</v>
      </c>
      <c r="I114" s="38">
        <f>IF('2H'!F114=-1,-1,(IF('18O'!F114=-1,-1,(IF('run summary'!F114=-1,-1,0)))))</f>
        <v>-1</v>
      </c>
      <c r="J114" s="38">
        <f>'raw data'!J114</f>
        <v>0</v>
      </c>
      <c r="K114" s="38" t="str">
        <f>CONCATENATE('raw data'!K114,"//208/808")</f>
        <v>//208/808</v>
      </c>
      <c r="L114" s="38">
        <f>'raw data'!L114</f>
        <v>0</v>
      </c>
      <c r="M114" s="38">
        <f>'raw data'!M114</f>
        <v>0</v>
      </c>
      <c r="N114" s="38">
        <f>'raw data'!N114</f>
        <v>0</v>
      </c>
      <c r="O114" s="38">
        <f>'raw data'!O114</f>
        <v>0</v>
      </c>
      <c r="P114" s="38">
        <f>'raw data'!P114</f>
        <v>0</v>
      </c>
      <c r="Q114" s="38">
        <f>'raw data'!Q114</f>
        <v>0</v>
      </c>
      <c r="R114" s="38">
        <f>'raw data'!R114</f>
        <v>0</v>
      </c>
      <c r="S114" s="38">
        <f>'raw data'!S114</f>
        <v>0</v>
      </c>
      <c r="T114" s="38">
        <f>'raw data'!T114</f>
        <v>0</v>
      </c>
      <c r="U114" s="38">
        <f>'raw data'!U114</f>
        <v>0</v>
      </c>
      <c r="V114" s="38">
        <f>'raw data'!V114</f>
        <v>0</v>
      </c>
      <c r="W114" s="38">
        <f>'raw data'!W114</f>
        <v>0</v>
      </c>
      <c r="X114" s="38">
        <f>'raw data'!X114</f>
        <v>0</v>
      </c>
      <c r="Y114" s="38">
        <f>'raw data'!Y114</f>
        <v>0</v>
      </c>
    </row>
    <row r="115" spans="1:25">
      <c r="A115" s="38">
        <f>'raw data'!A115</f>
        <v>0</v>
      </c>
      <c r="B115" s="38">
        <f>'raw data'!B115</f>
        <v>0</v>
      </c>
      <c r="C115" s="38">
        <f>'raw data'!C115</f>
        <v>0</v>
      </c>
      <c r="D115" s="38">
        <f>'raw data'!D115</f>
        <v>0</v>
      </c>
      <c r="E115" s="38">
        <f>'raw data'!E115</f>
        <v>0</v>
      </c>
      <c r="F115" s="43" t="e">
        <f>ROUND('18O'!O115,3)</f>
        <v>#VALUE!</v>
      </c>
      <c r="G115" s="43" t="e">
        <f>ROUND('2H'!O115,3)</f>
        <v>#VALUE!</v>
      </c>
      <c r="H115" s="38">
        <f>'raw data'!H115</f>
        <v>0</v>
      </c>
      <c r="I115" s="38">
        <f>IF('2H'!F115=-1,-1,(IF('18O'!F115=-1,-1,(IF('run summary'!F115=-1,-1,0)))))</f>
        <v>-1</v>
      </c>
      <c r="J115" s="38">
        <f>'raw data'!J115</f>
        <v>0</v>
      </c>
      <c r="K115" s="38" t="str">
        <f>CONCATENATE('raw data'!K115,"//208/808")</f>
        <v>//208/808</v>
      </c>
      <c r="L115" s="38">
        <f>'raw data'!L115</f>
        <v>0</v>
      </c>
      <c r="M115" s="38">
        <f>'raw data'!M115</f>
        <v>0</v>
      </c>
      <c r="N115" s="38">
        <f>'raw data'!N115</f>
        <v>0</v>
      </c>
      <c r="O115" s="38">
        <f>'raw data'!O115</f>
        <v>0</v>
      </c>
      <c r="P115" s="38">
        <f>'raw data'!P115</f>
        <v>0</v>
      </c>
      <c r="Q115" s="38">
        <f>'raw data'!Q115</f>
        <v>0</v>
      </c>
      <c r="R115" s="38">
        <f>'raw data'!R115</f>
        <v>0</v>
      </c>
      <c r="S115" s="38">
        <f>'raw data'!S115</f>
        <v>0</v>
      </c>
      <c r="T115" s="38">
        <f>'raw data'!T115</f>
        <v>0</v>
      </c>
      <c r="U115" s="38">
        <f>'raw data'!U115</f>
        <v>0</v>
      </c>
      <c r="V115" s="38">
        <f>'raw data'!V115</f>
        <v>0</v>
      </c>
      <c r="W115" s="38">
        <f>'raw data'!W115</f>
        <v>0</v>
      </c>
      <c r="X115" s="38">
        <f>'raw data'!X115</f>
        <v>0</v>
      </c>
      <c r="Y115" s="38">
        <f>'raw data'!Y115</f>
        <v>0</v>
      </c>
    </row>
    <row r="116" spans="1:25">
      <c r="A116" s="38">
        <f>'raw data'!A116</f>
        <v>0</v>
      </c>
      <c r="B116" s="38">
        <f>'raw data'!B116</f>
        <v>0</v>
      </c>
      <c r="C116" s="38">
        <f>'raw data'!C116</f>
        <v>0</v>
      </c>
      <c r="D116" s="38">
        <f>'raw data'!D116</f>
        <v>0</v>
      </c>
      <c r="E116" s="38">
        <f>'raw data'!E116</f>
        <v>0</v>
      </c>
      <c r="F116" s="43" t="e">
        <f>ROUND('18O'!O116,3)</f>
        <v>#VALUE!</v>
      </c>
      <c r="G116" s="43" t="e">
        <f>ROUND('2H'!O116,3)</f>
        <v>#VALUE!</v>
      </c>
      <c r="H116" s="38">
        <f>'raw data'!H116</f>
        <v>0</v>
      </c>
      <c r="I116" s="38">
        <f>IF('2H'!F116=-1,-1,(IF('18O'!F116=-1,-1,(IF('run summary'!F116=-1,-1,0)))))</f>
        <v>-1</v>
      </c>
      <c r="J116" s="38">
        <f>'raw data'!J116</f>
        <v>0</v>
      </c>
      <c r="K116" s="38" t="str">
        <f>CONCATENATE('raw data'!K116,"//208/808")</f>
        <v>//208/808</v>
      </c>
      <c r="L116" s="38">
        <f>'raw data'!L116</f>
        <v>0</v>
      </c>
      <c r="M116" s="38">
        <f>'raw data'!M116</f>
        <v>0</v>
      </c>
      <c r="N116" s="38">
        <f>'raw data'!N116</f>
        <v>0</v>
      </c>
      <c r="O116" s="38">
        <f>'raw data'!O116</f>
        <v>0</v>
      </c>
      <c r="P116" s="38">
        <f>'raw data'!P116</f>
        <v>0</v>
      </c>
      <c r="Q116" s="38">
        <f>'raw data'!Q116</f>
        <v>0</v>
      </c>
      <c r="R116" s="38">
        <f>'raw data'!R116</f>
        <v>0</v>
      </c>
      <c r="S116" s="38">
        <f>'raw data'!S116</f>
        <v>0</v>
      </c>
      <c r="T116" s="38">
        <f>'raw data'!T116</f>
        <v>0</v>
      </c>
      <c r="U116" s="38">
        <f>'raw data'!U116</f>
        <v>0</v>
      </c>
      <c r="V116" s="38">
        <f>'raw data'!V116</f>
        <v>0</v>
      </c>
      <c r="W116" s="38">
        <f>'raw data'!W116</f>
        <v>0</v>
      </c>
      <c r="X116" s="38">
        <f>'raw data'!X116</f>
        <v>0</v>
      </c>
      <c r="Y116" s="38">
        <f>'raw data'!Y116</f>
        <v>0</v>
      </c>
    </row>
    <row r="117" spans="1:25">
      <c r="A117" s="38">
        <f>'raw data'!A117</f>
        <v>0</v>
      </c>
      <c r="B117" s="38">
        <f>'raw data'!B117</f>
        <v>0</v>
      </c>
      <c r="C117" s="38">
        <f>'raw data'!C117</f>
        <v>0</v>
      </c>
      <c r="D117" s="38">
        <f>'raw data'!D117</f>
        <v>0</v>
      </c>
      <c r="E117" s="38">
        <f>'raw data'!E117</f>
        <v>0</v>
      </c>
      <c r="F117" s="43" t="e">
        <f>ROUND('18O'!O117,3)</f>
        <v>#VALUE!</v>
      </c>
      <c r="G117" s="43" t="e">
        <f>ROUND('2H'!O117,3)</f>
        <v>#VALUE!</v>
      </c>
      <c r="H117" s="38">
        <f>'raw data'!H117</f>
        <v>0</v>
      </c>
      <c r="I117" s="38">
        <f>IF('2H'!F117=-1,-1,(IF('18O'!F117=-1,-1,(IF('run summary'!F117=-1,-1,0)))))</f>
        <v>-1</v>
      </c>
      <c r="J117" s="38">
        <f>'raw data'!J117</f>
        <v>0</v>
      </c>
      <c r="K117" s="38" t="str">
        <f>CONCATENATE('raw data'!K117,"//208/808")</f>
        <v>//208/808</v>
      </c>
      <c r="L117" s="38">
        <f>'raw data'!L117</f>
        <v>0</v>
      </c>
      <c r="M117" s="38">
        <f>'raw data'!M117</f>
        <v>0</v>
      </c>
      <c r="N117" s="38">
        <f>'raw data'!N117</f>
        <v>0</v>
      </c>
      <c r="O117" s="38">
        <f>'raw data'!O117</f>
        <v>0</v>
      </c>
      <c r="P117" s="38">
        <f>'raw data'!P117</f>
        <v>0</v>
      </c>
      <c r="Q117" s="38">
        <f>'raw data'!Q117</f>
        <v>0</v>
      </c>
      <c r="R117" s="38">
        <f>'raw data'!R117</f>
        <v>0</v>
      </c>
      <c r="S117" s="38">
        <f>'raw data'!S117</f>
        <v>0</v>
      </c>
      <c r="T117" s="38">
        <f>'raw data'!T117</f>
        <v>0</v>
      </c>
      <c r="U117" s="38">
        <f>'raw data'!U117</f>
        <v>0</v>
      </c>
      <c r="V117" s="38">
        <f>'raw data'!V117</f>
        <v>0</v>
      </c>
      <c r="W117" s="38">
        <f>'raw data'!W117</f>
        <v>0</v>
      </c>
      <c r="X117" s="38">
        <f>'raw data'!X117</f>
        <v>0</v>
      </c>
      <c r="Y117" s="38">
        <f>'raw data'!Y117</f>
        <v>0</v>
      </c>
    </row>
    <row r="118" spans="1:25">
      <c r="A118" s="38">
        <f>'raw data'!A118</f>
        <v>0</v>
      </c>
      <c r="B118" s="38">
        <f>'raw data'!B118</f>
        <v>0</v>
      </c>
      <c r="C118" s="38">
        <f>'raw data'!C118</f>
        <v>0</v>
      </c>
      <c r="D118" s="38">
        <f>'raw data'!D118</f>
        <v>0</v>
      </c>
      <c r="E118" s="38">
        <f>'raw data'!E118</f>
        <v>0</v>
      </c>
      <c r="F118" s="43" t="e">
        <f>ROUND('18O'!O118,3)</f>
        <v>#VALUE!</v>
      </c>
      <c r="G118" s="43" t="e">
        <f>ROUND('2H'!O118,3)</f>
        <v>#VALUE!</v>
      </c>
      <c r="H118" s="38">
        <f>'raw data'!H118</f>
        <v>0</v>
      </c>
      <c r="I118" s="38">
        <f>IF('2H'!F118=-1,-1,(IF('18O'!F118=-1,-1,(IF('run summary'!F118=-1,-1,0)))))</f>
        <v>-1</v>
      </c>
      <c r="J118" s="38">
        <f>'raw data'!J118</f>
        <v>0</v>
      </c>
      <c r="K118" s="38" t="str">
        <f>CONCATENATE('raw data'!K118,"//208/808")</f>
        <v>//208/808</v>
      </c>
      <c r="L118" s="38">
        <f>'raw data'!L118</f>
        <v>0</v>
      </c>
      <c r="M118" s="38">
        <f>'raw data'!M118</f>
        <v>0</v>
      </c>
      <c r="N118" s="38">
        <f>'raw data'!N118</f>
        <v>0</v>
      </c>
      <c r="O118" s="38">
        <f>'raw data'!O118</f>
        <v>0</v>
      </c>
      <c r="P118" s="38">
        <f>'raw data'!P118</f>
        <v>0</v>
      </c>
      <c r="Q118" s="38">
        <f>'raw data'!Q118</f>
        <v>0</v>
      </c>
      <c r="R118" s="38">
        <f>'raw data'!R118</f>
        <v>0</v>
      </c>
      <c r="S118" s="38">
        <f>'raw data'!S118</f>
        <v>0</v>
      </c>
      <c r="T118" s="38">
        <f>'raw data'!T118</f>
        <v>0</v>
      </c>
      <c r="U118" s="38">
        <f>'raw data'!U118</f>
        <v>0</v>
      </c>
      <c r="V118" s="38">
        <f>'raw data'!V118</f>
        <v>0</v>
      </c>
      <c r="W118" s="38">
        <f>'raw data'!W118</f>
        <v>0</v>
      </c>
      <c r="X118" s="38">
        <f>'raw data'!X118</f>
        <v>0</v>
      </c>
      <c r="Y118" s="38">
        <f>'raw data'!Y118</f>
        <v>0</v>
      </c>
    </row>
    <row r="119" spans="1:25">
      <c r="A119" s="38">
        <f>'raw data'!A119</f>
        <v>0</v>
      </c>
      <c r="B119" s="38">
        <f>'raw data'!B119</f>
        <v>0</v>
      </c>
      <c r="C119" s="38">
        <f>'raw data'!C119</f>
        <v>0</v>
      </c>
      <c r="D119" s="38">
        <f>'raw data'!D119</f>
        <v>0</v>
      </c>
      <c r="E119" s="38">
        <f>'raw data'!E119</f>
        <v>0</v>
      </c>
      <c r="F119" s="43" t="e">
        <f>ROUND('18O'!O119,3)</f>
        <v>#VALUE!</v>
      </c>
      <c r="G119" s="43" t="e">
        <f>ROUND('2H'!O119,3)</f>
        <v>#VALUE!</v>
      </c>
      <c r="H119" s="38">
        <f>'raw data'!H119</f>
        <v>0</v>
      </c>
      <c r="I119" s="38">
        <f>IF('2H'!F119=-1,-1,(IF('18O'!F119=-1,-1,(IF('run summary'!F119=-1,-1,0)))))</f>
        <v>-1</v>
      </c>
      <c r="J119" s="38">
        <f>'raw data'!J119</f>
        <v>0</v>
      </c>
      <c r="K119" s="38" t="str">
        <f>CONCATENATE('raw data'!K119,"//208/808")</f>
        <v>//208/808</v>
      </c>
      <c r="L119" s="38">
        <f>'raw data'!L119</f>
        <v>0</v>
      </c>
      <c r="M119" s="38">
        <f>'raw data'!M119</f>
        <v>0</v>
      </c>
      <c r="N119" s="38">
        <f>'raw data'!N119</f>
        <v>0</v>
      </c>
      <c r="O119" s="38">
        <f>'raw data'!O119</f>
        <v>0</v>
      </c>
      <c r="P119" s="38">
        <f>'raw data'!P119</f>
        <v>0</v>
      </c>
      <c r="Q119" s="38">
        <f>'raw data'!Q119</f>
        <v>0</v>
      </c>
      <c r="R119" s="38">
        <f>'raw data'!R119</f>
        <v>0</v>
      </c>
      <c r="S119" s="38">
        <f>'raw data'!S119</f>
        <v>0</v>
      </c>
      <c r="T119" s="38">
        <f>'raw data'!T119</f>
        <v>0</v>
      </c>
      <c r="U119" s="38">
        <f>'raw data'!U119</f>
        <v>0</v>
      </c>
      <c r="V119" s="38">
        <f>'raw data'!V119</f>
        <v>0</v>
      </c>
      <c r="W119" s="38">
        <f>'raw data'!W119</f>
        <v>0</v>
      </c>
      <c r="X119" s="38">
        <f>'raw data'!X119</f>
        <v>0</v>
      </c>
      <c r="Y119" s="38">
        <f>'raw data'!Y119</f>
        <v>0</v>
      </c>
    </row>
    <row r="120" spans="1:25">
      <c r="A120" s="38">
        <f>'raw data'!A120</f>
        <v>0</v>
      </c>
      <c r="B120" s="38">
        <f>'raw data'!B120</f>
        <v>0</v>
      </c>
      <c r="C120" s="38">
        <f>'raw data'!C120</f>
        <v>0</v>
      </c>
      <c r="D120" s="38">
        <f>'raw data'!D120</f>
        <v>0</v>
      </c>
      <c r="E120" s="38">
        <f>'raw data'!E120</f>
        <v>0</v>
      </c>
      <c r="F120" s="43" t="e">
        <f>ROUND('18O'!O120,3)</f>
        <v>#VALUE!</v>
      </c>
      <c r="G120" s="43" t="e">
        <f>ROUND('2H'!O120,3)</f>
        <v>#VALUE!</v>
      </c>
      <c r="H120" s="38">
        <f>'raw data'!H120</f>
        <v>0</v>
      </c>
      <c r="I120" s="38">
        <f>IF('2H'!F120=-1,-1,(IF('18O'!F120=-1,-1,(IF('run summary'!F120=-1,-1,0)))))</f>
        <v>-1</v>
      </c>
      <c r="J120" s="38">
        <f>'raw data'!J120</f>
        <v>0</v>
      </c>
      <c r="K120" s="38" t="str">
        <f>CONCATENATE('raw data'!K120,"//208/808")</f>
        <v>//208/808</v>
      </c>
      <c r="L120" s="38">
        <f>'raw data'!L120</f>
        <v>0</v>
      </c>
      <c r="M120" s="38">
        <f>'raw data'!M120</f>
        <v>0</v>
      </c>
      <c r="N120" s="38">
        <f>'raw data'!N120</f>
        <v>0</v>
      </c>
      <c r="O120" s="38">
        <f>'raw data'!O120</f>
        <v>0</v>
      </c>
      <c r="P120" s="38">
        <f>'raw data'!P120</f>
        <v>0</v>
      </c>
      <c r="Q120" s="38">
        <f>'raw data'!Q120</f>
        <v>0</v>
      </c>
      <c r="R120" s="38">
        <f>'raw data'!R120</f>
        <v>0</v>
      </c>
      <c r="S120" s="38">
        <f>'raw data'!S120</f>
        <v>0</v>
      </c>
      <c r="T120" s="38">
        <f>'raw data'!T120</f>
        <v>0</v>
      </c>
      <c r="U120" s="38">
        <f>'raw data'!U120</f>
        <v>0</v>
      </c>
      <c r="V120" s="38">
        <f>'raw data'!V120</f>
        <v>0</v>
      </c>
      <c r="W120" s="38">
        <f>'raw data'!W120</f>
        <v>0</v>
      </c>
      <c r="X120" s="38">
        <f>'raw data'!X120</f>
        <v>0</v>
      </c>
      <c r="Y120" s="38">
        <f>'raw data'!Y120</f>
        <v>0</v>
      </c>
    </row>
    <row r="121" spans="1:25">
      <c r="A121" s="38">
        <f>'raw data'!A121</f>
        <v>0</v>
      </c>
      <c r="B121" s="38">
        <f>'raw data'!B121</f>
        <v>0</v>
      </c>
      <c r="C121" s="38">
        <f>'raw data'!C121</f>
        <v>0</v>
      </c>
      <c r="D121" s="38">
        <f>'raw data'!D121</f>
        <v>0</v>
      </c>
      <c r="E121" s="38">
        <f>'raw data'!E121</f>
        <v>0</v>
      </c>
      <c r="F121" s="43" t="e">
        <f>ROUND('18O'!O121,3)</f>
        <v>#VALUE!</v>
      </c>
      <c r="G121" s="43" t="e">
        <f>ROUND('2H'!O121,3)</f>
        <v>#VALUE!</v>
      </c>
      <c r="H121" s="38">
        <f>'raw data'!H121</f>
        <v>0</v>
      </c>
      <c r="I121" s="38">
        <f>IF('2H'!F121=-1,-1,(IF('18O'!F121=-1,-1,(IF('run summary'!F121=-1,-1,0)))))</f>
        <v>-1</v>
      </c>
      <c r="J121" s="38">
        <f>'raw data'!J121</f>
        <v>0</v>
      </c>
      <c r="K121" s="38" t="str">
        <f>CONCATENATE('raw data'!K121,"//208/808")</f>
        <v>//208/808</v>
      </c>
      <c r="L121" s="38">
        <f>'raw data'!L121</f>
        <v>0</v>
      </c>
      <c r="M121" s="38">
        <f>'raw data'!M121</f>
        <v>0</v>
      </c>
      <c r="N121" s="38">
        <f>'raw data'!N121</f>
        <v>0</v>
      </c>
      <c r="O121" s="38">
        <f>'raw data'!O121</f>
        <v>0</v>
      </c>
      <c r="P121" s="38">
        <f>'raw data'!P121</f>
        <v>0</v>
      </c>
      <c r="Q121" s="38">
        <f>'raw data'!Q121</f>
        <v>0</v>
      </c>
      <c r="R121" s="38">
        <f>'raw data'!R121</f>
        <v>0</v>
      </c>
      <c r="S121" s="38">
        <f>'raw data'!S121</f>
        <v>0</v>
      </c>
      <c r="T121" s="38">
        <f>'raw data'!T121</f>
        <v>0</v>
      </c>
      <c r="U121" s="38">
        <f>'raw data'!U121</f>
        <v>0</v>
      </c>
      <c r="V121" s="38">
        <f>'raw data'!V121</f>
        <v>0</v>
      </c>
      <c r="W121" s="38">
        <f>'raw data'!W121</f>
        <v>0</v>
      </c>
      <c r="X121" s="38">
        <f>'raw data'!X121</f>
        <v>0</v>
      </c>
      <c r="Y121" s="38">
        <f>'raw data'!Y121</f>
        <v>0</v>
      </c>
    </row>
    <row r="122" spans="1:25">
      <c r="A122" s="38">
        <f>'raw data'!A122</f>
        <v>0</v>
      </c>
      <c r="B122" s="38">
        <f>'raw data'!B122</f>
        <v>0</v>
      </c>
      <c r="C122" s="38">
        <f>'raw data'!C122</f>
        <v>0</v>
      </c>
      <c r="D122" s="38">
        <f>'raw data'!D122</f>
        <v>0</v>
      </c>
      <c r="E122" s="38">
        <f>'raw data'!E122</f>
        <v>0</v>
      </c>
      <c r="F122" s="43" t="e">
        <f>ROUND('18O'!O122,3)</f>
        <v>#VALUE!</v>
      </c>
      <c r="G122" s="43" t="e">
        <f>ROUND('2H'!O122,3)</f>
        <v>#VALUE!</v>
      </c>
      <c r="H122" s="38">
        <f>'raw data'!H122</f>
        <v>0</v>
      </c>
      <c r="I122" s="38">
        <f>IF('2H'!F122=-1,-1,(IF('18O'!F122=-1,-1,(IF('run summary'!F122=-1,-1,0)))))</f>
        <v>-1</v>
      </c>
      <c r="J122" s="38">
        <f>'raw data'!J122</f>
        <v>0</v>
      </c>
      <c r="K122" s="38" t="str">
        <f>CONCATENATE('raw data'!K122,"//208/808")</f>
        <v>//208/808</v>
      </c>
      <c r="L122" s="38">
        <f>'raw data'!L122</f>
        <v>0</v>
      </c>
      <c r="M122" s="38">
        <f>'raw data'!M122</f>
        <v>0</v>
      </c>
      <c r="N122" s="38">
        <f>'raw data'!N122</f>
        <v>0</v>
      </c>
      <c r="O122" s="38">
        <f>'raw data'!O122</f>
        <v>0</v>
      </c>
      <c r="P122" s="38">
        <f>'raw data'!P122</f>
        <v>0</v>
      </c>
      <c r="Q122" s="38">
        <f>'raw data'!Q122</f>
        <v>0</v>
      </c>
      <c r="R122" s="38">
        <f>'raw data'!R122</f>
        <v>0</v>
      </c>
      <c r="S122" s="38">
        <f>'raw data'!S122</f>
        <v>0</v>
      </c>
      <c r="T122" s="38">
        <f>'raw data'!T122</f>
        <v>0</v>
      </c>
      <c r="U122" s="38">
        <f>'raw data'!U122</f>
        <v>0</v>
      </c>
      <c r="V122" s="38">
        <f>'raw data'!V122</f>
        <v>0</v>
      </c>
      <c r="W122" s="38">
        <f>'raw data'!W122</f>
        <v>0</v>
      </c>
      <c r="X122" s="38">
        <f>'raw data'!X122</f>
        <v>0</v>
      </c>
      <c r="Y122" s="38">
        <f>'raw data'!Y122</f>
        <v>0</v>
      </c>
    </row>
    <row r="123" spans="1:25">
      <c r="A123" s="38">
        <f>'raw data'!A123</f>
        <v>0</v>
      </c>
      <c r="B123" s="38">
        <f>'raw data'!B123</f>
        <v>0</v>
      </c>
      <c r="C123" s="38">
        <f>'raw data'!C123</f>
        <v>0</v>
      </c>
      <c r="D123" s="38">
        <f>'raw data'!D123</f>
        <v>0</v>
      </c>
      <c r="E123" s="38">
        <f>'raw data'!E123</f>
        <v>0</v>
      </c>
      <c r="F123" s="43" t="e">
        <f>ROUND('18O'!O123,3)</f>
        <v>#VALUE!</v>
      </c>
      <c r="G123" s="43" t="e">
        <f>ROUND('2H'!O123,3)</f>
        <v>#VALUE!</v>
      </c>
      <c r="H123" s="38">
        <f>'raw data'!H123</f>
        <v>0</v>
      </c>
      <c r="I123" s="38">
        <f>IF('2H'!F123=-1,-1,(IF('18O'!F123=-1,-1,(IF('run summary'!F123=-1,-1,0)))))</f>
        <v>-1</v>
      </c>
      <c r="J123" s="38">
        <f>'raw data'!J123</f>
        <v>0</v>
      </c>
      <c r="K123" s="38" t="str">
        <f>CONCATENATE('raw data'!K123,"//208/808")</f>
        <v>//208/808</v>
      </c>
      <c r="L123" s="38">
        <f>'raw data'!L123</f>
        <v>0</v>
      </c>
      <c r="M123" s="38">
        <f>'raw data'!M123</f>
        <v>0</v>
      </c>
      <c r="N123" s="38">
        <f>'raw data'!N123</f>
        <v>0</v>
      </c>
      <c r="O123" s="38">
        <f>'raw data'!O123</f>
        <v>0</v>
      </c>
      <c r="P123" s="38">
        <f>'raw data'!P123</f>
        <v>0</v>
      </c>
      <c r="Q123" s="38">
        <f>'raw data'!Q123</f>
        <v>0</v>
      </c>
      <c r="R123" s="38">
        <f>'raw data'!R123</f>
        <v>0</v>
      </c>
      <c r="S123" s="38">
        <f>'raw data'!S123</f>
        <v>0</v>
      </c>
      <c r="T123" s="38">
        <f>'raw data'!T123</f>
        <v>0</v>
      </c>
      <c r="U123" s="38">
        <f>'raw data'!U123</f>
        <v>0</v>
      </c>
      <c r="V123" s="38">
        <f>'raw data'!V123</f>
        <v>0</v>
      </c>
      <c r="W123" s="38">
        <f>'raw data'!W123</f>
        <v>0</v>
      </c>
      <c r="X123" s="38">
        <f>'raw data'!X123</f>
        <v>0</v>
      </c>
      <c r="Y123" s="38">
        <f>'raw data'!Y123</f>
        <v>0</v>
      </c>
    </row>
    <row r="124" spans="1:25">
      <c r="A124" s="38">
        <f>'raw data'!A124</f>
        <v>0</v>
      </c>
      <c r="B124" s="38">
        <f>'raw data'!B124</f>
        <v>0</v>
      </c>
      <c r="C124" s="38">
        <f>'raw data'!C124</f>
        <v>0</v>
      </c>
      <c r="D124" s="38">
        <f>'raw data'!D124</f>
        <v>0</v>
      </c>
      <c r="E124" s="38">
        <f>'raw data'!E124</f>
        <v>0</v>
      </c>
      <c r="F124" s="43" t="e">
        <f>ROUND('18O'!O124,3)</f>
        <v>#VALUE!</v>
      </c>
      <c r="G124" s="43" t="e">
        <f>ROUND('2H'!O124,3)</f>
        <v>#VALUE!</v>
      </c>
      <c r="H124" s="38">
        <f>'raw data'!H124</f>
        <v>0</v>
      </c>
      <c r="I124" s="38">
        <f>IF('2H'!F124=-1,-1,(IF('18O'!F124=-1,-1,(IF('run summary'!F124=-1,-1,0)))))</f>
        <v>-1</v>
      </c>
      <c r="J124" s="38">
        <f>'raw data'!J124</f>
        <v>0</v>
      </c>
      <c r="K124" s="38" t="str">
        <f>CONCATENATE('raw data'!K124,"//208/808")</f>
        <v>//208/808</v>
      </c>
      <c r="L124" s="38">
        <f>'raw data'!L124</f>
        <v>0</v>
      </c>
      <c r="M124" s="38">
        <f>'raw data'!M124</f>
        <v>0</v>
      </c>
      <c r="N124" s="38">
        <f>'raw data'!N124</f>
        <v>0</v>
      </c>
      <c r="O124" s="38">
        <f>'raw data'!O124</f>
        <v>0</v>
      </c>
      <c r="P124" s="38">
        <f>'raw data'!P124</f>
        <v>0</v>
      </c>
      <c r="Q124" s="38">
        <f>'raw data'!Q124</f>
        <v>0</v>
      </c>
      <c r="R124" s="38">
        <f>'raw data'!R124</f>
        <v>0</v>
      </c>
      <c r="S124" s="38">
        <f>'raw data'!S124</f>
        <v>0</v>
      </c>
      <c r="T124" s="38">
        <f>'raw data'!T124</f>
        <v>0</v>
      </c>
      <c r="U124" s="38">
        <f>'raw data'!U124</f>
        <v>0</v>
      </c>
      <c r="V124" s="38">
        <f>'raw data'!V124</f>
        <v>0</v>
      </c>
      <c r="W124" s="38">
        <f>'raw data'!W124</f>
        <v>0</v>
      </c>
      <c r="X124" s="38">
        <f>'raw data'!X124</f>
        <v>0</v>
      </c>
      <c r="Y124" s="38">
        <f>'raw data'!Y124</f>
        <v>0</v>
      </c>
    </row>
    <row r="125" spans="1:25">
      <c r="A125" s="38">
        <f>'raw data'!A125</f>
        <v>0</v>
      </c>
      <c r="B125" s="38">
        <f>'raw data'!B125</f>
        <v>0</v>
      </c>
      <c r="C125" s="38">
        <f>'raw data'!C125</f>
        <v>0</v>
      </c>
      <c r="D125" s="38">
        <f>'raw data'!D125</f>
        <v>0</v>
      </c>
      <c r="E125" s="38">
        <f>'raw data'!E125</f>
        <v>0</v>
      </c>
      <c r="F125" s="43" t="e">
        <f>ROUND('18O'!O125,3)</f>
        <v>#VALUE!</v>
      </c>
      <c r="G125" s="43" t="e">
        <f>ROUND('2H'!O125,3)</f>
        <v>#VALUE!</v>
      </c>
      <c r="H125" s="38">
        <f>'raw data'!H125</f>
        <v>0</v>
      </c>
      <c r="I125" s="38">
        <f>IF('2H'!F125=-1,-1,(IF('18O'!F125=-1,-1,(IF('run summary'!F125=-1,-1,0)))))</f>
        <v>-1</v>
      </c>
      <c r="J125" s="38">
        <f>'raw data'!J125</f>
        <v>0</v>
      </c>
      <c r="K125" s="38" t="str">
        <f>CONCATENATE('raw data'!K125,"//208/808")</f>
        <v>//208/808</v>
      </c>
      <c r="L125" s="38">
        <f>'raw data'!L125</f>
        <v>0</v>
      </c>
      <c r="M125" s="38">
        <f>'raw data'!M125</f>
        <v>0</v>
      </c>
      <c r="N125" s="38">
        <f>'raw data'!N125</f>
        <v>0</v>
      </c>
      <c r="O125" s="38">
        <f>'raw data'!O125</f>
        <v>0</v>
      </c>
      <c r="P125" s="38">
        <f>'raw data'!P125</f>
        <v>0</v>
      </c>
      <c r="Q125" s="38">
        <f>'raw data'!Q125</f>
        <v>0</v>
      </c>
      <c r="R125" s="38">
        <f>'raw data'!R125</f>
        <v>0</v>
      </c>
      <c r="S125" s="38">
        <f>'raw data'!S125</f>
        <v>0</v>
      </c>
      <c r="T125" s="38">
        <f>'raw data'!T125</f>
        <v>0</v>
      </c>
      <c r="U125" s="38">
        <f>'raw data'!U125</f>
        <v>0</v>
      </c>
      <c r="V125" s="38">
        <f>'raw data'!V125</f>
        <v>0</v>
      </c>
      <c r="W125" s="38">
        <f>'raw data'!W125</f>
        <v>0</v>
      </c>
      <c r="X125" s="38">
        <f>'raw data'!X125</f>
        <v>0</v>
      </c>
      <c r="Y125" s="38">
        <f>'raw data'!Y125</f>
        <v>0</v>
      </c>
    </row>
    <row r="126" spans="1:25">
      <c r="A126" s="38">
        <f>'raw data'!A126</f>
        <v>0</v>
      </c>
      <c r="B126" s="38">
        <f>'raw data'!B126</f>
        <v>0</v>
      </c>
      <c r="C126" s="38">
        <f>'raw data'!C126</f>
        <v>0</v>
      </c>
      <c r="D126" s="38">
        <f>'raw data'!D126</f>
        <v>0</v>
      </c>
      <c r="E126" s="38">
        <f>'raw data'!E126</f>
        <v>0</v>
      </c>
      <c r="F126" s="43" t="e">
        <f>ROUND('18O'!O126,3)</f>
        <v>#VALUE!</v>
      </c>
      <c r="G126" s="43" t="e">
        <f>ROUND('2H'!O126,3)</f>
        <v>#VALUE!</v>
      </c>
      <c r="H126" s="38">
        <f>'raw data'!H126</f>
        <v>0</v>
      </c>
      <c r="I126" s="38">
        <f>IF('2H'!F126=-1,-1,(IF('18O'!F126=-1,-1,(IF('run summary'!F126=-1,-1,0)))))</f>
        <v>-1</v>
      </c>
      <c r="J126" s="38">
        <f>'raw data'!J126</f>
        <v>0</v>
      </c>
      <c r="K126" s="38" t="str">
        <f>CONCATENATE('raw data'!K126,"//208/808")</f>
        <v>//208/808</v>
      </c>
      <c r="L126" s="38">
        <f>'raw data'!L126</f>
        <v>0</v>
      </c>
      <c r="M126" s="38">
        <f>'raw data'!M126</f>
        <v>0</v>
      </c>
      <c r="N126" s="38">
        <f>'raw data'!N126</f>
        <v>0</v>
      </c>
      <c r="O126" s="38">
        <f>'raw data'!O126</f>
        <v>0</v>
      </c>
      <c r="P126" s="38">
        <f>'raw data'!P126</f>
        <v>0</v>
      </c>
      <c r="Q126" s="38">
        <f>'raw data'!Q126</f>
        <v>0</v>
      </c>
      <c r="R126" s="38">
        <f>'raw data'!R126</f>
        <v>0</v>
      </c>
      <c r="S126" s="38">
        <f>'raw data'!S126</f>
        <v>0</v>
      </c>
      <c r="T126" s="38">
        <f>'raw data'!T126</f>
        <v>0</v>
      </c>
      <c r="U126" s="38">
        <f>'raw data'!U126</f>
        <v>0</v>
      </c>
      <c r="V126" s="38">
        <f>'raw data'!V126</f>
        <v>0</v>
      </c>
      <c r="W126" s="38">
        <f>'raw data'!W126</f>
        <v>0</v>
      </c>
      <c r="X126" s="38">
        <f>'raw data'!X126</f>
        <v>0</v>
      </c>
      <c r="Y126" s="38">
        <f>'raw data'!Y126</f>
        <v>0</v>
      </c>
    </row>
    <row r="127" spans="1:25">
      <c r="A127" s="38">
        <f>'raw data'!A127</f>
        <v>0</v>
      </c>
      <c r="B127" s="38">
        <f>'raw data'!B127</f>
        <v>0</v>
      </c>
      <c r="C127" s="38">
        <f>'raw data'!C127</f>
        <v>0</v>
      </c>
      <c r="D127" s="38">
        <f>'raw data'!D127</f>
        <v>0</v>
      </c>
      <c r="E127" s="38">
        <f>'raw data'!E127</f>
        <v>0</v>
      </c>
      <c r="F127" s="43" t="e">
        <f>ROUND('18O'!O127,3)</f>
        <v>#VALUE!</v>
      </c>
      <c r="G127" s="43" t="e">
        <f>ROUND('2H'!O127,3)</f>
        <v>#VALUE!</v>
      </c>
      <c r="H127" s="38">
        <f>'raw data'!H127</f>
        <v>0</v>
      </c>
      <c r="I127" s="38">
        <f>IF('2H'!F127=-1,-1,(IF('18O'!F127=-1,-1,(IF('run summary'!F127=-1,-1,0)))))</f>
        <v>-1</v>
      </c>
      <c r="J127" s="38">
        <f>'raw data'!J127</f>
        <v>0</v>
      </c>
      <c r="K127" s="38" t="str">
        <f>CONCATENATE('raw data'!K127,"//208/808")</f>
        <v>//208/808</v>
      </c>
      <c r="L127" s="38">
        <f>'raw data'!L127</f>
        <v>0</v>
      </c>
      <c r="M127" s="38">
        <f>'raw data'!M127</f>
        <v>0</v>
      </c>
      <c r="N127" s="38">
        <f>'raw data'!N127</f>
        <v>0</v>
      </c>
      <c r="O127" s="38">
        <f>'raw data'!O127</f>
        <v>0</v>
      </c>
      <c r="P127" s="38">
        <f>'raw data'!P127</f>
        <v>0</v>
      </c>
      <c r="Q127" s="38">
        <f>'raw data'!Q127</f>
        <v>0</v>
      </c>
      <c r="R127" s="38">
        <f>'raw data'!R127</f>
        <v>0</v>
      </c>
      <c r="S127" s="38">
        <f>'raw data'!S127</f>
        <v>0</v>
      </c>
      <c r="T127" s="38">
        <f>'raw data'!T127</f>
        <v>0</v>
      </c>
      <c r="U127" s="38">
        <f>'raw data'!U127</f>
        <v>0</v>
      </c>
      <c r="V127" s="38">
        <f>'raw data'!V127</f>
        <v>0</v>
      </c>
      <c r="W127" s="38">
        <f>'raw data'!W127</f>
        <v>0</v>
      </c>
      <c r="X127" s="38">
        <f>'raw data'!X127</f>
        <v>0</v>
      </c>
      <c r="Y127" s="38">
        <f>'raw data'!Y127</f>
        <v>0</v>
      </c>
    </row>
    <row r="128" spans="1:25">
      <c r="A128" s="38">
        <f>'raw data'!A128</f>
        <v>0</v>
      </c>
      <c r="B128" s="38">
        <f>'raw data'!B128</f>
        <v>0</v>
      </c>
      <c r="C128" s="38">
        <f>'raw data'!C128</f>
        <v>0</v>
      </c>
      <c r="D128" s="38">
        <f>'raw data'!D128</f>
        <v>0</v>
      </c>
      <c r="E128" s="38">
        <f>'raw data'!E128</f>
        <v>0</v>
      </c>
      <c r="F128" s="43" t="e">
        <f>ROUND('18O'!O128,3)</f>
        <v>#VALUE!</v>
      </c>
      <c r="G128" s="43" t="e">
        <f>ROUND('2H'!O128,3)</f>
        <v>#VALUE!</v>
      </c>
      <c r="H128" s="38">
        <f>'raw data'!H128</f>
        <v>0</v>
      </c>
      <c r="I128" s="38">
        <f>IF('2H'!F128=-1,-1,(IF('18O'!F128=-1,-1,(IF('run summary'!F128=-1,-1,0)))))</f>
        <v>-1</v>
      </c>
      <c r="J128" s="38">
        <f>'raw data'!J128</f>
        <v>0</v>
      </c>
      <c r="K128" s="38" t="str">
        <f>CONCATENATE('raw data'!K128,"//208/808")</f>
        <v>//208/808</v>
      </c>
      <c r="L128" s="38">
        <f>'raw data'!L128</f>
        <v>0</v>
      </c>
      <c r="M128" s="38">
        <f>'raw data'!M128</f>
        <v>0</v>
      </c>
      <c r="N128" s="38">
        <f>'raw data'!N128</f>
        <v>0</v>
      </c>
      <c r="O128" s="38">
        <f>'raw data'!O128</f>
        <v>0</v>
      </c>
      <c r="P128" s="38">
        <f>'raw data'!P128</f>
        <v>0</v>
      </c>
      <c r="Q128" s="38">
        <f>'raw data'!Q128</f>
        <v>0</v>
      </c>
      <c r="R128" s="38">
        <f>'raw data'!R128</f>
        <v>0</v>
      </c>
      <c r="S128" s="38">
        <f>'raw data'!S128</f>
        <v>0</v>
      </c>
      <c r="T128" s="38">
        <f>'raw data'!T128</f>
        <v>0</v>
      </c>
      <c r="U128" s="38">
        <f>'raw data'!U128</f>
        <v>0</v>
      </c>
      <c r="V128" s="38">
        <f>'raw data'!V128</f>
        <v>0</v>
      </c>
      <c r="W128" s="38">
        <f>'raw data'!W128</f>
        <v>0</v>
      </c>
      <c r="X128" s="38">
        <f>'raw data'!X128</f>
        <v>0</v>
      </c>
      <c r="Y128" s="38">
        <f>'raw data'!Y128</f>
        <v>0</v>
      </c>
    </row>
    <row r="129" spans="1:25">
      <c r="A129" s="38">
        <f>'raw data'!A129</f>
        <v>0</v>
      </c>
      <c r="B129" s="38">
        <f>'raw data'!B129</f>
        <v>0</v>
      </c>
      <c r="C129" s="38">
        <f>'raw data'!C129</f>
        <v>0</v>
      </c>
      <c r="D129" s="38">
        <f>'raw data'!D129</f>
        <v>0</v>
      </c>
      <c r="E129" s="38">
        <f>'raw data'!E129</f>
        <v>0</v>
      </c>
      <c r="F129" s="43" t="e">
        <f>ROUND('18O'!O129,3)</f>
        <v>#VALUE!</v>
      </c>
      <c r="G129" s="43" t="e">
        <f>ROUND('2H'!O129,3)</f>
        <v>#VALUE!</v>
      </c>
      <c r="H129" s="38">
        <f>'raw data'!H129</f>
        <v>0</v>
      </c>
      <c r="I129" s="38">
        <f>IF('2H'!F129=-1,-1,(IF('18O'!F129=-1,-1,(IF('run summary'!F129=-1,-1,0)))))</f>
        <v>-1</v>
      </c>
      <c r="J129" s="38">
        <f>'raw data'!J129</f>
        <v>0</v>
      </c>
      <c r="K129" s="38" t="str">
        <f>CONCATENATE('raw data'!K129,"//208/808")</f>
        <v>//208/808</v>
      </c>
      <c r="L129" s="38">
        <f>'raw data'!L129</f>
        <v>0</v>
      </c>
      <c r="M129" s="38">
        <f>'raw data'!M129</f>
        <v>0</v>
      </c>
      <c r="N129" s="38">
        <f>'raw data'!N129</f>
        <v>0</v>
      </c>
      <c r="O129" s="38">
        <f>'raw data'!O129</f>
        <v>0</v>
      </c>
      <c r="P129" s="38">
        <f>'raw data'!P129</f>
        <v>0</v>
      </c>
      <c r="Q129" s="38">
        <f>'raw data'!Q129</f>
        <v>0</v>
      </c>
      <c r="R129" s="38">
        <f>'raw data'!R129</f>
        <v>0</v>
      </c>
      <c r="S129" s="38">
        <f>'raw data'!S129</f>
        <v>0</v>
      </c>
      <c r="T129" s="38">
        <f>'raw data'!T129</f>
        <v>0</v>
      </c>
      <c r="U129" s="38">
        <f>'raw data'!U129</f>
        <v>0</v>
      </c>
      <c r="V129" s="38">
        <f>'raw data'!V129</f>
        <v>0</v>
      </c>
      <c r="W129" s="38">
        <f>'raw data'!W129</f>
        <v>0</v>
      </c>
      <c r="X129" s="38">
        <f>'raw data'!X129</f>
        <v>0</v>
      </c>
      <c r="Y129" s="38">
        <f>'raw data'!Y129</f>
        <v>0</v>
      </c>
    </row>
    <row r="130" spans="1:25">
      <c r="A130" s="38">
        <f>'raw data'!A130</f>
        <v>0</v>
      </c>
      <c r="B130" s="38">
        <f>'raw data'!B130</f>
        <v>0</v>
      </c>
      <c r="C130" s="38">
        <f>'raw data'!C130</f>
        <v>0</v>
      </c>
      <c r="D130" s="38">
        <f>'raw data'!D130</f>
        <v>0</v>
      </c>
      <c r="E130" s="38">
        <f>'raw data'!E130</f>
        <v>0</v>
      </c>
      <c r="F130" s="43" t="e">
        <f>ROUND('18O'!O130,3)</f>
        <v>#VALUE!</v>
      </c>
      <c r="G130" s="43" t="e">
        <f>ROUND('2H'!O130,3)</f>
        <v>#VALUE!</v>
      </c>
      <c r="H130" s="38">
        <f>'raw data'!H130</f>
        <v>0</v>
      </c>
      <c r="I130" s="38">
        <f>IF('2H'!F130=-1,-1,(IF('18O'!F130=-1,-1,(IF('run summary'!F130=-1,-1,0)))))</f>
        <v>-1</v>
      </c>
      <c r="J130" s="38">
        <f>'raw data'!J130</f>
        <v>0</v>
      </c>
      <c r="K130" s="38" t="str">
        <f>CONCATENATE('raw data'!K130,"//208/808")</f>
        <v>//208/808</v>
      </c>
      <c r="L130" s="38">
        <f>'raw data'!L130</f>
        <v>0</v>
      </c>
      <c r="M130" s="38">
        <f>'raw data'!M130</f>
        <v>0</v>
      </c>
      <c r="N130" s="38">
        <f>'raw data'!N130</f>
        <v>0</v>
      </c>
      <c r="O130" s="38">
        <f>'raw data'!O130</f>
        <v>0</v>
      </c>
      <c r="P130" s="38">
        <f>'raw data'!P130</f>
        <v>0</v>
      </c>
      <c r="Q130" s="38">
        <f>'raw data'!Q130</f>
        <v>0</v>
      </c>
      <c r="R130" s="38">
        <f>'raw data'!R130</f>
        <v>0</v>
      </c>
      <c r="S130" s="38">
        <f>'raw data'!S130</f>
        <v>0</v>
      </c>
      <c r="T130" s="38">
        <f>'raw data'!T130</f>
        <v>0</v>
      </c>
      <c r="U130" s="38">
        <f>'raw data'!U130</f>
        <v>0</v>
      </c>
      <c r="V130" s="38">
        <f>'raw data'!V130</f>
        <v>0</v>
      </c>
      <c r="W130" s="38">
        <f>'raw data'!W130</f>
        <v>0</v>
      </c>
      <c r="X130" s="38">
        <f>'raw data'!X130</f>
        <v>0</v>
      </c>
      <c r="Y130" s="38">
        <f>'raw data'!Y130</f>
        <v>0</v>
      </c>
    </row>
    <row r="131" spans="1:25">
      <c r="A131" s="38">
        <f>'raw data'!A131</f>
        <v>0</v>
      </c>
      <c r="B131" s="38">
        <f>'raw data'!B131</f>
        <v>0</v>
      </c>
      <c r="C131" s="38">
        <f>'raw data'!C131</f>
        <v>0</v>
      </c>
      <c r="D131" s="38">
        <f>'raw data'!D131</f>
        <v>0</v>
      </c>
      <c r="E131" s="38">
        <f>'raw data'!E131</f>
        <v>0</v>
      </c>
      <c r="F131" s="43" t="e">
        <f>ROUND('18O'!O131,3)</f>
        <v>#VALUE!</v>
      </c>
      <c r="G131" s="43" t="e">
        <f>ROUND('2H'!O131,3)</f>
        <v>#VALUE!</v>
      </c>
      <c r="H131" s="38">
        <f>'raw data'!H131</f>
        <v>0</v>
      </c>
      <c r="I131" s="38">
        <f>IF('2H'!F131=-1,-1,(IF('18O'!F131=-1,-1,(IF('run summary'!F131=-1,-1,0)))))</f>
        <v>-1</v>
      </c>
      <c r="J131" s="38">
        <f>'raw data'!J131</f>
        <v>0</v>
      </c>
      <c r="K131" s="38" t="str">
        <f>CONCATENATE('raw data'!K131,"//208/808")</f>
        <v>//208/808</v>
      </c>
      <c r="L131" s="38">
        <f>'raw data'!L131</f>
        <v>0</v>
      </c>
      <c r="M131" s="38">
        <f>'raw data'!M131</f>
        <v>0</v>
      </c>
      <c r="N131" s="38">
        <f>'raw data'!N131</f>
        <v>0</v>
      </c>
      <c r="O131" s="38">
        <f>'raw data'!O131</f>
        <v>0</v>
      </c>
      <c r="P131" s="38">
        <f>'raw data'!P131</f>
        <v>0</v>
      </c>
      <c r="Q131" s="38">
        <f>'raw data'!Q131</f>
        <v>0</v>
      </c>
      <c r="R131" s="38">
        <f>'raw data'!R131</f>
        <v>0</v>
      </c>
      <c r="S131" s="38">
        <f>'raw data'!S131</f>
        <v>0</v>
      </c>
      <c r="T131" s="38">
        <f>'raw data'!T131</f>
        <v>0</v>
      </c>
      <c r="U131" s="38">
        <f>'raw data'!U131</f>
        <v>0</v>
      </c>
      <c r="V131" s="38">
        <f>'raw data'!V131</f>
        <v>0</v>
      </c>
      <c r="W131" s="38">
        <f>'raw data'!W131</f>
        <v>0</v>
      </c>
      <c r="X131" s="38">
        <f>'raw data'!X131</f>
        <v>0</v>
      </c>
      <c r="Y131" s="38">
        <f>'raw data'!Y131</f>
        <v>0</v>
      </c>
    </row>
    <row r="132" spans="1:25">
      <c r="A132" s="38">
        <f>'raw data'!A132</f>
        <v>0</v>
      </c>
      <c r="B132" s="38">
        <f>'raw data'!B132</f>
        <v>0</v>
      </c>
      <c r="C132" s="38">
        <f>'raw data'!C132</f>
        <v>0</v>
      </c>
      <c r="D132" s="38">
        <f>'raw data'!D132</f>
        <v>0</v>
      </c>
      <c r="E132" s="38">
        <f>'raw data'!E132</f>
        <v>0</v>
      </c>
      <c r="F132" s="43" t="e">
        <f>ROUND('18O'!O132,3)</f>
        <v>#VALUE!</v>
      </c>
      <c r="G132" s="43" t="e">
        <f>ROUND('2H'!O132,3)</f>
        <v>#VALUE!</v>
      </c>
      <c r="H132" s="38">
        <f>'raw data'!H132</f>
        <v>0</v>
      </c>
      <c r="I132" s="38">
        <f>IF('2H'!F132=-1,-1,(IF('18O'!F132=-1,-1,(IF('run summary'!F132=-1,-1,0)))))</f>
        <v>-1</v>
      </c>
      <c r="J132" s="38">
        <f>'raw data'!J132</f>
        <v>0</v>
      </c>
      <c r="K132" s="38" t="str">
        <f>CONCATENATE('raw data'!K132,"//208/808")</f>
        <v>//208/808</v>
      </c>
      <c r="L132" s="38">
        <f>'raw data'!L132</f>
        <v>0</v>
      </c>
      <c r="M132" s="38">
        <f>'raw data'!M132</f>
        <v>0</v>
      </c>
      <c r="N132" s="38">
        <f>'raw data'!N132</f>
        <v>0</v>
      </c>
      <c r="O132" s="38">
        <f>'raw data'!O132</f>
        <v>0</v>
      </c>
      <c r="P132" s="38">
        <f>'raw data'!P132</f>
        <v>0</v>
      </c>
      <c r="Q132" s="38">
        <f>'raw data'!Q132</f>
        <v>0</v>
      </c>
      <c r="R132" s="38">
        <f>'raw data'!R132</f>
        <v>0</v>
      </c>
      <c r="S132" s="38">
        <f>'raw data'!S132</f>
        <v>0</v>
      </c>
      <c r="T132" s="38">
        <f>'raw data'!T132</f>
        <v>0</v>
      </c>
      <c r="U132" s="38">
        <f>'raw data'!U132</f>
        <v>0</v>
      </c>
      <c r="V132" s="38">
        <f>'raw data'!V132</f>
        <v>0</v>
      </c>
      <c r="W132" s="38">
        <f>'raw data'!W132</f>
        <v>0</v>
      </c>
      <c r="X132" s="38">
        <f>'raw data'!X132</f>
        <v>0</v>
      </c>
      <c r="Y132" s="38">
        <f>'raw data'!Y132</f>
        <v>0</v>
      </c>
    </row>
    <row r="133" spans="1:25">
      <c r="A133" s="38">
        <f>'raw data'!A133</f>
        <v>0</v>
      </c>
      <c r="B133" s="38">
        <f>'raw data'!B133</f>
        <v>0</v>
      </c>
      <c r="C133" s="38">
        <f>'raw data'!C133</f>
        <v>0</v>
      </c>
      <c r="D133" s="38">
        <f>'raw data'!D133</f>
        <v>0</v>
      </c>
      <c r="E133" s="38">
        <f>'raw data'!E133</f>
        <v>0</v>
      </c>
      <c r="F133" s="43" t="e">
        <f>ROUND('18O'!O133,3)</f>
        <v>#VALUE!</v>
      </c>
      <c r="G133" s="43" t="e">
        <f>ROUND('2H'!O133,3)</f>
        <v>#VALUE!</v>
      </c>
      <c r="H133" s="38">
        <f>'raw data'!H133</f>
        <v>0</v>
      </c>
      <c r="I133" s="38">
        <f>IF('2H'!F133=-1,-1,(IF('18O'!F133=-1,-1,(IF('run summary'!F133=-1,-1,0)))))</f>
        <v>-1</v>
      </c>
      <c r="J133" s="38">
        <f>'raw data'!J133</f>
        <v>0</v>
      </c>
      <c r="K133" s="38" t="str">
        <f>CONCATENATE('raw data'!K133,"//208/808")</f>
        <v>//208/808</v>
      </c>
      <c r="L133" s="38">
        <f>'raw data'!L133</f>
        <v>0</v>
      </c>
      <c r="M133" s="38">
        <f>'raw data'!M133</f>
        <v>0</v>
      </c>
      <c r="N133" s="38">
        <f>'raw data'!N133</f>
        <v>0</v>
      </c>
      <c r="O133" s="38">
        <f>'raw data'!O133</f>
        <v>0</v>
      </c>
      <c r="P133" s="38">
        <f>'raw data'!P133</f>
        <v>0</v>
      </c>
      <c r="Q133" s="38">
        <f>'raw data'!Q133</f>
        <v>0</v>
      </c>
      <c r="R133" s="38">
        <f>'raw data'!R133</f>
        <v>0</v>
      </c>
      <c r="S133" s="38">
        <f>'raw data'!S133</f>
        <v>0</v>
      </c>
      <c r="T133" s="38">
        <f>'raw data'!T133</f>
        <v>0</v>
      </c>
      <c r="U133" s="38">
        <f>'raw data'!U133</f>
        <v>0</v>
      </c>
      <c r="V133" s="38">
        <f>'raw data'!V133</f>
        <v>0</v>
      </c>
      <c r="W133" s="38">
        <f>'raw data'!W133</f>
        <v>0</v>
      </c>
      <c r="X133" s="38">
        <f>'raw data'!X133</f>
        <v>0</v>
      </c>
      <c r="Y133" s="38">
        <f>'raw data'!Y133</f>
        <v>0</v>
      </c>
    </row>
    <row r="134" spans="1:25">
      <c r="G134" s="38"/>
      <c r="H134" s="38"/>
      <c r="I134" s="38"/>
      <c r="J134" s="38"/>
      <c r="M134" s="38"/>
      <c r="N134" s="38"/>
      <c r="O134" s="38"/>
      <c r="P134" s="38"/>
    </row>
    <row r="135" spans="1:25">
      <c r="G135" s="38"/>
      <c r="H135" s="38"/>
      <c r="I135" s="38"/>
      <c r="J135" s="38"/>
      <c r="M135" s="38"/>
      <c r="N135" s="38"/>
      <c r="O135" s="38"/>
      <c r="P135" s="38"/>
    </row>
    <row r="136" spans="1:25">
      <c r="G136" s="38"/>
      <c r="H136" s="38"/>
      <c r="I136" s="38"/>
      <c r="J136" s="38"/>
      <c r="M136" s="38"/>
      <c r="N136" s="38"/>
      <c r="O136" s="38"/>
      <c r="P136" s="38"/>
    </row>
    <row r="137" spans="1:25">
      <c r="G137" s="38"/>
      <c r="H137" s="38"/>
      <c r="I137" s="38"/>
      <c r="J137" s="38"/>
      <c r="M137" s="38"/>
      <c r="N137" s="38"/>
      <c r="O137" s="38"/>
      <c r="P137" s="38"/>
    </row>
    <row r="138" spans="1:25">
      <c r="G138" s="38"/>
      <c r="H138" s="38"/>
      <c r="I138" s="38"/>
      <c r="J138" s="38"/>
      <c r="M138" s="38"/>
      <c r="N138" s="38"/>
      <c r="O138" s="38"/>
      <c r="P138" s="38"/>
    </row>
    <row r="139" spans="1:25">
      <c r="G139" s="38"/>
      <c r="H139" s="38"/>
      <c r="I139" s="38"/>
      <c r="J139" s="38"/>
      <c r="M139" s="38"/>
      <c r="N139" s="38"/>
      <c r="O139" s="38"/>
      <c r="P139" s="38"/>
    </row>
    <row r="140" spans="1:25">
      <c r="G140" s="38"/>
      <c r="H140" s="38"/>
      <c r="I140" s="38"/>
      <c r="J140" s="38"/>
      <c r="M140" s="38"/>
      <c r="N140" s="38"/>
      <c r="O140" s="38"/>
      <c r="P140" s="38"/>
    </row>
    <row r="141" spans="1:25">
      <c r="G141" s="38"/>
      <c r="H141" s="38"/>
      <c r="I141" s="38"/>
      <c r="J141" s="38"/>
      <c r="M141" s="38"/>
      <c r="N141" s="38"/>
      <c r="O141" s="38"/>
      <c r="P141" s="38"/>
    </row>
    <row r="142" spans="1:25">
      <c r="G142" s="38"/>
      <c r="H142" s="38"/>
      <c r="I142" s="38"/>
      <c r="J142" s="38"/>
      <c r="M142" s="38"/>
      <c r="N142" s="38"/>
      <c r="O142" s="38"/>
      <c r="P142" s="38"/>
    </row>
    <row r="143" spans="1:25">
      <c r="G143" s="38"/>
      <c r="H143" s="38"/>
      <c r="I143" s="38"/>
      <c r="J143" s="38"/>
      <c r="M143" s="38"/>
      <c r="N143" s="38"/>
      <c r="O143" s="38"/>
      <c r="P143" s="38"/>
    </row>
    <row r="144" spans="1:25">
      <c r="G144" s="38"/>
      <c r="H144" s="38"/>
      <c r="I144" s="38"/>
      <c r="J144" s="38"/>
      <c r="M144" s="38"/>
      <c r="N144" s="38"/>
      <c r="O144" s="38"/>
      <c r="P144" s="38"/>
    </row>
    <row r="145" spans="7:16">
      <c r="G145" s="38"/>
      <c r="H145" s="38"/>
      <c r="I145" s="38"/>
      <c r="J145" s="38"/>
      <c r="M145" s="38"/>
      <c r="N145" s="38"/>
      <c r="O145" s="38"/>
      <c r="P145" s="38"/>
    </row>
    <row r="146" spans="7:16">
      <c r="G146" s="38"/>
      <c r="H146" s="38"/>
      <c r="I146" s="38"/>
      <c r="J146" s="38"/>
      <c r="M146" s="38"/>
      <c r="N146" s="38"/>
      <c r="O146" s="38"/>
      <c r="P146" s="38"/>
    </row>
    <row r="147" spans="7:16">
      <c r="G147" s="38"/>
      <c r="H147" s="38"/>
      <c r="I147" s="38"/>
      <c r="J147" s="38"/>
      <c r="M147" s="38"/>
      <c r="N147" s="38"/>
      <c r="O147" s="38"/>
      <c r="P147" s="38"/>
    </row>
    <row r="148" spans="7:16">
      <c r="G148" s="38"/>
      <c r="H148" s="38"/>
      <c r="I148" s="38"/>
      <c r="J148" s="38"/>
      <c r="M148" s="38"/>
      <c r="N148" s="38"/>
      <c r="O148" s="38"/>
      <c r="P148" s="38"/>
    </row>
    <row r="149" spans="7:16">
      <c r="G149" s="38"/>
      <c r="H149" s="38"/>
      <c r="I149" s="38"/>
      <c r="J149" s="38"/>
      <c r="M149" s="38"/>
      <c r="N149" s="38"/>
      <c r="O149" s="38"/>
      <c r="P149" s="38"/>
    </row>
    <row r="150" spans="7:16">
      <c r="G150" s="38"/>
      <c r="H150" s="38"/>
      <c r="I150" s="38"/>
      <c r="J150" s="38"/>
      <c r="M150" s="38"/>
      <c r="N150" s="38"/>
      <c r="O150" s="38"/>
      <c r="P150" s="38"/>
    </row>
    <row r="151" spans="7:16">
      <c r="G151" s="38"/>
      <c r="H151" s="38"/>
      <c r="I151" s="38"/>
      <c r="J151" s="38"/>
      <c r="M151" s="38"/>
      <c r="N151" s="38"/>
      <c r="O151" s="38"/>
      <c r="P151" s="38"/>
    </row>
    <row r="152" spans="7:16">
      <c r="G152" s="38"/>
      <c r="H152" s="38"/>
      <c r="I152" s="38"/>
      <c r="J152" s="38"/>
      <c r="M152" s="38"/>
      <c r="N152" s="38"/>
      <c r="O152" s="38"/>
      <c r="P152" s="38"/>
    </row>
    <row r="153" spans="7:16">
      <c r="G153" s="38"/>
      <c r="H153" s="38"/>
      <c r="I153" s="38"/>
      <c r="J153" s="38"/>
      <c r="M153" s="38"/>
      <c r="N153" s="38"/>
      <c r="O153" s="38"/>
      <c r="P153" s="38"/>
    </row>
    <row r="154" spans="7:16">
      <c r="G154" s="38"/>
      <c r="H154" s="38"/>
      <c r="I154" s="38"/>
      <c r="J154" s="38"/>
      <c r="M154" s="38"/>
      <c r="N154" s="38"/>
      <c r="O154" s="38"/>
      <c r="P154" s="38"/>
    </row>
    <row r="155" spans="7:16">
      <c r="G155" s="38"/>
      <c r="H155" s="38"/>
      <c r="I155" s="38"/>
      <c r="J155" s="38"/>
      <c r="M155" s="38"/>
      <c r="N155" s="38"/>
      <c r="O155" s="38"/>
      <c r="P155" s="38"/>
    </row>
    <row r="156" spans="7:16">
      <c r="G156" s="38"/>
      <c r="H156" s="38"/>
      <c r="I156" s="38"/>
      <c r="J156" s="38"/>
      <c r="M156" s="38"/>
      <c r="N156" s="38"/>
      <c r="O156" s="38"/>
      <c r="P156" s="38"/>
    </row>
    <row r="157" spans="7:16">
      <c r="G157" s="38"/>
      <c r="H157" s="38"/>
      <c r="I157" s="38"/>
      <c r="J157" s="38"/>
      <c r="M157" s="38"/>
      <c r="N157" s="38"/>
      <c r="O157" s="38"/>
      <c r="P157" s="38"/>
    </row>
    <row r="158" spans="7:16">
      <c r="G158" s="38"/>
      <c r="H158" s="38"/>
      <c r="I158" s="38"/>
      <c r="J158" s="38"/>
      <c r="M158" s="38"/>
      <c r="N158" s="38"/>
      <c r="O158" s="38"/>
      <c r="P158" s="38"/>
    </row>
    <row r="159" spans="7:16">
      <c r="G159" s="38"/>
      <c r="H159" s="38"/>
      <c r="I159" s="38"/>
      <c r="J159" s="38"/>
      <c r="M159" s="38"/>
      <c r="N159" s="38"/>
      <c r="O159" s="38"/>
      <c r="P159" s="38"/>
    </row>
    <row r="160" spans="7:16">
      <c r="G160" s="38"/>
      <c r="H160" s="38"/>
      <c r="I160" s="38"/>
      <c r="J160" s="38"/>
      <c r="M160" s="38"/>
      <c r="N160" s="38"/>
      <c r="O160" s="38"/>
      <c r="P160" s="38"/>
    </row>
    <row r="161" spans="7:16">
      <c r="G161" s="38"/>
      <c r="H161" s="38"/>
      <c r="I161" s="38"/>
      <c r="J161" s="38"/>
      <c r="M161" s="38"/>
      <c r="N161" s="38"/>
      <c r="O161" s="38"/>
      <c r="P161" s="38"/>
    </row>
    <row r="162" spans="7:16">
      <c r="G162" s="38"/>
      <c r="H162" s="38"/>
      <c r="I162" s="38"/>
      <c r="J162" s="38"/>
      <c r="M162" s="38"/>
      <c r="N162" s="38"/>
      <c r="O162" s="38"/>
      <c r="P162" s="38"/>
    </row>
    <row r="163" spans="7:16">
      <c r="G163" s="38"/>
      <c r="H163" s="38"/>
      <c r="I163" s="38"/>
      <c r="J163" s="38"/>
      <c r="M163" s="38"/>
      <c r="N163" s="38"/>
      <c r="O163" s="38"/>
      <c r="P163" s="38"/>
    </row>
    <row r="164" spans="7:16">
      <c r="G164" s="38"/>
      <c r="H164" s="38"/>
      <c r="I164" s="38"/>
      <c r="J164" s="38"/>
      <c r="M164" s="38"/>
      <c r="N164" s="38"/>
      <c r="O164" s="38"/>
      <c r="P164" s="38"/>
    </row>
    <row r="165" spans="7:16">
      <c r="G165" s="38"/>
      <c r="H165" s="38"/>
      <c r="I165" s="38"/>
      <c r="J165" s="38"/>
      <c r="M165" s="38"/>
      <c r="N165" s="38"/>
      <c r="O165" s="38"/>
      <c r="P165" s="38"/>
    </row>
    <row r="166" spans="7:16">
      <c r="G166" s="38"/>
      <c r="H166" s="38"/>
      <c r="I166" s="38"/>
      <c r="J166" s="38"/>
      <c r="M166" s="38"/>
      <c r="N166" s="38"/>
      <c r="O166" s="38"/>
      <c r="P166" s="38"/>
    </row>
    <row r="167" spans="7:16">
      <c r="G167" s="38"/>
      <c r="H167" s="38"/>
      <c r="I167" s="38"/>
      <c r="J167" s="38"/>
      <c r="M167" s="38"/>
      <c r="N167" s="38"/>
      <c r="O167" s="38"/>
      <c r="P167" s="38"/>
    </row>
    <row r="168" spans="7:16">
      <c r="G168" s="38"/>
      <c r="H168" s="38"/>
      <c r="I168" s="38"/>
      <c r="J168" s="38"/>
      <c r="M168" s="38"/>
      <c r="N168" s="38"/>
      <c r="O168" s="38"/>
      <c r="P168" s="38"/>
    </row>
    <row r="169" spans="7:16">
      <c r="G169" s="38"/>
      <c r="H169" s="38"/>
      <c r="I169" s="38"/>
      <c r="J169" s="38"/>
      <c r="M169" s="38"/>
      <c r="N169" s="38"/>
      <c r="O169" s="38"/>
      <c r="P169" s="38"/>
    </row>
    <row r="170" spans="7:16">
      <c r="G170" s="38"/>
      <c r="H170" s="38"/>
      <c r="I170" s="38"/>
      <c r="J170" s="38"/>
      <c r="M170" s="38"/>
      <c r="N170" s="38"/>
      <c r="O170" s="38"/>
      <c r="P170" s="38"/>
    </row>
    <row r="171" spans="7:16">
      <c r="G171" s="38"/>
      <c r="H171" s="38"/>
      <c r="I171" s="38"/>
      <c r="J171" s="38"/>
      <c r="M171" s="38"/>
      <c r="N171" s="38"/>
      <c r="O171" s="38"/>
      <c r="P171" s="38"/>
    </row>
    <row r="172" spans="7:16">
      <c r="G172" s="38"/>
      <c r="H172" s="38"/>
      <c r="I172" s="38"/>
      <c r="J172" s="38"/>
      <c r="M172" s="38"/>
      <c r="N172" s="38"/>
      <c r="O172" s="38"/>
      <c r="P172" s="38"/>
    </row>
    <row r="173" spans="7:16">
      <c r="G173" s="38"/>
      <c r="H173" s="38"/>
      <c r="I173" s="38"/>
      <c r="J173" s="38"/>
      <c r="M173" s="38"/>
      <c r="N173" s="38"/>
      <c r="O173" s="38"/>
      <c r="P173" s="38"/>
    </row>
    <row r="174" spans="7:16">
      <c r="G174" s="38"/>
      <c r="H174" s="38"/>
      <c r="I174" s="38"/>
      <c r="J174" s="38"/>
      <c r="M174" s="38"/>
      <c r="N174" s="38"/>
      <c r="O174" s="38"/>
      <c r="P174" s="38"/>
    </row>
    <row r="175" spans="7:16">
      <c r="G175" s="38"/>
      <c r="H175" s="38"/>
      <c r="I175" s="38"/>
      <c r="J175" s="38"/>
      <c r="M175" s="38"/>
      <c r="N175" s="38"/>
      <c r="O175" s="38"/>
      <c r="P175" s="38"/>
    </row>
    <row r="176" spans="7:16">
      <c r="G176" s="38"/>
      <c r="H176" s="38"/>
      <c r="I176" s="38"/>
      <c r="J176" s="38"/>
      <c r="M176" s="38"/>
      <c r="N176" s="38"/>
      <c r="O176" s="38"/>
      <c r="P176" s="38"/>
    </row>
    <row r="177" spans="7:16">
      <c r="G177" s="38"/>
      <c r="H177" s="38"/>
      <c r="I177" s="38"/>
      <c r="J177" s="38"/>
      <c r="M177" s="38"/>
      <c r="N177" s="38"/>
      <c r="O177" s="38"/>
      <c r="P177" s="38"/>
    </row>
    <row r="178" spans="7:16">
      <c r="G178" s="38"/>
      <c r="H178" s="38"/>
      <c r="I178" s="38"/>
      <c r="J178" s="38"/>
      <c r="M178" s="38"/>
      <c r="N178" s="38"/>
      <c r="O178" s="38"/>
      <c r="P178" s="38"/>
    </row>
    <row r="179" spans="7:16">
      <c r="G179" s="38"/>
      <c r="H179" s="38"/>
      <c r="I179" s="38"/>
      <c r="J179" s="38"/>
      <c r="M179" s="38"/>
      <c r="N179" s="38"/>
      <c r="O179" s="38"/>
      <c r="P179" s="38"/>
    </row>
    <row r="180" spans="7:16">
      <c r="G180" s="38"/>
      <c r="H180" s="38"/>
      <c r="I180" s="38"/>
      <c r="J180" s="38"/>
      <c r="M180" s="38"/>
      <c r="N180" s="38"/>
      <c r="O180" s="38"/>
      <c r="P180" s="38"/>
    </row>
    <row r="181" spans="7:16">
      <c r="G181" s="38"/>
      <c r="H181" s="38"/>
      <c r="I181" s="38"/>
      <c r="J181" s="38"/>
      <c r="M181" s="38"/>
      <c r="N181" s="38"/>
      <c r="O181" s="38"/>
      <c r="P181" s="38"/>
    </row>
    <row r="182" spans="7:16">
      <c r="G182" s="38"/>
      <c r="H182" s="38"/>
      <c r="I182" s="38"/>
      <c r="J182" s="38"/>
      <c r="M182" s="38"/>
      <c r="N182" s="38"/>
      <c r="O182" s="38"/>
      <c r="P182" s="38"/>
    </row>
    <row r="183" spans="7:16">
      <c r="G183" s="38"/>
      <c r="H183" s="38"/>
      <c r="I183" s="38"/>
      <c r="J183" s="38"/>
      <c r="M183" s="38"/>
      <c r="N183" s="38"/>
      <c r="O183" s="38"/>
      <c r="P183" s="38"/>
    </row>
    <row r="184" spans="7:16">
      <c r="G184" s="38"/>
      <c r="H184" s="38"/>
      <c r="I184" s="38"/>
      <c r="J184" s="38"/>
      <c r="M184" s="38"/>
      <c r="N184" s="38"/>
      <c r="O184" s="38"/>
      <c r="P184" s="38"/>
    </row>
    <row r="185" spans="7:16">
      <c r="G185" s="38"/>
      <c r="H185" s="38"/>
      <c r="I185" s="38"/>
      <c r="J185" s="38"/>
      <c r="M185" s="38"/>
      <c r="N185" s="38"/>
      <c r="O185" s="38"/>
      <c r="P185" s="38"/>
    </row>
    <row r="186" spans="7:16">
      <c r="G186" s="38"/>
      <c r="H186" s="38"/>
      <c r="I186" s="38"/>
      <c r="J186" s="38"/>
      <c r="M186" s="38"/>
      <c r="N186" s="38"/>
      <c r="O186" s="38"/>
      <c r="P186" s="38"/>
    </row>
    <row r="187" spans="7:16">
      <c r="G187" s="38"/>
      <c r="H187" s="38"/>
      <c r="I187" s="38"/>
      <c r="J187" s="38"/>
      <c r="M187" s="38"/>
      <c r="N187" s="38"/>
      <c r="O187" s="38"/>
      <c r="P187" s="38"/>
    </row>
    <row r="188" spans="7:16">
      <c r="G188" s="38"/>
      <c r="H188" s="38"/>
      <c r="I188" s="38"/>
      <c r="J188" s="38"/>
      <c r="M188" s="38"/>
      <c r="N188" s="38"/>
      <c r="O188" s="38"/>
      <c r="P188" s="38"/>
    </row>
    <row r="189" spans="7:16">
      <c r="G189" s="38"/>
      <c r="H189" s="38"/>
      <c r="I189" s="38"/>
      <c r="J189" s="38"/>
      <c r="M189" s="38"/>
      <c r="N189" s="38"/>
      <c r="O189" s="38"/>
      <c r="P189" s="38"/>
    </row>
    <row r="190" spans="7:16">
      <c r="G190" s="38"/>
      <c r="H190" s="38"/>
      <c r="I190" s="38"/>
      <c r="J190" s="38"/>
      <c r="M190" s="38"/>
      <c r="N190" s="38"/>
      <c r="O190" s="38"/>
      <c r="P190" s="38"/>
    </row>
    <row r="191" spans="7:16">
      <c r="G191" s="38"/>
      <c r="H191" s="38"/>
      <c r="I191" s="38"/>
      <c r="J191" s="38"/>
      <c r="M191" s="38"/>
      <c r="N191" s="38"/>
      <c r="O191" s="38"/>
      <c r="P191" s="38"/>
    </row>
    <row r="192" spans="7:16">
      <c r="G192" s="38"/>
      <c r="H192" s="38"/>
      <c r="I192" s="38"/>
      <c r="J192" s="38"/>
      <c r="M192" s="38"/>
      <c r="N192" s="38"/>
      <c r="O192" s="38"/>
      <c r="P192" s="38"/>
    </row>
    <row r="193" spans="7:16">
      <c r="G193" s="38"/>
      <c r="H193" s="38"/>
      <c r="I193" s="38"/>
      <c r="J193" s="38"/>
      <c r="M193" s="38"/>
      <c r="N193" s="38"/>
      <c r="O193" s="38"/>
      <c r="P193" s="38"/>
    </row>
    <row r="194" spans="7:16">
      <c r="G194" s="38"/>
      <c r="H194" s="38"/>
      <c r="I194" s="38"/>
      <c r="J194" s="38"/>
      <c r="M194" s="38"/>
      <c r="N194" s="38"/>
      <c r="O194" s="38"/>
      <c r="P194" s="38"/>
    </row>
    <row r="195" spans="7:16">
      <c r="G195" s="38"/>
      <c r="H195" s="38"/>
      <c r="I195" s="38"/>
      <c r="J195" s="38"/>
      <c r="M195" s="38"/>
      <c r="N195" s="38"/>
      <c r="O195" s="38"/>
      <c r="P195" s="38"/>
    </row>
  </sheetData>
  <phoneticPr fontId="2" type="noConversion"/>
  <conditionalFormatting sqref="I1:I1048576">
    <cfRule type="cellIs" dxfId="0" priority="1" stopIfTrue="1" operator="equal">
      <formula>-1</formula>
    </cfRule>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3"/>
  <sheetViews>
    <sheetView topLeftCell="N93" workbookViewId="0">
      <selection sqref="A1:AI133"/>
    </sheetView>
  </sheetViews>
  <sheetFormatPr baseColWidth="10" defaultRowHeight="14" x14ac:dyDescent="0"/>
  <cols>
    <col min="1" max="1" width="5.5" bestFit="1" customWidth="1"/>
    <col min="2" max="2" width="9.1640625" bestFit="1" customWidth="1"/>
    <col min="3" max="3" width="19.6640625" bestFit="1" customWidth="1"/>
    <col min="4" max="4" width="9.5" bestFit="1" customWidth="1"/>
    <col min="5" max="5" width="6.6640625" bestFit="1" customWidth="1"/>
    <col min="6" max="6" width="14.5" bestFit="1" customWidth="1"/>
    <col min="7" max="7" width="13.83203125" bestFit="1" customWidth="1"/>
    <col min="8" max="8" width="13.33203125" bestFit="1" customWidth="1"/>
    <col min="9" max="9" width="7.5" bestFit="1" customWidth="1"/>
    <col min="10" max="10" width="6.1640625" bestFit="1" customWidth="1"/>
    <col min="11" max="11" width="25.33203125" bestFit="1" customWidth="1"/>
    <col min="12" max="12" width="28.5" bestFit="1" customWidth="1"/>
    <col min="13" max="13" width="18.1640625" bestFit="1" customWidth="1"/>
    <col min="14" max="14" width="16.5" bestFit="1" customWidth="1"/>
    <col min="15" max="15" width="13.1640625" bestFit="1" customWidth="1"/>
    <col min="16" max="16" width="12.5" bestFit="1" customWidth="1"/>
    <col min="18" max="18" width="12.5" bestFit="1" customWidth="1"/>
    <col min="19" max="19" width="11.83203125" bestFit="1" customWidth="1"/>
    <col min="20" max="20" width="10.6640625" bestFit="1" customWidth="1"/>
    <col min="21" max="21" width="13.5" bestFit="1" customWidth="1"/>
    <col min="22" max="22" width="12.1640625" bestFit="1" customWidth="1"/>
    <col min="23" max="23" width="11.1640625" bestFit="1" customWidth="1"/>
    <col min="24" max="24" width="18.1640625" bestFit="1" customWidth="1"/>
    <col min="25" max="25" width="10.5" bestFit="1" customWidth="1"/>
    <col min="26" max="26" width="12" bestFit="1" customWidth="1"/>
    <col min="27" max="27" width="13.6640625" bestFit="1" customWidth="1"/>
    <col min="28" max="28" width="12.6640625" bestFit="1" customWidth="1"/>
    <col min="29" max="29" width="7.5" bestFit="1" customWidth="1"/>
    <col min="30" max="30" width="12.5" bestFit="1" customWidth="1"/>
    <col min="31" max="31" width="7.33203125" bestFit="1" customWidth="1"/>
    <col min="32" max="32" width="8.5" bestFit="1" customWidth="1"/>
    <col min="33" max="33" width="6.1640625" bestFit="1" customWidth="1"/>
    <col min="34" max="34" width="15.5" bestFit="1" customWidth="1"/>
    <col min="35" max="35" width="10.33203125" bestFit="1" customWidth="1"/>
  </cols>
  <sheetData>
    <row r="1" spans="1:35">
      <c r="A1" t="s">
        <v>9</v>
      </c>
      <c r="B1" t="s">
        <v>223</v>
      </c>
      <c r="C1" t="s">
        <v>224</v>
      </c>
      <c r="D1" t="s">
        <v>225</v>
      </c>
      <c r="E1" t="s">
        <v>226</v>
      </c>
      <c r="F1" t="s">
        <v>227</v>
      </c>
      <c r="G1" t="s">
        <v>228</v>
      </c>
      <c r="H1" t="s">
        <v>229</v>
      </c>
      <c r="I1" t="s">
        <v>14</v>
      </c>
      <c r="J1" t="s">
        <v>230</v>
      </c>
      <c r="K1" t="s">
        <v>231</v>
      </c>
      <c r="L1" t="s">
        <v>232</v>
      </c>
      <c r="M1" t="s">
        <v>233</v>
      </c>
      <c r="N1" t="s">
        <v>234</v>
      </c>
      <c r="O1" t="s">
        <v>235</v>
      </c>
      <c r="P1" t="s">
        <v>236</v>
      </c>
      <c r="Q1" t="s">
        <v>237</v>
      </c>
      <c r="R1" t="s">
        <v>238</v>
      </c>
      <c r="S1" t="s">
        <v>239</v>
      </c>
      <c r="T1" t="s">
        <v>240</v>
      </c>
      <c r="U1" t="s">
        <v>220</v>
      </c>
      <c r="V1" t="s">
        <v>241</v>
      </c>
      <c r="W1" t="s">
        <v>242</v>
      </c>
      <c r="X1" t="s">
        <v>221</v>
      </c>
      <c r="Y1" t="s">
        <v>243</v>
      </c>
      <c r="Z1" t="s">
        <v>244</v>
      </c>
      <c r="AA1" t="s">
        <v>245</v>
      </c>
      <c r="AB1" t="s">
        <v>246</v>
      </c>
      <c r="AC1" t="s">
        <v>222</v>
      </c>
      <c r="AD1" t="s">
        <v>247</v>
      </c>
      <c r="AE1" t="s">
        <v>248</v>
      </c>
      <c r="AF1" t="s">
        <v>200</v>
      </c>
      <c r="AG1" t="s">
        <v>249</v>
      </c>
      <c r="AH1" t="s">
        <v>250</v>
      </c>
      <c r="AI1" t="s">
        <v>251</v>
      </c>
    </row>
    <row r="2" spans="1:35">
      <c r="A2">
        <v>1</v>
      </c>
      <c r="B2" t="s">
        <v>252</v>
      </c>
      <c r="C2" t="s">
        <v>253</v>
      </c>
      <c r="D2" s="110">
        <v>43466</v>
      </c>
      <c r="E2">
        <v>1</v>
      </c>
      <c r="F2">
        <v>-16.323</v>
      </c>
      <c r="G2">
        <v>-90.882999999999996</v>
      </c>
      <c r="H2">
        <v>24698</v>
      </c>
      <c r="I2">
        <v>-1</v>
      </c>
      <c r="J2">
        <v>0</v>
      </c>
      <c r="K2" t="s">
        <v>186</v>
      </c>
      <c r="L2" t="s">
        <v>254</v>
      </c>
      <c r="M2" t="s">
        <v>255</v>
      </c>
      <c r="N2">
        <v>1562492478.95</v>
      </c>
      <c r="O2">
        <v>0.27100000000000002</v>
      </c>
      <c r="P2">
        <v>0.82499999999999996</v>
      </c>
      <c r="Q2">
        <v>184.244</v>
      </c>
      <c r="R2">
        <v>-1E-3</v>
      </c>
      <c r="S2">
        <v>1E-3</v>
      </c>
      <c r="T2">
        <v>4.2649999999999997</v>
      </c>
      <c r="U2">
        <v>105.56100000000001</v>
      </c>
      <c r="V2">
        <v>24.693000000000001</v>
      </c>
      <c r="W2">
        <v>2.4180000000000001</v>
      </c>
      <c r="X2">
        <v>101.221</v>
      </c>
      <c r="Y2">
        <v>0.72199999999999998</v>
      </c>
      <c r="Z2">
        <v>0.78600000000000003</v>
      </c>
      <c r="AA2">
        <v>0</v>
      </c>
      <c r="AB2">
        <v>0</v>
      </c>
      <c r="AC2">
        <v>0</v>
      </c>
      <c r="AD2">
        <v>43.375</v>
      </c>
      <c r="AE2">
        <v>1</v>
      </c>
      <c r="AF2">
        <v>1</v>
      </c>
      <c r="AG2">
        <v>1</v>
      </c>
      <c r="AH2" t="s">
        <v>256</v>
      </c>
      <c r="AI2">
        <v>0</v>
      </c>
    </row>
    <row r="3" spans="1:35">
      <c r="A3">
        <v>2</v>
      </c>
      <c r="B3" t="s">
        <v>252</v>
      </c>
      <c r="C3" t="s">
        <v>257</v>
      </c>
      <c r="D3" s="110">
        <v>43466</v>
      </c>
      <c r="E3">
        <v>2</v>
      </c>
      <c r="F3">
        <v>-16.344999999999999</v>
      </c>
      <c r="G3">
        <v>-90.906000000000006</v>
      </c>
      <c r="H3">
        <v>23294</v>
      </c>
      <c r="I3">
        <v>-1</v>
      </c>
      <c r="J3">
        <v>0</v>
      </c>
      <c r="K3" t="s">
        <v>186</v>
      </c>
      <c r="L3" t="s">
        <v>254</v>
      </c>
      <c r="M3" t="s">
        <v>255</v>
      </c>
      <c r="N3">
        <v>1562493026.52</v>
      </c>
      <c r="O3">
        <v>0.23400000000000001</v>
      </c>
      <c r="P3">
        <v>0.85299999999999998</v>
      </c>
      <c r="Q3">
        <v>170.64</v>
      </c>
      <c r="R3">
        <v>-1E-3</v>
      </c>
      <c r="S3">
        <v>1E-3</v>
      </c>
      <c r="T3">
        <v>3.99</v>
      </c>
      <c r="U3">
        <v>98.828000000000003</v>
      </c>
      <c r="V3">
        <v>23.172000000000001</v>
      </c>
      <c r="W3">
        <v>2.2789999999999999</v>
      </c>
      <c r="X3">
        <v>96.048000000000002</v>
      </c>
      <c r="Y3">
        <v>0.72199999999999998</v>
      </c>
      <c r="Z3">
        <v>0.78600000000000003</v>
      </c>
      <c r="AA3">
        <v>0</v>
      </c>
      <c r="AB3">
        <v>0</v>
      </c>
      <c r="AC3">
        <v>0</v>
      </c>
      <c r="AD3">
        <v>43.311999999999998</v>
      </c>
      <c r="AE3">
        <v>1</v>
      </c>
      <c r="AF3">
        <v>1</v>
      </c>
      <c r="AG3">
        <v>1</v>
      </c>
      <c r="AH3" t="s">
        <v>256</v>
      </c>
      <c r="AI3">
        <v>0</v>
      </c>
    </row>
    <row r="4" spans="1:35">
      <c r="A4">
        <v>3</v>
      </c>
      <c r="B4" t="s">
        <v>252</v>
      </c>
      <c r="C4" t="s">
        <v>258</v>
      </c>
      <c r="D4" s="110">
        <v>43466</v>
      </c>
      <c r="E4">
        <v>3</v>
      </c>
      <c r="F4">
        <v>-16.524999999999999</v>
      </c>
      <c r="G4">
        <v>-91.524000000000001</v>
      </c>
      <c r="H4">
        <v>19615</v>
      </c>
      <c r="I4">
        <v>-1</v>
      </c>
      <c r="J4">
        <v>1</v>
      </c>
      <c r="K4" t="s">
        <v>186</v>
      </c>
      <c r="L4" t="s">
        <v>254</v>
      </c>
      <c r="M4" t="s">
        <v>255</v>
      </c>
      <c r="N4">
        <v>1562493574.3499999</v>
      </c>
      <c r="O4">
        <v>0.27400000000000002</v>
      </c>
      <c r="P4">
        <v>0.82</v>
      </c>
      <c r="Q4">
        <v>156.37</v>
      </c>
      <c r="R4">
        <v>0</v>
      </c>
      <c r="S4">
        <v>1E-3</v>
      </c>
      <c r="T4">
        <v>3.7109999999999999</v>
      </c>
      <c r="U4">
        <v>81.772000000000006</v>
      </c>
      <c r="V4">
        <v>19.302</v>
      </c>
      <c r="W4">
        <v>1.849</v>
      </c>
      <c r="X4">
        <v>79.777000000000001</v>
      </c>
      <c r="Y4">
        <v>0.72199999999999998</v>
      </c>
      <c r="Z4">
        <v>0.28999999999999998</v>
      </c>
      <c r="AA4">
        <v>0</v>
      </c>
      <c r="AB4">
        <v>0</v>
      </c>
      <c r="AC4">
        <v>0</v>
      </c>
      <c r="AD4">
        <v>43.5</v>
      </c>
      <c r="AE4">
        <v>1</v>
      </c>
      <c r="AF4">
        <v>1</v>
      </c>
      <c r="AG4">
        <v>1</v>
      </c>
      <c r="AH4" t="s">
        <v>256</v>
      </c>
      <c r="AI4">
        <v>0</v>
      </c>
    </row>
    <row r="5" spans="1:35">
      <c r="A5">
        <v>4</v>
      </c>
      <c r="B5" t="s">
        <v>252</v>
      </c>
      <c r="C5" t="s">
        <v>259</v>
      </c>
      <c r="D5" s="110">
        <v>43466</v>
      </c>
      <c r="E5">
        <v>4</v>
      </c>
      <c r="F5">
        <v>-16.579999999999998</v>
      </c>
      <c r="G5">
        <v>-91.49</v>
      </c>
      <c r="H5">
        <v>19720</v>
      </c>
      <c r="I5">
        <v>0</v>
      </c>
      <c r="J5">
        <v>1</v>
      </c>
      <c r="K5" t="s">
        <v>186</v>
      </c>
      <c r="L5" t="s">
        <v>254</v>
      </c>
      <c r="M5" t="s">
        <v>255</v>
      </c>
      <c r="N5">
        <v>1562494122.5799999</v>
      </c>
      <c r="O5">
        <v>0.26300000000000001</v>
      </c>
      <c r="P5">
        <v>0.92200000000000004</v>
      </c>
      <c r="Q5">
        <v>151.94200000000001</v>
      </c>
      <c r="R5">
        <v>-1E-3</v>
      </c>
      <c r="S5">
        <v>0</v>
      </c>
      <c r="T5">
        <v>3.6040000000000001</v>
      </c>
      <c r="U5">
        <v>82.103999999999999</v>
      </c>
      <c r="V5">
        <v>19.561</v>
      </c>
      <c r="W5">
        <v>1.903</v>
      </c>
      <c r="X5">
        <v>80.376999999999995</v>
      </c>
      <c r="Y5">
        <v>0.72299999999999998</v>
      </c>
      <c r="Z5">
        <v>0.46600000000000003</v>
      </c>
      <c r="AA5">
        <v>0</v>
      </c>
      <c r="AB5">
        <v>0</v>
      </c>
      <c r="AC5">
        <v>0</v>
      </c>
      <c r="AD5">
        <v>43.561999999999998</v>
      </c>
      <c r="AE5">
        <v>1</v>
      </c>
      <c r="AF5">
        <v>1</v>
      </c>
      <c r="AG5">
        <v>1</v>
      </c>
      <c r="AH5" t="s">
        <v>256</v>
      </c>
      <c r="AI5">
        <v>0</v>
      </c>
    </row>
    <row r="6" spans="1:35">
      <c r="A6">
        <v>5</v>
      </c>
      <c r="B6" t="s">
        <v>252</v>
      </c>
      <c r="C6" t="s">
        <v>260</v>
      </c>
      <c r="D6" s="110">
        <v>43466</v>
      </c>
      <c r="E6">
        <v>5</v>
      </c>
      <c r="F6">
        <v>-16.548999999999999</v>
      </c>
      <c r="G6">
        <v>-91.638999999999996</v>
      </c>
      <c r="H6">
        <v>19460</v>
      </c>
      <c r="I6">
        <v>0</v>
      </c>
      <c r="J6">
        <v>1</v>
      </c>
      <c r="K6" t="s">
        <v>186</v>
      </c>
      <c r="L6" t="s">
        <v>254</v>
      </c>
      <c r="M6" t="s">
        <v>255</v>
      </c>
      <c r="N6">
        <v>1562494670.3900001</v>
      </c>
      <c r="O6">
        <v>0.23400000000000001</v>
      </c>
      <c r="P6">
        <v>0.83</v>
      </c>
      <c r="Q6">
        <v>141.81</v>
      </c>
      <c r="R6">
        <v>-1E-3</v>
      </c>
      <c r="S6">
        <v>-1E-3</v>
      </c>
      <c r="T6">
        <v>3.3490000000000002</v>
      </c>
      <c r="U6">
        <v>80.629000000000005</v>
      </c>
      <c r="V6">
        <v>19.579000000000001</v>
      </c>
      <c r="W6">
        <v>1.905</v>
      </c>
      <c r="X6">
        <v>80.212999999999994</v>
      </c>
      <c r="Y6">
        <v>0.72199999999999998</v>
      </c>
      <c r="Z6">
        <v>0.70099999999999996</v>
      </c>
      <c r="AA6">
        <v>0</v>
      </c>
      <c r="AB6">
        <v>0</v>
      </c>
      <c r="AC6">
        <v>0</v>
      </c>
      <c r="AD6">
        <v>43.561999999999998</v>
      </c>
      <c r="AE6">
        <v>1</v>
      </c>
      <c r="AF6">
        <v>1</v>
      </c>
      <c r="AG6">
        <v>1</v>
      </c>
      <c r="AH6" t="s">
        <v>256</v>
      </c>
      <c r="AI6">
        <v>0</v>
      </c>
    </row>
    <row r="7" spans="1:35">
      <c r="A7">
        <v>6</v>
      </c>
      <c r="B7" t="s">
        <v>252</v>
      </c>
      <c r="C7" t="s">
        <v>261</v>
      </c>
      <c r="D7" s="110">
        <v>43466</v>
      </c>
      <c r="E7">
        <v>6</v>
      </c>
      <c r="F7">
        <v>-16.504000000000001</v>
      </c>
      <c r="G7">
        <v>-91.641999999999996</v>
      </c>
      <c r="H7">
        <v>20361</v>
      </c>
      <c r="I7">
        <v>0</v>
      </c>
      <c r="J7">
        <v>1</v>
      </c>
      <c r="K7" t="s">
        <v>186</v>
      </c>
      <c r="L7" t="s">
        <v>254</v>
      </c>
      <c r="M7" t="s">
        <v>255</v>
      </c>
      <c r="N7">
        <v>1562495219.22</v>
      </c>
      <c r="O7">
        <v>0.25700000000000001</v>
      </c>
      <c r="P7">
        <v>0.85299999999999998</v>
      </c>
      <c r="Q7">
        <v>144.77799999999999</v>
      </c>
      <c r="R7">
        <v>-1E-3</v>
      </c>
      <c r="S7">
        <v>1E-3</v>
      </c>
      <c r="T7">
        <v>3.4180000000000001</v>
      </c>
      <c r="U7">
        <v>85.114999999999995</v>
      </c>
      <c r="V7">
        <v>19.914999999999999</v>
      </c>
      <c r="W7">
        <v>1.9730000000000001</v>
      </c>
      <c r="X7">
        <v>83.893000000000001</v>
      </c>
      <c r="Y7">
        <v>0.72199999999999998</v>
      </c>
      <c r="Z7">
        <v>0.503</v>
      </c>
      <c r="AA7">
        <v>0</v>
      </c>
      <c r="AB7">
        <v>0</v>
      </c>
      <c r="AC7">
        <v>0</v>
      </c>
      <c r="AD7">
        <v>43.561999999999998</v>
      </c>
      <c r="AE7">
        <v>1</v>
      </c>
      <c r="AF7">
        <v>1</v>
      </c>
      <c r="AG7">
        <v>1</v>
      </c>
      <c r="AH7" t="s">
        <v>256</v>
      </c>
      <c r="AI7">
        <v>0</v>
      </c>
    </row>
    <row r="8" spans="1:35">
      <c r="A8">
        <v>7</v>
      </c>
      <c r="B8" t="s">
        <v>252</v>
      </c>
      <c r="C8" t="s">
        <v>262</v>
      </c>
      <c r="D8" s="110">
        <v>43466</v>
      </c>
      <c r="E8">
        <v>7</v>
      </c>
      <c r="F8">
        <v>-16.518999999999998</v>
      </c>
      <c r="G8">
        <v>-91.667000000000002</v>
      </c>
      <c r="H8">
        <v>19535</v>
      </c>
      <c r="I8">
        <v>0</v>
      </c>
      <c r="J8">
        <v>1</v>
      </c>
      <c r="K8" t="s">
        <v>186</v>
      </c>
      <c r="L8" t="s">
        <v>254</v>
      </c>
      <c r="M8" t="s">
        <v>255</v>
      </c>
      <c r="N8">
        <v>1562495766.96</v>
      </c>
      <c r="O8">
        <v>0.26600000000000001</v>
      </c>
      <c r="P8">
        <v>0.84499999999999997</v>
      </c>
      <c r="Q8">
        <v>140.81299999999999</v>
      </c>
      <c r="R8">
        <v>0</v>
      </c>
      <c r="S8">
        <v>-1E-3</v>
      </c>
      <c r="T8">
        <v>3.3380000000000001</v>
      </c>
      <c r="U8">
        <v>81.126000000000005</v>
      </c>
      <c r="V8">
        <v>19.536000000000001</v>
      </c>
      <c r="W8">
        <v>1.8959999999999999</v>
      </c>
      <c r="X8">
        <v>79.975999999999999</v>
      </c>
      <c r="Y8">
        <v>0.72299999999999998</v>
      </c>
      <c r="Z8">
        <v>0.49299999999999999</v>
      </c>
      <c r="AA8">
        <v>0</v>
      </c>
      <c r="AB8">
        <v>0</v>
      </c>
      <c r="AC8">
        <v>0</v>
      </c>
      <c r="AD8">
        <v>43.625</v>
      </c>
      <c r="AE8">
        <v>1</v>
      </c>
      <c r="AF8">
        <v>1</v>
      </c>
      <c r="AG8">
        <v>1</v>
      </c>
      <c r="AH8" t="s">
        <v>256</v>
      </c>
      <c r="AI8">
        <v>0</v>
      </c>
    </row>
    <row r="9" spans="1:35">
      <c r="A9">
        <v>8</v>
      </c>
      <c r="B9" t="s">
        <v>252</v>
      </c>
      <c r="C9" t="s">
        <v>263</v>
      </c>
      <c r="D9" s="110">
        <v>43466</v>
      </c>
      <c r="E9">
        <v>8</v>
      </c>
      <c r="F9">
        <v>-16.533000000000001</v>
      </c>
      <c r="G9">
        <v>-91.596000000000004</v>
      </c>
      <c r="H9">
        <v>20077</v>
      </c>
      <c r="I9">
        <v>0</v>
      </c>
      <c r="J9">
        <v>1</v>
      </c>
      <c r="K9" t="s">
        <v>186</v>
      </c>
      <c r="L9" t="s">
        <v>254</v>
      </c>
      <c r="M9" t="s">
        <v>255</v>
      </c>
      <c r="N9">
        <v>1562496314.72</v>
      </c>
      <c r="O9">
        <v>0.26600000000000001</v>
      </c>
      <c r="P9">
        <v>0.82099999999999995</v>
      </c>
      <c r="Q9">
        <v>141.10400000000001</v>
      </c>
      <c r="R9">
        <v>0</v>
      </c>
      <c r="S9">
        <v>0</v>
      </c>
      <c r="T9">
        <v>3.331</v>
      </c>
      <c r="U9">
        <v>83.632999999999996</v>
      </c>
      <c r="V9">
        <v>20.417000000000002</v>
      </c>
      <c r="W9">
        <v>1.899</v>
      </c>
      <c r="X9">
        <v>80.7</v>
      </c>
      <c r="Y9">
        <v>0.72199999999999998</v>
      </c>
      <c r="Z9">
        <v>0.307</v>
      </c>
      <c r="AA9">
        <v>0</v>
      </c>
      <c r="AB9">
        <v>0</v>
      </c>
      <c r="AC9">
        <v>0</v>
      </c>
      <c r="AD9">
        <v>43.625</v>
      </c>
      <c r="AE9">
        <v>1</v>
      </c>
      <c r="AF9">
        <v>1</v>
      </c>
      <c r="AG9">
        <v>1</v>
      </c>
      <c r="AH9" t="s">
        <v>256</v>
      </c>
      <c r="AI9">
        <v>0</v>
      </c>
    </row>
    <row r="10" spans="1:35">
      <c r="A10">
        <v>9</v>
      </c>
      <c r="B10" t="s">
        <v>252</v>
      </c>
      <c r="C10" t="s">
        <v>264</v>
      </c>
      <c r="D10" s="110">
        <v>43466</v>
      </c>
      <c r="E10">
        <v>9</v>
      </c>
      <c r="F10">
        <v>-16.512</v>
      </c>
      <c r="G10">
        <v>-91.710999999999999</v>
      </c>
      <c r="H10">
        <v>19501</v>
      </c>
      <c r="I10">
        <v>0</v>
      </c>
      <c r="J10">
        <v>1</v>
      </c>
      <c r="K10" t="s">
        <v>186</v>
      </c>
      <c r="L10" t="s">
        <v>254</v>
      </c>
      <c r="M10" t="s">
        <v>255</v>
      </c>
      <c r="N10">
        <v>1562496863.1600001</v>
      </c>
      <c r="O10">
        <v>0.247</v>
      </c>
      <c r="P10">
        <v>0.82599999999999996</v>
      </c>
      <c r="Q10">
        <v>140.56200000000001</v>
      </c>
      <c r="R10">
        <v>-1E-3</v>
      </c>
      <c r="S10">
        <v>-1E-3</v>
      </c>
      <c r="T10">
        <v>3.3359999999999999</v>
      </c>
      <c r="U10">
        <v>80.995000000000005</v>
      </c>
      <c r="V10">
        <v>19.234000000000002</v>
      </c>
      <c r="W10">
        <v>1.8720000000000001</v>
      </c>
      <c r="X10">
        <v>80.355999999999995</v>
      </c>
      <c r="Y10">
        <v>0.72199999999999998</v>
      </c>
      <c r="Z10">
        <v>0.49</v>
      </c>
      <c r="AA10">
        <v>0</v>
      </c>
      <c r="AB10">
        <v>0</v>
      </c>
      <c r="AC10">
        <v>0</v>
      </c>
      <c r="AD10">
        <v>43.688000000000002</v>
      </c>
      <c r="AE10">
        <v>1</v>
      </c>
      <c r="AF10">
        <v>1</v>
      </c>
      <c r="AG10">
        <v>1</v>
      </c>
      <c r="AH10" t="s">
        <v>256</v>
      </c>
      <c r="AI10">
        <v>0</v>
      </c>
    </row>
    <row r="11" spans="1:35">
      <c r="A11">
        <v>10</v>
      </c>
      <c r="B11" t="s">
        <v>252</v>
      </c>
      <c r="C11" t="s">
        <v>265</v>
      </c>
      <c r="D11" s="110">
        <v>43466</v>
      </c>
      <c r="E11">
        <v>10</v>
      </c>
      <c r="F11">
        <v>-16.600999999999999</v>
      </c>
      <c r="G11">
        <v>-91.745999999999995</v>
      </c>
      <c r="H11">
        <v>19658</v>
      </c>
      <c r="I11">
        <v>0</v>
      </c>
      <c r="J11">
        <v>1</v>
      </c>
      <c r="K11" t="s">
        <v>186</v>
      </c>
      <c r="L11" t="s">
        <v>254</v>
      </c>
      <c r="M11" t="s">
        <v>255</v>
      </c>
      <c r="N11">
        <v>1562497412.0599999</v>
      </c>
      <c r="O11">
        <v>0.218</v>
      </c>
      <c r="P11">
        <v>0.78800000000000003</v>
      </c>
      <c r="Q11">
        <v>138.59</v>
      </c>
      <c r="R11">
        <v>0</v>
      </c>
      <c r="S11">
        <v>1E-3</v>
      </c>
      <c r="T11">
        <v>3.2879999999999998</v>
      </c>
      <c r="U11">
        <v>81.498000000000005</v>
      </c>
      <c r="V11">
        <v>19.198</v>
      </c>
      <c r="W11">
        <v>1.9770000000000001</v>
      </c>
      <c r="X11">
        <v>82.388000000000005</v>
      </c>
      <c r="Y11">
        <v>0.72199999999999998</v>
      </c>
      <c r="Z11">
        <v>0.77200000000000002</v>
      </c>
      <c r="AA11">
        <v>0</v>
      </c>
      <c r="AB11">
        <v>0</v>
      </c>
      <c r="AC11">
        <v>0</v>
      </c>
      <c r="AD11">
        <v>43.688000000000002</v>
      </c>
      <c r="AE11">
        <v>1</v>
      </c>
      <c r="AF11">
        <v>1</v>
      </c>
      <c r="AG11">
        <v>1</v>
      </c>
      <c r="AH11" t="s">
        <v>256</v>
      </c>
      <c r="AI11">
        <v>0</v>
      </c>
    </row>
    <row r="12" spans="1:35">
      <c r="A12">
        <v>11</v>
      </c>
      <c r="B12" t="s">
        <v>266</v>
      </c>
      <c r="C12" t="s">
        <v>267</v>
      </c>
      <c r="D12" s="110">
        <v>43497</v>
      </c>
      <c r="E12">
        <v>1</v>
      </c>
      <c r="F12">
        <v>-4.0410000000000004</v>
      </c>
      <c r="G12">
        <v>-11.731</v>
      </c>
      <c r="H12">
        <v>19785</v>
      </c>
      <c r="I12">
        <v>-1</v>
      </c>
      <c r="J12">
        <v>1</v>
      </c>
      <c r="K12" t="s">
        <v>268</v>
      </c>
      <c r="L12" t="s">
        <v>269</v>
      </c>
      <c r="M12" t="s">
        <v>255</v>
      </c>
      <c r="N12">
        <v>1562497960.1700001</v>
      </c>
      <c r="O12">
        <v>0.252</v>
      </c>
      <c r="P12">
        <v>0.98199999999999998</v>
      </c>
      <c r="Q12">
        <v>136.93799999999999</v>
      </c>
      <c r="R12">
        <v>-1E-3</v>
      </c>
      <c r="S12">
        <v>-0.01</v>
      </c>
      <c r="T12">
        <v>3.2480000000000002</v>
      </c>
      <c r="U12">
        <v>82.763999999999996</v>
      </c>
      <c r="V12">
        <v>18.79</v>
      </c>
      <c r="W12">
        <v>1.905</v>
      </c>
      <c r="X12">
        <v>80.936999999999998</v>
      </c>
      <c r="Y12">
        <v>0.72199999999999998</v>
      </c>
      <c r="Z12">
        <v>0.11799999999999999</v>
      </c>
      <c r="AA12">
        <v>0</v>
      </c>
      <c r="AB12">
        <v>0</v>
      </c>
      <c r="AC12">
        <v>0</v>
      </c>
      <c r="AD12">
        <v>43.688000000000002</v>
      </c>
      <c r="AE12">
        <v>1</v>
      </c>
      <c r="AF12">
        <v>2</v>
      </c>
      <c r="AG12">
        <v>1</v>
      </c>
      <c r="AH12" t="s">
        <v>256</v>
      </c>
      <c r="AI12">
        <v>0</v>
      </c>
    </row>
    <row r="13" spans="1:35">
      <c r="A13">
        <v>12</v>
      </c>
      <c r="B13" t="s">
        <v>266</v>
      </c>
      <c r="C13" t="s">
        <v>270</v>
      </c>
      <c r="D13" s="110">
        <v>43497</v>
      </c>
      <c r="E13">
        <v>2</v>
      </c>
      <c r="F13">
        <v>-2.7080000000000002</v>
      </c>
      <c r="G13">
        <v>2.1739999999999999</v>
      </c>
      <c r="H13">
        <v>19180</v>
      </c>
      <c r="I13">
        <v>-1</v>
      </c>
      <c r="J13">
        <v>1</v>
      </c>
      <c r="K13" t="s">
        <v>268</v>
      </c>
      <c r="L13" t="s">
        <v>269</v>
      </c>
      <c r="M13" t="s">
        <v>255</v>
      </c>
      <c r="N13">
        <v>1562498508.54</v>
      </c>
      <c r="O13">
        <v>0.28299999999999997</v>
      </c>
      <c r="P13">
        <v>0.93300000000000005</v>
      </c>
      <c r="Q13">
        <v>137.59200000000001</v>
      </c>
      <c r="R13">
        <v>-2E-3</v>
      </c>
      <c r="S13">
        <v>-0.01</v>
      </c>
      <c r="T13">
        <v>3.2639999999999998</v>
      </c>
      <c r="U13">
        <v>79.180999999999997</v>
      </c>
      <c r="V13">
        <v>18.599</v>
      </c>
      <c r="W13">
        <v>1.954</v>
      </c>
      <c r="X13">
        <v>81.320999999999998</v>
      </c>
      <c r="Y13">
        <v>0.72199999999999998</v>
      </c>
      <c r="Z13">
        <v>0.76600000000000001</v>
      </c>
      <c r="AA13">
        <v>0</v>
      </c>
      <c r="AB13">
        <v>0</v>
      </c>
      <c r="AC13">
        <v>0</v>
      </c>
      <c r="AD13">
        <v>43.625</v>
      </c>
      <c r="AE13">
        <v>1</v>
      </c>
      <c r="AF13">
        <v>2</v>
      </c>
      <c r="AG13">
        <v>1</v>
      </c>
      <c r="AH13" t="s">
        <v>256</v>
      </c>
      <c r="AI13">
        <v>0</v>
      </c>
    </row>
    <row r="14" spans="1:35">
      <c r="A14">
        <v>13</v>
      </c>
      <c r="B14" t="s">
        <v>266</v>
      </c>
      <c r="C14" t="s">
        <v>271</v>
      </c>
      <c r="D14" s="110">
        <v>43497</v>
      </c>
      <c r="E14">
        <v>3</v>
      </c>
      <c r="F14">
        <v>-2.4039999999999999</v>
      </c>
      <c r="G14">
        <v>5.8010000000000002</v>
      </c>
      <c r="H14">
        <v>19290</v>
      </c>
      <c r="I14">
        <v>-1</v>
      </c>
      <c r="J14">
        <v>1</v>
      </c>
      <c r="K14" t="s">
        <v>268</v>
      </c>
      <c r="L14" t="s">
        <v>269</v>
      </c>
      <c r="M14" t="s">
        <v>255</v>
      </c>
      <c r="N14">
        <v>1562499056.1300001</v>
      </c>
      <c r="O14">
        <v>0.26900000000000002</v>
      </c>
      <c r="P14">
        <v>0.94</v>
      </c>
      <c r="Q14">
        <v>135.96199999999999</v>
      </c>
      <c r="R14">
        <v>-2E-3</v>
      </c>
      <c r="S14">
        <v>-8.0000000000000002E-3</v>
      </c>
      <c r="T14">
        <v>3.2250000000000001</v>
      </c>
      <c r="U14">
        <v>80.105999999999995</v>
      </c>
      <c r="V14">
        <v>18.213000000000001</v>
      </c>
      <c r="W14">
        <v>1.923</v>
      </c>
      <c r="X14">
        <v>80.908000000000001</v>
      </c>
      <c r="Y14">
        <v>0.72199999999999998</v>
      </c>
      <c r="Z14">
        <v>0.437</v>
      </c>
      <c r="AA14">
        <v>0</v>
      </c>
      <c r="AB14">
        <v>0</v>
      </c>
      <c r="AC14">
        <v>0</v>
      </c>
      <c r="AD14">
        <v>43.625</v>
      </c>
      <c r="AE14">
        <v>1</v>
      </c>
      <c r="AF14">
        <v>2</v>
      </c>
      <c r="AG14">
        <v>1</v>
      </c>
      <c r="AH14" t="s">
        <v>256</v>
      </c>
      <c r="AI14">
        <v>0</v>
      </c>
    </row>
    <row r="15" spans="1:35">
      <c r="A15">
        <v>14</v>
      </c>
      <c r="B15" t="s">
        <v>266</v>
      </c>
      <c r="C15" t="s">
        <v>272</v>
      </c>
      <c r="D15" s="110">
        <v>43497</v>
      </c>
      <c r="E15">
        <v>4</v>
      </c>
      <c r="F15">
        <v>-2.38</v>
      </c>
      <c r="G15">
        <v>7.29</v>
      </c>
      <c r="H15">
        <v>19302</v>
      </c>
      <c r="I15">
        <v>0</v>
      </c>
      <c r="J15">
        <v>1</v>
      </c>
      <c r="K15" t="s">
        <v>268</v>
      </c>
      <c r="L15" t="s">
        <v>269</v>
      </c>
      <c r="M15" t="s">
        <v>255</v>
      </c>
      <c r="N15">
        <v>1562499604.1700001</v>
      </c>
      <c r="O15">
        <v>0.26200000000000001</v>
      </c>
      <c r="P15">
        <v>0.89500000000000002</v>
      </c>
      <c r="Q15">
        <v>135.85900000000001</v>
      </c>
      <c r="R15">
        <v>0</v>
      </c>
      <c r="S15">
        <v>-8.9999999999999993E-3</v>
      </c>
      <c r="T15">
        <v>3.222</v>
      </c>
      <c r="U15">
        <v>79.92</v>
      </c>
      <c r="V15">
        <v>18.449000000000002</v>
      </c>
      <c r="W15">
        <v>1.9450000000000001</v>
      </c>
      <c r="X15">
        <v>81.483000000000004</v>
      </c>
      <c r="Y15">
        <v>0.72199999999999998</v>
      </c>
      <c r="Z15">
        <v>0.747</v>
      </c>
      <c r="AA15">
        <v>0</v>
      </c>
      <c r="AB15">
        <v>0</v>
      </c>
      <c r="AC15">
        <v>0</v>
      </c>
      <c r="AD15">
        <v>43.688000000000002</v>
      </c>
      <c r="AE15">
        <v>1</v>
      </c>
      <c r="AF15">
        <v>2</v>
      </c>
      <c r="AG15">
        <v>1</v>
      </c>
      <c r="AH15" t="s">
        <v>256</v>
      </c>
      <c r="AI15">
        <v>0</v>
      </c>
    </row>
    <row r="16" spans="1:35">
      <c r="A16">
        <v>15</v>
      </c>
      <c r="B16" t="s">
        <v>266</v>
      </c>
      <c r="C16" t="s">
        <v>273</v>
      </c>
      <c r="D16" s="110">
        <v>43497</v>
      </c>
      <c r="E16">
        <v>5</v>
      </c>
      <c r="F16">
        <v>-2.306</v>
      </c>
      <c r="G16">
        <v>7.7329999999999997</v>
      </c>
      <c r="H16">
        <v>19936</v>
      </c>
      <c r="I16">
        <v>0</v>
      </c>
      <c r="J16">
        <v>1</v>
      </c>
      <c r="K16" t="s">
        <v>268</v>
      </c>
      <c r="L16" t="s">
        <v>269</v>
      </c>
      <c r="M16" t="s">
        <v>255</v>
      </c>
      <c r="N16">
        <v>1562500152.1300001</v>
      </c>
      <c r="O16">
        <v>0.27200000000000002</v>
      </c>
      <c r="P16">
        <v>0.85899999999999999</v>
      </c>
      <c r="Q16">
        <v>135.03700000000001</v>
      </c>
      <c r="R16">
        <v>-1E-3</v>
      </c>
      <c r="S16">
        <v>-2E-3</v>
      </c>
      <c r="T16">
        <v>3.2029999999999998</v>
      </c>
      <c r="U16">
        <v>82.858000000000004</v>
      </c>
      <c r="V16">
        <v>19.417000000000002</v>
      </c>
      <c r="W16">
        <v>1.9830000000000001</v>
      </c>
      <c r="X16">
        <v>83.186999999999998</v>
      </c>
      <c r="Y16">
        <v>0.72199999999999998</v>
      </c>
      <c r="Z16">
        <v>0.67600000000000005</v>
      </c>
      <c r="AA16">
        <v>0</v>
      </c>
      <c r="AB16">
        <v>0</v>
      </c>
      <c r="AC16">
        <v>0</v>
      </c>
      <c r="AD16">
        <v>43.688000000000002</v>
      </c>
      <c r="AE16">
        <v>1</v>
      </c>
      <c r="AF16">
        <v>2</v>
      </c>
      <c r="AG16">
        <v>1</v>
      </c>
      <c r="AH16" t="s">
        <v>256</v>
      </c>
      <c r="AI16">
        <v>0</v>
      </c>
    </row>
    <row r="17" spans="1:35">
      <c r="A17">
        <v>16</v>
      </c>
      <c r="B17" t="s">
        <v>266</v>
      </c>
      <c r="C17" t="s">
        <v>274</v>
      </c>
      <c r="D17" s="110">
        <v>43497</v>
      </c>
      <c r="E17">
        <v>6</v>
      </c>
      <c r="F17">
        <v>-2.2429999999999999</v>
      </c>
      <c r="G17">
        <v>8.4329999999999998</v>
      </c>
      <c r="H17">
        <v>19238</v>
      </c>
      <c r="I17">
        <v>0</v>
      </c>
      <c r="J17">
        <v>1</v>
      </c>
      <c r="K17" t="s">
        <v>268</v>
      </c>
      <c r="L17" t="s">
        <v>269</v>
      </c>
      <c r="M17" t="s">
        <v>255</v>
      </c>
      <c r="N17">
        <v>1562500700.04</v>
      </c>
      <c r="O17">
        <v>0.27100000000000002</v>
      </c>
      <c r="P17">
        <v>0.92900000000000005</v>
      </c>
      <c r="Q17">
        <v>132.23500000000001</v>
      </c>
      <c r="R17">
        <v>-1E-3</v>
      </c>
      <c r="S17">
        <v>-6.0000000000000001E-3</v>
      </c>
      <c r="T17">
        <v>3.1520000000000001</v>
      </c>
      <c r="U17">
        <v>79.704999999999998</v>
      </c>
      <c r="V17">
        <v>18.506</v>
      </c>
      <c r="W17">
        <v>1.9019999999999999</v>
      </c>
      <c r="X17">
        <v>80.790999999999997</v>
      </c>
      <c r="Y17">
        <v>0.72199999999999998</v>
      </c>
      <c r="Z17">
        <v>0.56699999999999995</v>
      </c>
      <c r="AA17">
        <v>0</v>
      </c>
      <c r="AB17">
        <v>0</v>
      </c>
      <c r="AC17">
        <v>0</v>
      </c>
      <c r="AD17">
        <v>43.688000000000002</v>
      </c>
      <c r="AE17">
        <v>1</v>
      </c>
      <c r="AF17">
        <v>2</v>
      </c>
      <c r="AG17">
        <v>1</v>
      </c>
      <c r="AH17" t="s">
        <v>256</v>
      </c>
      <c r="AI17">
        <v>0</v>
      </c>
    </row>
    <row r="18" spans="1:35">
      <c r="A18">
        <v>17</v>
      </c>
      <c r="B18" t="s">
        <v>266</v>
      </c>
      <c r="C18" t="s">
        <v>275</v>
      </c>
      <c r="D18" s="110">
        <v>43497</v>
      </c>
      <c r="E18">
        <v>7</v>
      </c>
      <c r="F18">
        <v>-2.2559999999999998</v>
      </c>
      <c r="G18">
        <v>8.6080000000000005</v>
      </c>
      <c r="H18">
        <v>19629</v>
      </c>
      <c r="I18">
        <v>0</v>
      </c>
      <c r="J18">
        <v>1</v>
      </c>
      <c r="K18" t="s">
        <v>268</v>
      </c>
      <c r="L18" t="s">
        <v>269</v>
      </c>
      <c r="M18" t="s">
        <v>255</v>
      </c>
      <c r="N18">
        <v>1562501248.8299999</v>
      </c>
      <c r="O18">
        <v>0.254</v>
      </c>
      <c r="P18">
        <v>1.0129999999999999</v>
      </c>
      <c r="Q18">
        <v>132.09200000000001</v>
      </c>
      <c r="R18">
        <v>-1E-3</v>
      </c>
      <c r="S18">
        <v>-4.0000000000000001E-3</v>
      </c>
      <c r="T18">
        <v>3.1360000000000001</v>
      </c>
      <c r="U18">
        <v>81.760999999999996</v>
      </c>
      <c r="V18">
        <v>18.899000000000001</v>
      </c>
      <c r="W18">
        <v>1.9219999999999999</v>
      </c>
      <c r="X18">
        <v>80.736999999999995</v>
      </c>
      <c r="Y18">
        <v>0.72199999999999998</v>
      </c>
      <c r="Z18">
        <v>0.318</v>
      </c>
      <c r="AA18">
        <v>0</v>
      </c>
      <c r="AB18">
        <v>0</v>
      </c>
      <c r="AC18">
        <v>0</v>
      </c>
      <c r="AD18">
        <v>43.688000000000002</v>
      </c>
      <c r="AE18">
        <v>1</v>
      </c>
      <c r="AF18">
        <v>2</v>
      </c>
      <c r="AG18">
        <v>1</v>
      </c>
      <c r="AH18" t="s">
        <v>256</v>
      </c>
      <c r="AI18">
        <v>0</v>
      </c>
    </row>
    <row r="19" spans="1:35">
      <c r="A19">
        <v>18</v>
      </c>
      <c r="B19" t="s">
        <v>266</v>
      </c>
      <c r="C19" t="s">
        <v>276</v>
      </c>
      <c r="D19" s="110">
        <v>43497</v>
      </c>
      <c r="E19">
        <v>8</v>
      </c>
      <c r="F19">
        <v>-2.2629999999999999</v>
      </c>
      <c r="G19">
        <v>8.9049999999999994</v>
      </c>
      <c r="H19">
        <v>19464</v>
      </c>
      <c r="I19">
        <v>0</v>
      </c>
      <c r="J19">
        <v>1</v>
      </c>
      <c r="K19" t="s">
        <v>268</v>
      </c>
      <c r="L19" t="s">
        <v>269</v>
      </c>
      <c r="M19" t="s">
        <v>255</v>
      </c>
      <c r="N19">
        <v>1562501798.02</v>
      </c>
      <c r="O19">
        <v>0.26700000000000002</v>
      </c>
      <c r="P19">
        <v>0.877</v>
      </c>
      <c r="Q19">
        <v>132.36099999999999</v>
      </c>
      <c r="R19">
        <v>-1E-3</v>
      </c>
      <c r="S19">
        <v>-3.0000000000000001E-3</v>
      </c>
      <c r="T19">
        <v>3.141</v>
      </c>
      <c r="U19">
        <v>80.658000000000001</v>
      </c>
      <c r="V19">
        <v>19.22</v>
      </c>
      <c r="W19">
        <v>1.8859999999999999</v>
      </c>
      <c r="X19">
        <v>80.108999999999995</v>
      </c>
      <c r="Y19">
        <v>0.72199999999999998</v>
      </c>
      <c r="Z19">
        <v>0.372</v>
      </c>
      <c r="AA19">
        <v>0</v>
      </c>
      <c r="AB19">
        <v>0</v>
      </c>
      <c r="AC19">
        <v>0</v>
      </c>
      <c r="AD19">
        <v>43.75</v>
      </c>
      <c r="AE19">
        <v>1</v>
      </c>
      <c r="AF19">
        <v>2</v>
      </c>
      <c r="AG19">
        <v>1</v>
      </c>
      <c r="AH19" t="s">
        <v>256</v>
      </c>
      <c r="AI19">
        <v>0</v>
      </c>
    </row>
    <row r="20" spans="1:35">
      <c r="A20">
        <v>19</v>
      </c>
      <c r="B20" t="s">
        <v>266</v>
      </c>
      <c r="C20" t="s">
        <v>277</v>
      </c>
      <c r="D20" s="110">
        <v>43497</v>
      </c>
      <c r="E20">
        <v>9</v>
      </c>
      <c r="F20">
        <v>-2.2559999999999998</v>
      </c>
      <c r="G20">
        <v>9.0090000000000003</v>
      </c>
      <c r="H20">
        <v>20159</v>
      </c>
      <c r="I20">
        <v>0</v>
      </c>
      <c r="J20">
        <v>1</v>
      </c>
      <c r="K20" t="s">
        <v>268</v>
      </c>
      <c r="L20" t="s">
        <v>269</v>
      </c>
      <c r="M20" t="s">
        <v>255</v>
      </c>
      <c r="N20">
        <v>1562502345.8900001</v>
      </c>
      <c r="O20">
        <v>0.27300000000000002</v>
      </c>
      <c r="P20">
        <v>0.92400000000000004</v>
      </c>
      <c r="Q20">
        <v>133.29599999999999</v>
      </c>
      <c r="R20">
        <v>-1E-3</v>
      </c>
      <c r="S20">
        <v>-4.0000000000000001E-3</v>
      </c>
      <c r="T20">
        <v>3.145</v>
      </c>
      <c r="U20">
        <v>83.989000000000004</v>
      </c>
      <c r="V20">
        <v>19.207999999999998</v>
      </c>
      <c r="W20">
        <v>1.988</v>
      </c>
      <c r="X20">
        <v>84.885000000000005</v>
      </c>
      <c r="Y20">
        <v>0.72199999999999998</v>
      </c>
      <c r="Z20">
        <v>0.66100000000000003</v>
      </c>
      <c r="AA20">
        <v>0</v>
      </c>
      <c r="AB20">
        <v>0</v>
      </c>
      <c r="AC20">
        <v>0</v>
      </c>
      <c r="AD20">
        <v>43.688000000000002</v>
      </c>
      <c r="AE20">
        <v>1</v>
      </c>
      <c r="AF20">
        <v>2</v>
      </c>
      <c r="AG20">
        <v>1</v>
      </c>
      <c r="AH20" t="s">
        <v>256</v>
      </c>
      <c r="AI20">
        <v>0</v>
      </c>
    </row>
    <row r="21" spans="1:35">
      <c r="A21">
        <v>20</v>
      </c>
      <c r="B21" t="s">
        <v>266</v>
      </c>
      <c r="C21" t="s">
        <v>278</v>
      </c>
      <c r="D21" s="110">
        <v>43497</v>
      </c>
      <c r="E21">
        <v>10</v>
      </c>
      <c r="F21">
        <v>-2.21</v>
      </c>
      <c r="G21">
        <v>9.2070000000000007</v>
      </c>
      <c r="H21">
        <v>19587</v>
      </c>
      <c r="I21">
        <v>0</v>
      </c>
      <c r="J21">
        <v>1</v>
      </c>
      <c r="K21" t="s">
        <v>268</v>
      </c>
      <c r="L21" t="s">
        <v>269</v>
      </c>
      <c r="M21" t="s">
        <v>255</v>
      </c>
      <c r="N21">
        <v>1562502894.9400001</v>
      </c>
      <c r="O21">
        <v>0.28000000000000003</v>
      </c>
      <c r="P21">
        <v>0.91</v>
      </c>
      <c r="Q21">
        <v>137.22800000000001</v>
      </c>
      <c r="R21">
        <v>-1E-3</v>
      </c>
      <c r="S21">
        <v>0</v>
      </c>
      <c r="T21">
        <v>3.2559999999999998</v>
      </c>
      <c r="U21">
        <v>81.238</v>
      </c>
      <c r="V21">
        <v>19.231000000000002</v>
      </c>
      <c r="W21">
        <v>1.9159999999999999</v>
      </c>
      <c r="X21">
        <v>81.393000000000001</v>
      </c>
      <c r="Y21">
        <v>0.72199999999999998</v>
      </c>
      <c r="Z21">
        <v>0.54500000000000004</v>
      </c>
      <c r="AA21">
        <v>0</v>
      </c>
      <c r="AB21">
        <v>0</v>
      </c>
      <c r="AC21">
        <v>0</v>
      </c>
      <c r="AD21">
        <v>43.75</v>
      </c>
      <c r="AE21">
        <v>1</v>
      </c>
      <c r="AF21">
        <v>2</v>
      </c>
      <c r="AG21">
        <v>1</v>
      </c>
      <c r="AH21" t="s">
        <v>256</v>
      </c>
      <c r="AI21">
        <v>0</v>
      </c>
    </row>
    <row r="22" spans="1:35">
      <c r="A22">
        <v>21</v>
      </c>
      <c r="B22" t="s">
        <v>279</v>
      </c>
      <c r="C22" t="s">
        <v>280</v>
      </c>
      <c r="D22" s="110">
        <v>43525</v>
      </c>
      <c r="E22">
        <v>1</v>
      </c>
      <c r="F22">
        <v>-29.895</v>
      </c>
      <c r="G22">
        <v>-186.286</v>
      </c>
      <c r="H22">
        <v>19973</v>
      </c>
      <c r="I22">
        <v>-1</v>
      </c>
      <c r="J22">
        <v>1</v>
      </c>
      <c r="K22" t="s">
        <v>281</v>
      </c>
      <c r="L22" t="s">
        <v>269</v>
      </c>
      <c r="M22" t="s">
        <v>255</v>
      </c>
      <c r="N22">
        <v>1562503442.52</v>
      </c>
      <c r="O22">
        <v>0.26500000000000001</v>
      </c>
      <c r="P22">
        <v>1.1819999999999999</v>
      </c>
      <c r="Q22">
        <v>135.011</v>
      </c>
      <c r="R22">
        <v>1E-3</v>
      </c>
      <c r="S22">
        <v>1.9E-2</v>
      </c>
      <c r="T22">
        <v>3.1890000000000001</v>
      </c>
      <c r="U22">
        <v>83.257999999999996</v>
      </c>
      <c r="V22">
        <v>20.128</v>
      </c>
      <c r="W22">
        <v>1.8779999999999999</v>
      </c>
      <c r="X22">
        <v>80.381</v>
      </c>
      <c r="Y22">
        <v>0.72199999999999998</v>
      </c>
      <c r="Z22">
        <v>0.36199999999999999</v>
      </c>
      <c r="AA22">
        <v>0</v>
      </c>
      <c r="AB22">
        <v>0</v>
      </c>
      <c r="AC22">
        <v>0</v>
      </c>
      <c r="AD22">
        <v>43.75</v>
      </c>
      <c r="AE22">
        <v>1</v>
      </c>
      <c r="AF22">
        <v>3</v>
      </c>
      <c r="AG22">
        <v>1</v>
      </c>
      <c r="AH22" t="s">
        <v>256</v>
      </c>
      <c r="AI22">
        <v>0</v>
      </c>
    </row>
    <row r="23" spans="1:35">
      <c r="A23">
        <v>22</v>
      </c>
      <c r="B23" t="s">
        <v>279</v>
      </c>
      <c r="C23" t="s">
        <v>282</v>
      </c>
      <c r="D23" s="110">
        <v>43525</v>
      </c>
      <c r="E23">
        <v>2</v>
      </c>
      <c r="F23">
        <v>-32.323</v>
      </c>
      <c r="G23">
        <v>-216.03399999999999</v>
      </c>
      <c r="H23">
        <v>20293</v>
      </c>
      <c r="I23">
        <v>-1</v>
      </c>
      <c r="J23">
        <v>1</v>
      </c>
      <c r="K23" t="s">
        <v>281</v>
      </c>
      <c r="L23" t="s">
        <v>269</v>
      </c>
      <c r="M23" t="s">
        <v>255</v>
      </c>
      <c r="N23">
        <v>1562503992.1199999</v>
      </c>
      <c r="O23">
        <v>0.27300000000000002</v>
      </c>
      <c r="P23">
        <v>1.141</v>
      </c>
      <c r="Q23">
        <v>132.38</v>
      </c>
      <c r="R23">
        <v>1E-3</v>
      </c>
      <c r="S23">
        <v>1.7999999999999999E-2</v>
      </c>
      <c r="T23">
        <v>3.1240000000000001</v>
      </c>
      <c r="U23">
        <v>84.816999999999993</v>
      </c>
      <c r="V23">
        <v>20.553999999999998</v>
      </c>
      <c r="W23">
        <v>1.9139999999999999</v>
      </c>
      <c r="X23">
        <v>81.010000000000005</v>
      </c>
      <c r="Y23">
        <v>0.72199999999999998</v>
      </c>
      <c r="Z23">
        <v>0.40300000000000002</v>
      </c>
      <c r="AA23">
        <v>0</v>
      </c>
      <c r="AB23">
        <v>0</v>
      </c>
      <c r="AC23">
        <v>0</v>
      </c>
      <c r="AD23">
        <v>43.75</v>
      </c>
      <c r="AE23">
        <v>1</v>
      </c>
      <c r="AF23">
        <v>3</v>
      </c>
      <c r="AG23">
        <v>1</v>
      </c>
      <c r="AH23" t="s">
        <v>256</v>
      </c>
      <c r="AI23">
        <v>0</v>
      </c>
    </row>
    <row r="24" spans="1:35">
      <c r="A24">
        <v>23</v>
      </c>
      <c r="B24" t="s">
        <v>279</v>
      </c>
      <c r="C24" t="s">
        <v>283</v>
      </c>
      <c r="D24" s="110">
        <v>43525</v>
      </c>
      <c r="E24">
        <v>3</v>
      </c>
      <c r="F24">
        <v>-33.107999999999997</v>
      </c>
      <c r="G24">
        <v>-226.03</v>
      </c>
      <c r="H24">
        <v>20348</v>
      </c>
      <c r="I24">
        <v>-1</v>
      </c>
      <c r="J24">
        <v>1</v>
      </c>
      <c r="K24" t="s">
        <v>281</v>
      </c>
      <c r="L24" t="s">
        <v>269</v>
      </c>
      <c r="M24" t="s">
        <v>255</v>
      </c>
      <c r="N24">
        <v>1562504540.21</v>
      </c>
      <c r="O24">
        <v>0.25700000000000001</v>
      </c>
      <c r="P24">
        <v>1.25</v>
      </c>
      <c r="Q24">
        <v>136.21700000000001</v>
      </c>
      <c r="R24">
        <v>2E-3</v>
      </c>
      <c r="S24">
        <v>2.1000000000000001E-2</v>
      </c>
      <c r="T24">
        <v>3.2170000000000001</v>
      </c>
      <c r="U24">
        <v>84.903999999999996</v>
      </c>
      <c r="V24">
        <v>20.606999999999999</v>
      </c>
      <c r="W24">
        <v>1.907</v>
      </c>
      <c r="X24">
        <v>81.787000000000006</v>
      </c>
      <c r="Y24">
        <v>0.72199999999999998</v>
      </c>
      <c r="Z24">
        <v>0.53</v>
      </c>
      <c r="AA24">
        <v>0</v>
      </c>
      <c r="AB24">
        <v>0</v>
      </c>
      <c r="AC24">
        <v>0</v>
      </c>
      <c r="AD24">
        <v>43.75</v>
      </c>
      <c r="AE24">
        <v>1</v>
      </c>
      <c r="AF24">
        <v>3</v>
      </c>
      <c r="AG24">
        <v>1</v>
      </c>
      <c r="AH24" t="s">
        <v>256</v>
      </c>
      <c r="AI24">
        <v>0</v>
      </c>
    </row>
    <row r="25" spans="1:35">
      <c r="A25">
        <v>24</v>
      </c>
      <c r="B25" t="s">
        <v>279</v>
      </c>
      <c r="C25" t="s">
        <v>284</v>
      </c>
      <c r="D25" s="110">
        <v>43525</v>
      </c>
      <c r="E25">
        <v>4</v>
      </c>
      <c r="F25">
        <v>-33.24</v>
      </c>
      <c r="G25">
        <v>-229.12299999999999</v>
      </c>
      <c r="H25">
        <v>20012</v>
      </c>
      <c r="I25">
        <v>0</v>
      </c>
      <c r="J25">
        <v>1</v>
      </c>
      <c r="K25" t="s">
        <v>281</v>
      </c>
      <c r="L25" t="s">
        <v>269</v>
      </c>
      <c r="M25" t="s">
        <v>255</v>
      </c>
      <c r="N25">
        <v>1562505088.3599999</v>
      </c>
      <c r="O25">
        <v>0.254</v>
      </c>
      <c r="P25">
        <v>1.0169999999999999</v>
      </c>
      <c r="Q25">
        <v>135.59800000000001</v>
      </c>
      <c r="R25">
        <v>1E-3</v>
      </c>
      <c r="S25">
        <v>1.4E-2</v>
      </c>
      <c r="T25">
        <v>3.2</v>
      </c>
      <c r="U25">
        <v>83.191000000000003</v>
      </c>
      <c r="V25">
        <v>20.445</v>
      </c>
      <c r="W25">
        <v>1.8720000000000001</v>
      </c>
      <c r="X25">
        <v>80.477999999999994</v>
      </c>
      <c r="Y25">
        <v>0.72199999999999998</v>
      </c>
      <c r="Z25">
        <v>0.54200000000000004</v>
      </c>
      <c r="AA25">
        <v>0</v>
      </c>
      <c r="AB25">
        <v>0</v>
      </c>
      <c r="AC25">
        <v>0</v>
      </c>
      <c r="AD25">
        <v>43.811999999999998</v>
      </c>
      <c r="AE25">
        <v>1</v>
      </c>
      <c r="AF25">
        <v>3</v>
      </c>
      <c r="AG25">
        <v>1</v>
      </c>
      <c r="AH25" t="s">
        <v>256</v>
      </c>
      <c r="AI25">
        <v>0</v>
      </c>
    </row>
    <row r="26" spans="1:35">
      <c r="A26">
        <v>25</v>
      </c>
      <c r="B26" t="s">
        <v>279</v>
      </c>
      <c r="C26" t="s">
        <v>285</v>
      </c>
      <c r="D26" s="110">
        <v>43525</v>
      </c>
      <c r="E26">
        <v>5</v>
      </c>
      <c r="F26">
        <v>-33.292999999999999</v>
      </c>
      <c r="G26">
        <v>-230.172</v>
      </c>
      <c r="H26">
        <v>20068</v>
      </c>
      <c r="I26">
        <v>0</v>
      </c>
      <c r="J26">
        <v>1</v>
      </c>
      <c r="K26" t="s">
        <v>281</v>
      </c>
      <c r="L26" t="s">
        <v>269</v>
      </c>
      <c r="M26" t="s">
        <v>255</v>
      </c>
      <c r="N26">
        <v>1562505636.3800001</v>
      </c>
      <c r="O26">
        <v>0.247</v>
      </c>
      <c r="P26">
        <v>0.84299999999999997</v>
      </c>
      <c r="Q26">
        <v>133.53700000000001</v>
      </c>
      <c r="R26">
        <v>1E-3</v>
      </c>
      <c r="S26">
        <v>7.0000000000000001E-3</v>
      </c>
      <c r="T26">
        <v>3.1539999999999999</v>
      </c>
      <c r="U26">
        <v>83.206999999999994</v>
      </c>
      <c r="V26">
        <v>20.847000000000001</v>
      </c>
      <c r="W26">
        <v>1.917</v>
      </c>
      <c r="X26">
        <v>81.033000000000001</v>
      </c>
      <c r="Y26">
        <v>0.72199999999999998</v>
      </c>
      <c r="Z26">
        <v>0.69699999999999995</v>
      </c>
      <c r="AA26">
        <v>0</v>
      </c>
      <c r="AB26">
        <v>0</v>
      </c>
      <c r="AC26">
        <v>0</v>
      </c>
      <c r="AD26">
        <v>43.875</v>
      </c>
      <c r="AE26">
        <v>1</v>
      </c>
      <c r="AF26">
        <v>3</v>
      </c>
      <c r="AG26">
        <v>1</v>
      </c>
      <c r="AH26" t="s">
        <v>256</v>
      </c>
      <c r="AI26">
        <v>0</v>
      </c>
    </row>
    <row r="27" spans="1:35">
      <c r="A27">
        <v>26</v>
      </c>
      <c r="B27" t="s">
        <v>279</v>
      </c>
      <c r="C27" t="s">
        <v>286</v>
      </c>
      <c r="D27" s="110">
        <v>43525</v>
      </c>
      <c r="E27">
        <v>6</v>
      </c>
      <c r="F27">
        <v>-33.484000000000002</v>
      </c>
      <c r="G27">
        <v>-231.69200000000001</v>
      </c>
      <c r="H27">
        <v>19842</v>
      </c>
      <c r="I27">
        <v>0</v>
      </c>
      <c r="J27">
        <v>1</v>
      </c>
      <c r="K27" t="s">
        <v>281</v>
      </c>
      <c r="L27" t="s">
        <v>269</v>
      </c>
      <c r="M27" t="s">
        <v>255</v>
      </c>
      <c r="N27">
        <v>1562506184.48</v>
      </c>
      <c r="O27">
        <v>0.26800000000000002</v>
      </c>
      <c r="P27">
        <v>1.012</v>
      </c>
      <c r="Q27">
        <v>136.54</v>
      </c>
      <c r="R27">
        <v>0</v>
      </c>
      <c r="S27">
        <v>1.2999999999999999E-2</v>
      </c>
      <c r="T27">
        <v>3.2229999999999999</v>
      </c>
      <c r="U27">
        <v>82.296999999999997</v>
      </c>
      <c r="V27">
        <v>19.966000000000001</v>
      </c>
      <c r="W27">
        <v>1.96</v>
      </c>
      <c r="X27">
        <v>80.998999999999995</v>
      </c>
      <c r="Y27">
        <v>0.72199999999999998</v>
      </c>
      <c r="Z27">
        <v>0.74299999999999999</v>
      </c>
      <c r="AA27">
        <v>0</v>
      </c>
      <c r="AB27">
        <v>0</v>
      </c>
      <c r="AC27">
        <v>0</v>
      </c>
      <c r="AD27">
        <v>43.875</v>
      </c>
      <c r="AE27">
        <v>1</v>
      </c>
      <c r="AF27">
        <v>3</v>
      </c>
      <c r="AG27">
        <v>1</v>
      </c>
      <c r="AH27" t="s">
        <v>256</v>
      </c>
      <c r="AI27">
        <v>0</v>
      </c>
    </row>
    <row r="28" spans="1:35">
      <c r="A28">
        <v>27</v>
      </c>
      <c r="B28" t="s">
        <v>279</v>
      </c>
      <c r="C28" t="s">
        <v>287</v>
      </c>
      <c r="D28" s="110">
        <v>43525</v>
      </c>
      <c r="E28">
        <v>7</v>
      </c>
      <c r="F28">
        <v>-33.35</v>
      </c>
      <c r="G28">
        <v>-232.10400000000001</v>
      </c>
      <c r="H28">
        <v>20078</v>
      </c>
      <c r="I28">
        <v>0</v>
      </c>
      <c r="J28">
        <v>1</v>
      </c>
      <c r="K28" t="s">
        <v>281</v>
      </c>
      <c r="L28" t="s">
        <v>269</v>
      </c>
      <c r="M28" t="s">
        <v>255</v>
      </c>
      <c r="N28">
        <v>1562506732.77</v>
      </c>
      <c r="O28">
        <v>0.24</v>
      </c>
      <c r="P28">
        <v>0.88800000000000001</v>
      </c>
      <c r="Q28">
        <v>137.05699999999999</v>
      </c>
      <c r="R28">
        <v>0</v>
      </c>
      <c r="S28">
        <v>8.0000000000000002E-3</v>
      </c>
      <c r="T28">
        <v>3.254</v>
      </c>
      <c r="U28">
        <v>83.393000000000001</v>
      </c>
      <c r="V28">
        <v>20.800999999999998</v>
      </c>
      <c r="W28">
        <v>1.923</v>
      </c>
      <c r="X28">
        <v>80.492000000000004</v>
      </c>
      <c r="Y28">
        <v>0.72199999999999998</v>
      </c>
      <c r="Z28">
        <v>0.53800000000000003</v>
      </c>
      <c r="AA28">
        <v>0</v>
      </c>
      <c r="AB28">
        <v>0</v>
      </c>
      <c r="AC28">
        <v>0</v>
      </c>
      <c r="AD28">
        <v>43.811999999999998</v>
      </c>
      <c r="AE28">
        <v>1</v>
      </c>
      <c r="AF28">
        <v>3</v>
      </c>
      <c r="AG28">
        <v>1</v>
      </c>
      <c r="AH28" t="s">
        <v>256</v>
      </c>
      <c r="AI28">
        <v>0</v>
      </c>
    </row>
    <row r="29" spans="1:35">
      <c r="A29">
        <v>28</v>
      </c>
      <c r="B29" t="s">
        <v>279</v>
      </c>
      <c r="C29" t="s">
        <v>288</v>
      </c>
      <c r="D29" s="110">
        <v>43525</v>
      </c>
      <c r="E29">
        <v>8</v>
      </c>
      <c r="F29">
        <v>-33.5</v>
      </c>
      <c r="G29">
        <v>-232.804</v>
      </c>
      <c r="H29">
        <v>19704</v>
      </c>
      <c r="I29">
        <v>0</v>
      </c>
      <c r="J29">
        <v>1</v>
      </c>
      <c r="K29" t="s">
        <v>281</v>
      </c>
      <c r="L29" t="s">
        <v>269</v>
      </c>
      <c r="M29" t="s">
        <v>255</v>
      </c>
      <c r="N29">
        <v>1562507280.77</v>
      </c>
      <c r="O29">
        <v>0.27900000000000003</v>
      </c>
      <c r="P29">
        <v>0.87</v>
      </c>
      <c r="Q29">
        <v>133.33199999999999</v>
      </c>
      <c r="R29">
        <v>0</v>
      </c>
      <c r="S29">
        <v>8.9999999999999993E-3</v>
      </c>
      <c r="T29">
        <v>3.1640000000000001</v>
      </c>
      <c r="U29">
        <v>81.632000000000005</v>
      </c>
      <c r="V29">
        <v>20.311</v>
      </c>
      <c r="W29">
        <v>1.88</v>
      </c>
      <c r="X29">
        <v>79.436000000000007</v>
      </c>
      <c r="Y29">
        <v>0.72199999999999998</v>
      </c>
      <c r="Z29">
        <v>0.59399999999999997</v>
      </c>
      <c r="AA29">
        <v>0</v>
      </c>
      <c r="AB29">
        <v>0</v>
      </c>
      <c r="AC29">
        <v>0</v>
      </c>
      <c r="AD29">
        <v>43.75</v>
      </c>
      <c r="AE29">
        <v>1</v>
      </c>
      <c r="AF29">
        <v>3</v>
      </c>
      <c r="AG29">
        <v>1</v>
      </c>
      <c r="AH29" t="s">
        <v>256</v>
      </c>
      <c r="AI29">
        <v>0</v>
      </c>
    </row>
    <row r="30" spans="1:35">
      <c r="A30">
        <v>29</v>
      </c>
      <c r="B30" t="s">
        <v>279</v>
      </c>
      <c r="C30" t="s">
        <v>289</v>
      </c>
      <c r="D30" s="110">
        <v>43525</v>
      </c>
      <c r="E30">
        <v>9</v>
      </c>
      <c r="F30">
        <v>-33.546999999999997</v>
      </c>
      <c r="G30">
        <v>-233.23400000000001</v>
      </c>
      <c r="H30">
        <v>19740</v>
      </c>
      <c r="I30">
        <v>0</v>
      </c>
      <c r="J30">
        <v>1</v>
      </c>
      <c r="K30" t="s">
        <v>281</v>
      </c>
      <c r="L30" t="s">
        <v>269</v>
      </c>
      <c r="M30" t="s">
        <v>255</v>
      </c>
      <c r="N30">
        <v>1562507828.72</v>
      </c>
      <c r="O30">
        <v>0.24</v>
      </c>
      <c r="P30">
        <v>0.81100000000000005</v>
      </c>
      <c r="Q30">
        <v>134.74700000000001</v>
      </c>
      <c r="R30">
        <v>0</v>
      </c>
      <c r="S30">
        <v>8.0000000000000002E-3</v>
      </c>
      <c r="T30">
        <v>3.1989999999999998</v>
      </c>
      <c r="U30">
        <v>82.066999999999993</v>
      </c>
      <c r="V30">
        <v>19.952000000000002</v>
      </c>
      <c r="W30">
        <v>1.8540000000000001</v>
      </c>
      <c r="X30">
        <v>79.290999999999997</v>
      </c>
      <c r="Y30">
        <v>0.72199999999999998</v>
      </c>
      <c r="Z30">
        <v>0.42699999999999999</v>
      </c>
      <c r="AA30">
        <v>0</v>
      </c>
      <c r="AB30">
        <v>0</v>
      </c>
      <c r="AC30">
        <v>0</v>
      </c>
      <c r="AD30">
        <v>43.75</v>
      </c>
      <c r="AE30">
        <v>1</v>
      </c>
      <c r="AF30">
        <v>3</v>
      </c>
      <c r="AG30">
        <v>1</v>
      </c>
      <c r="AH30" t="s">
        <v>256</v>
      </c>
      <c r="AI30">
        <v>0</v>
      </c>
    </row>
    <row r="31" spans="1:35">
      <c r="A31">
        <v>30</v>
      </c>
      <c r="B31" t="s">
        <v>279</v>
      </c>
      <c r="C31" t="s">
        <v>290</v>
      </c>
      <c r="D31" s="110">
        <v>43525</v>
      </c>
      <c r="E31">
        <v>10</v>
      </c>
      <c r="F31">
        <v>-33.564</v>
      </c>
      <c r="G31">
        <v>-233.70699999999999</v>
      </c>
      <c r="H31">
        <v>19525</v>
      </c>
      <c r="I31">
        <v>0</v>
      </c>
      <c r="J31">
        <v>1</v>
      </c>
      <c r="K31" t="s">
        <v>281</v>
      </c>
      <c r="L31" t="s">
        <v>269</v>
      </c>
      <c r="M31" t="s">
        <v>255</v>
      </c>
      <c r="N31">
        <v>1562508377.73</v>
      </c>
      <c r="O31">
        <v>0.224</v>
      </c>
      <c r="P31">
        <v>0.873</v>
      </c>
      <c r="Q31">
        <v>135.303</v>
      </c>
      <c r="R31">
        <v>0</v>
      </c>
      <c r="S31">
        <v>8.0000000000000002E-3</v>
      </c>
      <c r="T31">
        <v>3.1960000000000002</v>
      </c>
      <c r="U31">
        <v>80.658000000000001</v>
      </c>
      <c r="V31">
        <v>19.832000000000001</v>
      </c>
      <c r="W31">
        <v>1.9510000000000001</v>
      </c>
      <c r="X31">
        <v>80.302000000000007</v>
      </c>
      <c r="Y31">
        <v>0.72199999999999998</v>
      </c>
      <c r="Z31">
        <v>0.9</v>
      </c>
      <c r="AA31">
        <v>0</v>
      </c>
      <c r="AB31">
        <v>0</v>
      </c>
      <c r="AC31">
        <v>0</v>
      </c>
      <c r="AD31">
        <v>43.75</v>
      </c>
      <c r="AE31">
        <v>1</v>
      </c>
      <c r="AF31">
        <v>3</v>
      </c>
      <c r="AG31">
        <v>1</v>
      </c>
      <c r="AH31" t="s">
        <v>256</v>
      </c>
      <c r="AI31">
        <v>0</v>
      </c>
    </row>
    <row r="32" spans="1:35">
      <c r="A32">
        <v>31</v>
      </c>
      <c r="B32" t="s">
        <v>291</v>
      </c>
      <c r="C32" t="s">
        <v>292</v>
      </c>
      <c r="D32" s="110">
        <v>43556</v>
      </c>
      <c r="E32">
        <v>1</v>
      </c>
      <c r="F32">
        <v>-18.53</v>
      </c>
      <c r="G32">
        <v>-119.13</v>
      </c>
      <c r="H32">
        <v>22074</v>
      </c>
      <c r="I32">
        <v>-1</v>
      </c>
      <c r="J32">
        <v>1</v>
      </c>
      <c r="K32" t="s">
        <v>186</v>
      </c>
      <c r="L32" t="s">
        <v>269</v>
      </c>
      <c r="M32" t="s">
        <v>255</v>
      </c>
      <c r="N32">
        <v>1562508926.9200001</v>
      </c>
      <c r="O32">
        <v>0.26200000000000001</v>
      </c>
      <c r="P32">
        <v>0.85899999999999999</v>
      </c>
      <c r="Q32">
        <v>142.85300000000001</v>
      </c>
      <c r="R32">
        <v>-1E-3</v>
      </c>
      <c r="S32">
        <v>-7.0000000000000001E-3</v>
      </c>
      <c r="T32">
        <v>3.355</v>
      </c>
      <c r="U32">
        <v>93.033000000000001</v>
      </c>
      <c r="V32">
        <v>21.776</v>
      </c>
      <c r="W32">
        <v>2.141</v>
      </c>
      <c r="X32">
        <v>90.194999999999993</v>
      </c>
      <c r="Y32">
        <v>0.72199999999999998</v>
      </c>
      <c r="Z32">
        <v>0.59199999999999997</v>
      </c>
      <c r="AA32">
        <v>0</v>
      </c>
      <c r="AB32">
        <v>0</v>
      </c>
      <c r="AC32">
        <v>0</v>
      </c>
      <c r="AD32">
        <v>43.811999999999998</v>
      </c>
      <c r="AE32">
        <v>1</v>
      </c>
      <c r="AF32">
        <v>4</v>
      </c>
      <c r="AG32">
        <v>1</v>
      </c>
      <c r="AH32" t="s">
        <v>256</v>
      </c>
      <c r="AI32">
        <v>0</v>
      </c>
    </row>
    <row r="33" spans="1:35">
      <c r="A33">
        <v>32</v>
      </c>
      <c r="B33" t="s">
        <v>291</v>
      </c>
      <c r="C33" t="s">
        <v>293</v>
      </c>
      <c r="D33" s="110">
        <v>43556</v>
      </c>
      <c r="E33">
        <v>2</v>
      </c>
      <c r="F33">
        <v>-16.748999999999999</v>
      </c>
      <c r="G33">
        <v>-100.07899999999999</v>
      </c>
      <c r="H33">
        <v>19720</v>
      </c>
      <c r="I33">
        <v>-1</v>
      </c>
      <c r="J33">
        <v>1</v>
      </c>
      <c r="K33" t="s">
        <v>186</v>
      </c>
      <c r="L33" t="s">
        <v>269</v>
      </c>
      <c r="M33" t="s">
        <v>255</v>
      </c>
      <c r="N33">
        <v>1562509475.55</v>
      </c>
      <c r="O33">
        <v>0.27400000000000002</v>
      </c>
      <c r="P33">
        <v>0.879</v>
      </c>
      <c r="Q33">
        <v>133.857</v>
      </c>
      <c r="R33">
        <v>0</v>
      </c>
      <c r="S33">
        <v>-6.0000000000000001E-3</v>
      </c>
      <c r="T33">
        <v>3.177</v>
      </c>
      <c r="U33">
        <v>82.275000000000006</v>
      </c>
      <c r="V33">
        <v>19.199000000000002</v>
      </c>
      <c r="W33">
        <v>1.889</v>
      </c>
      <c r="X33">
        <v>80.510999999999996</v>
      </c>
      <c r="Y33">
        <v>0.72199999999999998</v>
      </c>
      <c r="Z33">
        <v>0.30199999999999999</v>
      </c>
      <c r="AA33">
        <v>0</v>
      </c>
      <c r="AB33">
        <v>0</v>
      </c>
      <c r="AC33">
        <v>0</v>
      </c>
      <c r="AD33">
        <v>43.811999999999998</v>
      </c>
      <c r="AE33">
        <v>1</v>
      </c>
      <c r="AF33">
        <v>4</v>
      </c>
      <c r="AG33">
        <v>1</v>
      </c>
      <c r="AH33" t="s">
        <v>256</v>
      </c>
      <c r="AI33">
        <v>0</v>
      </c>
    </row>
    <row r="34" spans="1:35">
      <c r="A34">
        <v>33</v>
      </c>
      <c r="B34" t="s">
        <v>291</v>
      </c>
      <c r="C34" t="s">
        <v>294</v>
      </c>
      <c r="D34" s="110">
        <v>43556</v>
      </c>
      <c r="E34">
        <v>3</v>
      </c>
      <c r="F34">
        <v>-16.475999999999999</v>
      </c>
      <c r="G34">
        <v>-95.442999999999998</v>
      </c>
      <c r="H34">
        <v>20093</v>
      </c>
      <c r="I34">
        <v>-1</v>
      </c>
      <c r="J34">
        <v>1</v>
      </c>
      <c r="K34" t="s">
        <v>186</v>
      </c>
      <c r="L34" t="s">
        <v>269</v>
      </c>
      <c r="M34" t="s">
        <v>255</v>
      </c>
      <c r="N34">
        <v>1562510023.8499999</v>
      </c>
      <c r="O34">
        <v>0.26500000000000001</v>
      </c>
      <c r="P34">
        <v>0.88700000000000001</v>
      </c>
      <c r="Q34">
        <v>137.98599999999999</v>
      </c>
      <c r="R34">
        <v>0</v>
      </c>
      <c r="S34">
        <v>-2E-3</v>
      </c>
      <c r="T34">
        <v>3.26</v>
      </c>
      <c r="U34">
        <v>84.042000000000002</v>
      </c>
      <c r="V34">
        <v>19.550999999999998</v>
      </c>
      <c r="W34">
        <v>1.9810000000000001</v>
      </c>
      <c r="X34">
        <v>82.150999999999996</v>
      </c>
      <c r="Y34">
        <v>0.72199999999999998</v>
      </c>
      <c r="Z34">
        <v>0.36399999999999999</v>
      </c>
      <c r="AA34">
        <v>0</v>
      </c>
      <c r="AB34">
        <v>0</v>
      </c>
      <c r="AC34">
        <v>0</v>
      </c>
      <c r="AD34">
        <v>43.811999999999998</v>
      </c>
      <c r="AE34">
        <v>1</v>
      </c>
      <c r="AF34">
        <v>4</v>
      </c>
      <c r="AG34">
        <v>1</v>
      </c>
      <c r="AH34" t="s">
        <v>256</v>
      </c>
      <c r="AI34">
        <v>0</v>
      </c>
    </row>
    <row r="35" spans="1:35">
      <c r="A35">
        <v>34</v>
      </c>
      <c r="B35" t="s">
        <v>291</v>
      </c>
      <c r="C35" t="s">
        <v>295</v>
      </c>
      <c r="D35" s="110">
        <v>43556</v>
      </c>
      <c r="E35">
        <v>4</v>
      </c>
      <c r="F35">
        <v>-15.821999999999999</v>
      </c>
      <c r="G35">
        <v>-92.05</v>
      </c>
      <c r="H35">
        <v>21210</v>
      </c>
      <c r="I35">
        <v>0</v>
      </c>
      <c r="J35">
        <v>1</v>
      </c>
      <c r="K35" t="s">
        <v>186</v>
      </c>
      <c r="L35" t="s">
        <v>269</v>
      </c>
      <c r="M35" t="s">
        <v>255</v>
      </c>
      <c r="N35">
        <v>1562510572.0599999</v>
      </c>
      <c r="O35">
        <v>0.26200000000000001</v>
      </c>
      <c r="P35">
        <v>0.86199999999999999</v>
      </c>
      <c r="Q35">
        <v>140.40799999999999</v>
      </c>
      <c r="R35">
        <v>-2E-3</v>
      </c>
      <c r="S35">
        <v>-1E-3</v>
      </c>
      <c r="T35">
        <v>3.3</v>
      </c>
      <c r="U35">
        <v>89.225999999999999</v>
      </c>
      <c r="V35">
        <v>20.856000000000002</v>
      </c>
      <c r="W35">
        <v>2.04</v>
      </c>
      <c r="X35">
        <v>86.155000000000001</v>
      </c>
      <c r="Y35">
        <v>0.72199999999999998</v>
      </c>
      <c r="Z35">
        <v>0.39200000000000002</v>
      </c>
      <c r="AA35">
        <v>0</v>
      </c>
      <c r="AB35">
        <v>0</v>
      </c>
      <c r="AC35">
        <v>0</v>
      </c>
      <c r="AD35">
        <v>43.875</v>
      </c>
      <c r="AE35">
        <v>1</v>
      </c>
      <c r="AF35">
        <v>4</v>
      </c>
      <c r="AG35">
        <v>1</v>
      </c>
      <c r="AH35" t="s">
        <v>256</v>
      </c>
      <c r="AI35">
        <v>0</v>
      </c>
    </row>
    <row r="36" spans="1:35">
      <c r="A36">
        <v>35</v>
      </c>
      <c r="B36" t="s">
        <v>291</v>
      </c>
      <c r="C36" t="s">
        <v>296</v>
      </c>
      <c r="D36" s="110">
        <v>43556</v>
      </c>
      <c r="E36">
        <v>5</v>
      </c>
      <c r="F36">
        <v>-16.123000000000001</v>
      </c>
      <c r="G36">
        <v>-92.191000000000003</v>
      </c>
      <c r="H36">
        <v>21882</v>
      </c>
      <c r="I36">
        <v>0</v>
      </c>
      <c r="J36">
        <v>1</v>
      </c>
      <c r="K36" t="s">
        <v>186</v>
      </c>
      <c r="L36" t="s">
        <v>269</v>
      </c>
      <c r="M36" t="s">
        <v>255</v>
      </c>
      <c r="N36">
        <v>1562511121.4000001</v>
      </c>
      <c r="O36">
        <v>0.252</v>
      </c>
      <c r="P36">
        <v>0.85899999999999999</v>
      </c>
      <c r="Q36">
        <v>139.65100000000001</v>
      </c>
      <c r="R36">
        <v>-1E-3</v>
      </c>
      <c r="S36">
        <v>-2E-3</v>
      </c>
      <c r="T36">
        <v>3.2810000000000001</v>
      </c>
      <c r="U36">
        <v>92.24</v>
      </c>
      <c r="V36">
        <v>20.925000000000001</v>
      </c>
      <c r="W36">
        <v>2.2229999999999999</v>
      </c>
      <c r="X36">
        <v>91.573999999999998</v>
      </c>
      <c r="Y36">
        <v>0.72199999999999998</v>
      </c>
      <c r="Z36">
        <v>0.78200000000000003</v>
      </c>
      <c r="AA36">
        <v>0</v>
      </c>
      <c r="AB36">
        <v>0</v>
      </c>
      <c r="AC36">
        <v>0</v>
      </c>
      <c r="AD36">
        <v>43.811999999999998</v>
      </c>
      <c r="AE36">
        <v>1</v>
      </c>
      <c r="AF36">
        <v>4</v>
      </c>
      <c r="AG36">
        <v>1</v>
      </c>
      <c r="AH36" t="s">
        <v>256</v>
      </c>
      <c r="AI36">
        <v>0</v>
      </c>
    </row>
    <row r="37" spans="1:35">
      <c r="A37">
        <v>36</v>
      </c>
      <c r="B37" t="s">
        <v>291</v>
      </c>
      <c r="C37" t="s">
        <v>297</v>
      </c>
      <c r="D37" s="110">
        <v>43556</v>
      </c>
      <c r="E37">
        <v>6</v>
      </c>
      <c r="F37">
        <v>-16.617000000000001</v>
      </c>
      <c r="G37">
        <v>-93.236000000000004</v>
      </c>
      <c r="H37">
        <v>19264</v>
      </c>
      <c r="I37">
        <v>0</v>
      </c>
      <c r="J37">
        <v>1</v>
      </c>
      <c r="K37" t="s">
        <v>186</v>
      </c>
      <c r="L37" t="s">
        <v>269</v>
      </c>
      <c r="M37" t="s">
        <v>255</v>
      </c>
      <c r="N37">
        <v>1562511670.25</v>
      </c>
      <c r="O37">
        <v>0.24</v>
      </c>
      <c r="P37">
        <v>0.90600000000000003</v>
      </c>
      <c r="Q37">
        <v>133.71899999999999</v>
      </c>
      <c r="R37">
        <v>0</v>
      </c>
      <c r="S37">
        <v>-2E-3</v>
      </c>
      <c r="T37">
        <v>3.173</v>
      </c>
      <c r="U37">
        <v>79.927000000000007</v>
      </c>
      <c r="V37">
        <v>19.068999999999999</v>
      </c>
      <c r="W37">
        <v>1.865</v>
      </c>
      <c r="X37">
        <v>79.003</v>
      </c>
      <c r="Y37">
        <v>0.72199999999999998</v>
      </c>
      <c r="Z37">
        <v>0.50800000000000001</v>
      </c>
      <c r="AA37">
        <v>0</v>
      </c>
      <c r="AB37">
        <v>0</v>
      </c>
      <c r="AC37">
        <v>0</v>
      </c>
      <c r="AD37">
        <v>43.811999999999998</v>
      </c>
      <c r="AE37">
        <v>1</v>
      </c>
      <c r="AF37">
        <v>4</v>
      </c>
      <c r="AG37">
        <v>1</v>
      </c>
      <c r="AH37" t="s">
        <v>256</v>
      </c>
      <c r="AI37">
        <v>0</v>
      </c>
    </row>
    <row r="38" spans="1:35">
      <c r="A38">
        <v>37</v>
      </c>
      <c r="B38" t="s">
        <v>291</v>
      </c>
      <c r="C38" t="s">
        <v>298</v>
      </c>
      <c r="D38" s="110">
        <v>43556</v>
      </c>
      <c r="E38">
        <v>7</v>
      </c>
      <c r="F38">
        <v>-16.611000000000001</v>
      </c>
      <c r="G38">
        <v>-93.028000000000006</v>
      </c>
      <c r="H38">
        <v>19420</v>
      </c>
      <c r="I38">
        <v>0</v>
      </c>
      <c r="J38">
        <v>1</v>
      </c>
      <c r="K38" t="s">
        <v>186</v>
      </c>
      <c r="L38" t="s">
        <v>269</v>
      </c>
      <c r="M38" t="s">
        <v>255</v>
      </c>
      <c r="N38">
        <v>1562512218.46</v>
      </c>
      <c r="O38">
        <v>0.23699999999999999</v>
      </c>
      <c r="P38">
        <v>0.88500000000000001</v>
      </c>
      <c r="Q38">
        <v>132.70500000000001</v>
      </c>
      <c r="R38">
        <v>0</v>
      </c>
      <c r="S38">
        <v>-2E-3</v>
      </c>
      <c r="T38">
        <v>3.1480000000000001</v>
      </c>
      <c r="U38">
        <v>80.632999999999996</v>
      </c>
      <c r="V38">
        <v>18.95</v>
      </c>
      <c r="W38">
        <v>1.8779999999999999</v>
      </c>
      <c r="X38">
        <v>80.191000000000003</v>
      </c>
      <c r="Y38">
        <v>0.72199999999999998</v>
      </c>
      <c r="Z38">
        <v>0.52100000000000002</v>
      </c>
      <c r="AA38">
        <v>0</v>
      </c>
      <c r="AB38">
        <v>0</v>
      </c>
      <c r="AC38">
        <v>0</v>
      </c>
      <c r="AD38">
        <v>43.811999999999998</v>
      </c>
      <c r="AE38">
        <v>1</v>
      </c>
      <c r="AF38">
        <v>4</v>
      </c>
      <c r="AG38">
        <v>1</v>
      </c>
      <c r="AH38" t="s">
        <v>256</v>
      </c>
      <c r="AI38">
        <v>0</v>
      </c>
    </row>
    <row r="39" spans="1:35">
      <c r="A39">
        <v>38</v>
      </c>
      <c r="B39" t="s">
        <v>291</v>
      </c>
      <c r="C39" t="s">
        <v>299</v>
      </c>
      <c r="D39" s="110">
        <v>43556</v>
      </c>
      <c r="E39">
        <v>8</v>
      </c>
      <c r="F39">
        <v>-16.63</v>
      </c>
      <c r="G39">
        <v>-92.887</v>
      </c>
      <c r="H39">
        <v>19657</v>
      </c>
      <c r="I39">
        <v>0</v>
      </c>
      <c r="J39">
        <v>1</v>
      </c>
      <c r="K39" t="s">
        <v>186</v>
      </c>
      <c r="L39" t="s">
        <v>269</v>
      </c>
      <c r="M39" t="s">
        <v>255</v>
      </c>
      <c r="N39">
        <v>1562512766.51</v>
      </c>
      <c r="O39">
        <v>0.25700000000000001</v>
      </c>
      <c r="P39">
        <v>0.92</v>
      </c>
      <c r="Q39">
        <v>131.96899999999999</v>
      </c>
      <c r="R39">
        <v>-1E-3</v>
      </c>
      <c r="S39">
        <v>0</v>
      </c>
      <c r="T39">
        <v>3.1320000000000001</v>
      </c>
      <c r="U39">
        <v>81.994</v>
      </c>
      <c r="V39">
        <v>19.236999999999998</v>
      </c>
      <c r="W39">
        <v>1.857</v>
      </c>
      <c r="X39">
        <v>79.575000000000003</v>
      </c>
      <c r="Y39">
        <v>0.72199999999999998</v>
      </c>
      <c r="Z39">
        <v>0.20100000000000001</v>
      </c>
      <c r="AA39">
        <v>0</v>
      </c>
      <c r="AB39">
        <v>0</v>
      </c>
      <c r="AC39">
        <v>0</v>
      </c>
      <c r="AD39">
        <v>43.875</v>
      </c>
      <c r="AE39">
        <v>1</v>
      </c>
      <c r="AF39">
        <v>4</v>
      </c>
      <c r="AG39">
        <v>1</v>
      </c>
      <c r="AH39" t="s">
        <v>256</v>
      </c>
      <c r="AI39">
        <v>0</v>
      </c>
    </row>
    <row r="40" spans="1:35">
      <c r="A40">
        <v>39</v>
      </c>
      <c r="B40" t="s">
        <v>291</v>
      </c>
      <c r="C40" t="s">
        <v>300</v>
      </c>
      <c r="D40" s="110">
        <v>43556</v>
      </c>
      <c r="E40">
        <v>9</v>
      </c>
      <c r="F40">
        <v>-16.62</v>
      </c>
      <c r="G40">
        <v>-92.697999999999993</v>
      </c>
      <c r="H40">
        <v>19638</v>
      </c>
      <c r="I40">
        <v>0</v>
      </c>
      <c r="J40">
        <v>1</v>
      </c>
      <c r="K40" t="s">
        <v>186</v>
      </c>
      <c r="L40" t="s">
        <v>269</v>
      </c>
      <c r="M40" t="s">
        <v>255</v>
      </c>
      <c r="N40">
        <v>1562513315.8599999</v>
      </c>
      <c r="O40">
        <v>0.26500000000000001</v>
      </c>
      <c r="P40">
        <v>0.90100000000000002</v>
      </c>
      <c r="Q40">
        <v>133.37</v>
      </c>
      <c r="R40">
        <v>-1E-3</v>
      </c>
      <c r="S40">
        <v>-1E-3</v>
      </c>
      <c r="T40">
        <v>3.1629999999999998</v>
      </c>
      <c r="U40">
        <v>81.763000000000005</v>
      </c>
      <c r="V40">
        <v>19.145</v>
      </c>
      <c r="W40">
        <v>1.889</v>
      </c>
      <c r="X40">
        <v>80.174000000000007</v>
      </c>
      <c r="Y40">
        <v>0.72199999999999998</v>
      </c>
      <c r="Z40">
        <v>0.44400000000000001</v>
      </c>
      <c r="AA40">
        <v>0</v>
      </c>
      <c r="AB40">
        <v>0</v>
      </c>
      <c r="AC40">
        <v>0</v>
      </c>
      <c r="AD40">
        <v>43.875</v>
      </c>
      <c r="AE40">
        <v>1</v>
      </c>
      <c r="AF40">
        <v>4</v>
      </c>
      <c r="AG40">
        <v>1</v>
      </c>
      <c r="AH40" t="s">
        <v>256</v>
      </c>
      <c r="AI40">
        <v>0</v>
      </c>
    </row>
    <row r="41" spans="1:35">
      <c r="A41">
        <v>40</v>
      </c>
      <c r="B41" t="s">
        <v>291</v>
      </c>
      <c r="C41" t="s">
        <v>301</v>
      </c>
      <c r="D41" s="110">
        <v>43556</v>
      </c>
      <c r="E41">
        <v>10</v>
      </c>
      <c r="F41">
        <v>-16.649999999999999</v>
      </c>
      <c r="G41">
        <v>-92.593000000000004</v>
      </c>
      <c r="H41">
        <v>20347</v>
      </c>
      <c r="I41">
        <v>0</v>
      </c>
      <c r="J41">
        <v>1</v>
      </c>
      <c r="K41" t="s">
        <v>186</v>
      </c>
      <c r="L41" t="s">
        <v>269</v>
      </c>
      <c r="M41" t="s">
        <v>255</v>
      </c>
      <c r="N41">
        <v>1562513864.1900001</v>
      </c>
      <c r="O41">
        <v>0.27</v>
      </c>
      <c r="P41">
        <v>0.86199999999999999</v>
      </c>
      <c r="Q41">
        <v>135.76499999999999</v>
      </c>
      <c r="R41">
        <v>0</v>
      </c>
      <c r="S41">
        <v>-1E-3</v>
      </c>
      <c r="T41">
        <v>3.22</v>
      </c>
      <c r="U41">
        <v>84.882000000000005</v>
      </c>
      <c r="V41">
        <v>19.817</v>
      </c>
      <c r="W41">
        <v>1.982</v>
      </c>
      <c r="X41">
        <v>84.141000000000005</v>
      </c>
      <c r="Y41">
        <v>0.72199999999999998</v>
      </c>
      <c r="Z41">
        <v>0.624</v>
      </c>
      <c r="AA41">
        <v>0</v>
      </c>
      <c r="AB41">
        <v>0</v>
      </c>
      <c r="AC41">
        <v>0</v>
      </c>
      <c r="AD41">
        <v>43.938000000000002</v>
      </c>
      <c r="AE41">
        <v>1</v>
      </c>
      <c r="AF41">
        <v>4</v>
      </c>
      <c r="AG41">
        <v>1</v>
      </c>
      <c r="AH41" t="s">
        <v>256</v>
      </c>
      <c r="AI41">
        <v>0</v>
      </c>
    </row>
    <row r="42" spans="1:35">
      <c r="A42">
        <v>41</v>
      </c>
      <c r="B42" t="s">
        <v>302</v>
      </c>
      <c r="C42" t="s">
        <v>303</v>
      </c>
      <c r="D42" s="110">
        <v>43586</v>
      </c>
      <c r="E42">
        <v>1</v>
      </c>
      <c r="F42">
        <v>-7.657</v>
      </c>
      <c r="G42">
        <v>-32.741</v>
      </c>
      <c r="H42">
        <v>17504</v>
      </c>
      <c r="I42">
        <v>-1</v>
      </c>
      <c r="J42">
        <v>1</v>
      </c>
      <c r="K42" t="s">
        <v>304</v>
      </c>
      <c r="L42" t="s">
        <v>305</v>
      </c>
      <c r="M42" t="s">
        <v>255</v>
      </c>
      <c r="N42">
        <v>1562514412.4000001</v>
      </c>
      <c r="O42">
        <v>0.29799999999999999</v>
      </c>
      <c r="P42">
        <v>0.99</v>
      </c>
      <c r="Q42">
        <v>128.08799999999999</v>
      </c>
      <c r="R42">
        <v>-2E-3</v>
      </c>
      <c r="S42">
        <v>-8.0000000000000002E-3</v>
      </c>
      <c r="T42">
        <v>3.085</v>
      </c>
      <c r="U42">
        <v>71.941000000000003</v>
      </c>
      <c r="V42">
        <v>16.611000000000001</v>
      </c>
      <c r="W42">
        <v>1.71</v>
      </c>
      <c r="X42">
        <v>72.826999999999998</v>
      </c>
      <c r="Y42">
        <v>0.72199999999999998</v>
      </c>
      <c r="Z42">
        <v>0.47099999999999997</v>
      </c>
      <c r="AA42">
        <v>0</v>
      </c>
      <c r="AB42">
        <v>0</v>
      </c>
      <c r="AC42">
        <v>0</v>
      </c>
      <c r="AD42">
        <v>44</v>
      </c>
      <c r="AE42">
        <v>1</v>
      </c>
      <c r="AF42">
        <v>5</v>
      </c>
      <c r="AG42">
        <v>2</v>
      </c>
      <c r="AH42" t="s">
        <v>256</v>
      </c>
      <c r="AI42">
        <v>0</v>
      </c>
    </row>
    <row r="43" spans="1:35">
      <c r="A43">
        <v>42</v>
      </c>
      <c r="B43" t="s">
        <v>302</v>
      </c>
      <c r="C43" t="s">
        <v>306</v>
      </c>
      <c r="D43" s="110">
        <v>43586</v>
      </c>
      <c r="E43">
        <v>2</v>
      </c>
      <c r="F43">
        <v>-6.7590000000000003</v>
      </c>
      <c r="G43">
        <v>-22.353000000000002</v>
      </c>
      <c r="H43">
        <v>18801</v>
      </c>
      <c r="I43">
        <v>-1</v>
      </c>
      <c r="J43">
        <v>1</v>
      </c>
      <c r="K43" t="s">
        <v>304</v>
      </c>
      <c r="L43" t="s">
        <v>305</v>
      </c>
      <c r="M43" t="s">
        <v>255</v>
      </c>
      <c r="N43">
        <v>1562514960.3399999</v>
      </c>
      <c r="O43">
        <v>0.26300000000000001</v>
      </c>
      <c r="P43">
        <v>0.90200000000000002</v>
      </c>
      <c r="Q43">
        <v>131.68700000000001</v>
      </c>
      <c r="R43">
        <v>0</v>
      </c>
      <c r="S43">
        <v>-7.0000000000000001E-3</v>
      </c>
      <c r="T43">
        <v>3.141</v>
      </c>
      <c r="U43">
        <v>77.570999999999998</v>
      </c>
      <c r="V43">
        <v>18.399000000000001</v>
      </c>
      <c r="W43">
        <v>1.855</v>
      </c>
      <c r="X43">
        <v>78.454999999999998</v>
      </c>
      <c r="Y43">
        <v>0.72199999999999998</v>
      </c>
      <c r="Z43">
        <v>0.63800000000000001</v>
      </c>
      <c r="AA43">
        <v>0</v>
      </c>
      <c r="AB43">
        <v>0</v>
      </c>
      <c r="AC43">
        <v>0</v>
      </c>
      <c r="AD43">
        <v>43.938000000000002</v>
      </c>
      <c r="AE43">
        <v>1</v>
      </c>
      <c r="AF43">
        <v>5</v>
      </c>
      <c r="AG43">
        <v>2</v>
      </c>
      <c r="AH43" t="s">
        <v>256</v>
      </c>
      <c r="AI43">
        <v>0</v>
      </c>
    </row>
    <row r="44" spans="1:35">
      <c r="A44">
        <v>43</v>
      </c>
      <c r="B44" t="s">
        <v>302</v>
      </c>
      <c r="C44" t="s">
        <v>307</v>
      </c>
      <c r="D44" s="110">
        <v>43586</v>
      </c>
      <c r="E44">
        <v>3</v>
      </c>
      <c r="F44">
        <v>-6.4249999999999998</v>
      </c>
      <c r="G44">
        <v>-18.908000000000001</v>
      </c>
      <c r="H44">
        <v>19038</v>
      </c>
      <c r="I44">
        <v>-1</v>
      </c>
      <c r="J44">
        <v>1</v>
      </c>
      <c r="K44" t="s">
        <v>304</v>
      </c>
      <c r="L44" t="s">
        <v>305</v>
      </c>
      <c r="M44" t="s">
        <v>255</v>
      </c>
      <c r="N44">
        <v>1562515508.75</v>
      </c>
      <c r="O44">
        <v>0.252</v>
      </c>
      <c r="P44">
        <v>0.88200000000000001</v>
      </c>
      <c r="Q44">
        <v>130.10400000000001</v>
      </c>
      <c r="R44">
        <v>-1E-3</v>
      </c>
      <c r="S44">
        <v>-4.0000000000000001E-3</v>
      </c>
      <c r="T44">
        <v>3.1019999999999999</v>
      </c>
      <c r="U44">
        <v>79.001999999999995</v>
      </c>
      <c r="V44">
        <v>18.792999999999999</v>
      </c>
      <c r="W44">
        <v>1.802</v>
      </c>
      <c r="X44">
        <v>77.457999999999998</v>
      </c>
      <c r="Y44">
        <v>0.72199999999999998</v>
      </c>
      <c r="Z44">
        <v>0.17499999999999999</v>
      </c>
      <c r="AA44">
        <v>0</v>
      </c>
      <c r="AB44">
        <v>0</v>
      </c>
      <c r="AC44">
        <v>0</v>
      </c>
      <c r="AD44">
        <v>43.875</v>
      </c>
      <c r="AE44">
        <v>1</v>
      </c>
      <c r="AF44">
        <v>5</v>
      </c>
      <c r="AG44">
        <v>2</v>
      </c>
      <c r="AH44" t="s">
        <v>256</v>
      </c>
      <c r="AI44">
        <v>0</v>
      </c>
    </row>
    <row r="45" spans="1:35">
      <c r="A45">
        <v>44</v>
      </c>
      <c r="B45" t="s">
        <v>302</v>
      </c>
      <c r="C45" t="s">
        <v>308</v>
      </c>
      <c r="D45" s="110">
        <v>43586</v>
      </c>
      <c r="E45">
        <v>4</v>
      </c>
      <c r="F45">
        <v>-6.4059999999999997</v>
      </c>
      <c r="G45">
        <v>-17.632999999999999</v>
      </c>
      <c r="H45">
        <v>20159</v>
      </c>
      <c r="I45">
        <v>0</v>
      </c>
      <c r="J45">
        <v>1</v>
      </c>
      <c r="K45" t="s">
        <v>304</v>
      </c>
      <c r="L45" t="s">
        <v>305</v>
      </c>
      <c r="M45" t="s">
        <v>255</v>
      </c>
      <c r="N45">
        <v>1562516057.0699999</v>
      </c>
      <c r="O45">
        <v>0.27700000000000002</v>
      </c>
      <c r="P45">
        <v>0.94</v>
      </c>
      <c r="Q45">
        <v>133.524</v>
      </c>
      <c r="R45">
        <v>-1E-3</v>
      </c>
      <c r="S45">
        <v>-5.0000000000000001E-3</v>
      </c>
      <c r="T45">
        <v>3.1669999999999998</v>
      </c>
      <c r="U45">
        <v>84.007000000000005</v>
      </c>
      <c r="V45">
        <v>20.044</v>
      </c>
      <c r="W45">
        <v>1.9490000000000001</v>
      </c>
      <c r="X45">
        <v>82.495000000000005</v>
      </c>
      <c r="Y45">
        <v>0.72199999999999998</v>
      </c>
      <c r="Z45">
        <v>0.46200000000000002</v>
      </c>
      <c r="AA45">
        <v>0</v>
      </c>
      <c r="AB45">
        <v>0</v>
      </c>
      <c r="AC45">
        <v>0</v>
      </c>
      <c r="AD45">
        <v>43.811999999999998</v>
      </c>
      <c r="AE45">
        <v>1</v>
      </c>
      <c r="AF45">
        <v>5</v>
      </c>
      <c r="AG45">
        <v>2</v>
      </c>
      <c r="AH45" t="s">
        <v>256</v>
      </c>
      <c r="AI45">
        <v>0</v>
      </c>
    </row>
    <row r="46" spans="1:35">
      <c r="A46">
        <v>45</v>
      </c>
      <c r="B46" t="s">
        <v>309</v>
      </c>
      <c r="C46" t="s">
        <v>310</v>
      </c>
      <c r="D46" s="110">
        <v>43617</v>
      </c>
      <c r="E46">
        <v>1</v>
      </c>
      <c r="F46">
        <v>-13.951000000000001</v>
      </c>
      <c r="G46">
        <v>-68.391999999999996</v>
      </c>
      <c r="H46">
        <v>19254</v>
      </c>
      <c r="I46">
        <v>-1</v>
      </c>
      <c r="J46">
        <v>1</v>
      </c>
      <c r="K46" t="s">
        <v>311</v>
      </c>
      <c r="L46" t="s">
        <v>312</v>
      </c>
      <c r="M46" t="s">
        <v>255</v>
      </c>
      <c r="N46">
        <v>1562516605.5</v>
      </c>
      <c r="O46">
        <v>0.27300000000000002</v>
      </c>
      <c r="P46">
        <v>0.88600000000000001</v>
      </c>
      <c r="Q46">
        <v>135.86500000000001</v>
      </c>
      <c r="R46">
        <v>0</v>
      </c>
      <c r="S46">
        <v>3.0000000000000001E-3</v>
      </c>
      <c r="T46">
        <v>3.2069999999999999</v>
      </c>
      <c r="U46">
        <v>79.823999999999998</v>
      </c>
      <c r="V46">
        <v>19.239000000000001</v>
      </c>
      <c r="W46">
        <v>1.8540000000000001</v>
      </c>
      <c r="X46">
        <v>78.543000000000006</v>
      </c>
      <c r="Y46">
        <v>0.72199999999999998</v>
      </c>
      <c r="Z46">
        <v>0.47099999999999997</v>
      </c>
      <c r="AA46">
        <v>0</v>
      </c>
      <c r="AB46">
        <v>0</v>
      </c>
      <c r="AC46">
        <v>0</v>
      </c>
      <c r="AD46">
        <v>43.75</v>
      </c>
      <c r="AE46">
        <v>1</v>
      </c>
      <c r="AF46">
        <v>6</v>
      </c>
      <c r="AG46">
        <v>2</v>
      </c>
      <c r="AH46" t="s">
        <v>256</v>
      </c>
      <c r="AI46">
        <v>0</v>
      </c>
    </row>
    <row r="47" spans="1:35">
      <c r="A47">
        <v>46</v>
      </c>
      <c r="B47" t="s">
        <v>309</v>
      </c>
      <c r="C47" t="s">
        <v>313</v>
      </c>
      <c r="D47" s="110">
        <v>43617</v>
      </c>
      <c r="E47">
        <v>2</v>
      </c>
      <c r="F47">
        <v>-14.675000000000001</v>
      </c>
      <c r="G47">
        <v>-76.346999999999994</v>
      </c>
      <c r="H47">
        <v>19945</v>
      </c>
      <c r="I47">
        <v>-1</v>
      </c>
      <c r="J47">
        <v>1</v>
      </c>
      <c r="K47" t="s">
        <v>311</v>
      </c>
      <c r="L47" t="s">
        <v>312</v>
      </c>
      <c r="M47" t="s">
        <v>255</v>
      </c>
      <c r="N47">
        <v>1562517153.4100001</v>
      </c>
      <c r="O47">
        <v>0.27400000000000002</v>
      </c>
      <c r="P47">
        <v>0.84699999999999998</v>
      </c>
      <c r="Q47">
        <v>129.85499999999999</v>
      </c>
      <c r="R47">
        <v>0</v>
      </c>
      <c r="S47">
        <v>-1E-3</v>
      </c>
      <c r="T47">
        <v>3.0659999999999998</v>
      </c>
      <c r="U47">
        <v>83.200999999999993</v>
      </c>
      <c r="V47">
        <v>19.245000000000001</v>
      </c>
      <c r="W47">
        <v>1.9550000000000001</v>
      </c>
      <c r="X47">
        <v>82.18</v>
      </c>
      <c r="Y47">
        <v>0.72199999999999998</v>
      </c>
      <c r="Z47">
        <v>0.439</v>
      </c>
      <c r="AA47">
        <v>0</v>
      </c>
      <c r="AB47">
        <v>0</v>
      </c>
      <c r="AC47">
        <v>0</v>
      </c>
      <c r="AD47">
        <v>43.811999999999998</v>
      </c>
      <c r="AE47">
        <v>1</v>
      </c>
      <c r="AF47">
        <v>6</v>
      </c>
      <c r="AG47">
        <v>2</v>
      </c>
      <c r="AH47" t="s">
        <v>256</v>
      </c>
      <c r="AI47">
        <v>0</v>
      </c>
    </row>
    <row r="48" spans="1:35">
      <c r="A48">
        <v>47</v>
      </c>
      <c r="B48" t="s">
        <v>309</v>
      </c>
      <c r="C48" t="s">
        <v>314</v>
      </c>
      <c r="D48" s="110">
        <v>43617</v>
      </c>
      <c r="E48">
        <v>3</v>
      </c>
      <c r="F48">
        <v>-14.785</v>
      </c>
      <c r="G48">
        <v>-78.278999999999996</v>
      </c>
      <c r="H48">
        <v>19987</v>
      </c>
      <c r="I48">
        <v>-1</v>
      </c>
      <c r="J48">
        <v>1</v>
      </c>
      <c r="K48" t="s">
        <v>311</v>
      </c>
      <c r="L48" t="s">
        <v>312</v>
      </c>
      <c r="M48" t="s">
        <v>255</v>
      </c>
      <c r="N48">
        <v>1562517702.45</v>
      </c>
      <c r="O48">
        <v>0.26900000000000002</v>
      </c>
      <c r="P48">
        <v>0.89500000000000002</v>
      </c>
      <c r="Q48">
        <v>133.209</v>
      </c>
      <c r="R48">
        <v>-1E-3</v>
      </c>
      <c r="S48">
        <v>2E-3</v>
      </c>
      <c r="T48">
        <v>3.1419999999999999</v>
      </c>
      <c r="U48">
        <v>83.647000000000006</v>
      </c>
      <c r="V48">
        <v>19.396999999999998</v>
      </c>
      <c r="W48">
        <v>1.8660000000000001</v>
      </c>
      <c r="X48">
        <v>80.456000000000003</v>
      </c>
      <c r="Y48">
        <v>0.72199999999999998</v>
      </c>
      <c r="Z48">
        <v>8.5000000000000006E-2</v>
      </c>
      <c r="AA48">
        <v>0</v>
      </c>
      <c r="AB48">
        <v>0</v>
      </c>
      <c r="AC48">
        <v>0</v>
      </c>
      <c r="AD48">
        <v>43.811999999999998</v>
      </c>
      <c r="AE48">
        <v>1</v>
      </c>
      <c r="AF48">
        <v>6</v>
      </c>
      <c r="AG48">
        <v>2</v>
      </c>
      <c r="AH48" t="s">
        <v>256</v>
      </c>
      <c r="AI48">
        <v>0</v>
      </c>
    </row>
    <row r="49" spans="1:35">
      <c r="A49">
        <v>48</v>
      </c>
      <c r="B49" t="s">
        <v>309</v>
      </c>
      <c r="C49" t="s">
        <v>315</v>
      </c>
      <c r="D49" s="110">
        <v>43617</v>
      </c>
      <c r="E49">
        <v>4</v>
      </c>
      <c r="F49">
        <v>-14.904</v>
      </c>
      <c r="G49">
        <v>-79.340999999999994</v>
      </c>
      <c r="H49">
        <v>20608</v>
      </c>
      <c r="I49">
        <v>0</v>
      </c>
      <c r="J49">
        <v>1</v>
      </c>
      <c r="K49" t="s">
        <v>311</v>
      </c>
      <c r="L49" t="s">
        <v>312</v>
      </c>
      <c r="M49" t="s">
        <v>255</v>
      </c>
      <c r="N49">
        <v>1562518251.9400001</v>
      </c>
      <c r="O49">
        <v>0.255</v>
      </c>
      <c r="P49">
        <v>0.96299999999999997</v>
      </c>
      <c r="Q49">
        <v>135.154</v>
      </c>
      <c r="R49">
        <v>1E-3</v>
      </c>
      <c r="S49">
        <v>8.0000000000000002E-3</v>
      </c>
      <c r="T49">
        <v>3.1909999999999998</v>
      </c>
      <c r="U49">
        <v>85.959000000000003</v>
      </c>
      <c r="V49">
        <v>19.87</v>
      </c>
      <c r="W49">
        <v>2.0699999999999998</v>
      </c>
      <c r="X49">
        <v>86.551000000000002</v>
      </c>
      <c r="Y49">
        <v>0.72199999999999998</v>
      </c>
      <c r="Z49">
        <v>0.70499999999999996</v>
      </c>
      <c r="AA49">
        <v>0</v>
      </c>
      <c r="AB49">
        <v>0</v>
      </c>
      <c r="AC49">
        <v>0</v>
      </c>
      <c r="AD49">
        <v>43.811999999999998</v>
      </c>
      <c r="AE49">
        <v>1</v>
      </c>
      <c r="AF49">
        <v>6</v>
      </c>
      <c r="AG49">
        <v>2</v>
      </c>
      <c r="AH49" t="s">
        <v>256</v>
      </c>
      <c r="AI49">
        <v>0</v>
      </c>
    </row>
    <row r="50" spans="1:35">
      <c r="A50">
        <v>49</v>
      </c>
      <c r="B50" t="s">
        <v>316</v>
      </c>
      <c r="C50" t="s">
        <v>317</v>
      </c>
      <c r="D50" s="110">
        <v>43647</v>
      </c>
      <c r="E50">
        <v>1</v>
      </c>
      <c r="F50">
        <v>-15.753</v>
      </c>
      <c r="G50">
        <v>-85.728999999999999</v>
      </c>
      <c r="H50">
        <v>18223</v>
      </c>
      <c r="I50">
        <v>-1</v>
      </c>
      <c r="J50">
        <v>1</v>
      </c>
      <c r="K50" t="s">
        <v>318</v>
      </c>
      <c r="L50" t="s">
        <v>312</v>
      </c>
      <c r="M50" t="s">
        <v>255</v>
      </c>
      <c r="N50">
        <v>1562518800.45</v>
      </c>
      <c r="O50">
        <v>0.25800000000000001</v>
      </c>
      <c r="P50">
        <v>0.88100000000000001</v>
      </c>
      <c r="Q50">
        <v>129.85</v>
      </c>
      <c r="R50">
        <v>-1E-3</v>
      </c>
      <c r="S50">
        <v>1E-3</v>
      </c>
      <c r="T50">
        <v>3.0950000000000002</v>
      </c>
      <c r="U50">
        <v>75.177000000000007</v>
      </c>
      <c r="V50">
        <v>18.315000000000001</v>
      </c>
      <c r="W50">
        <v>1.6859999999999999</v>
      </c>
      <c r="X50">
        <v>72.91</v>
      </c>
      <c r="Y50">
        <v>0.72199999999999998</v>
      </c>
      <c r="Z50">
        <v>0.11799999999999999</v>
      </c>
      <c r="AA50">
        <v>0</v>
      </c>
      <c r="AB50">
        <v>0</v>
      </c>
      <c r="AC50">
        <v>0</v>
      </c>
      <c r="AD50">
        <v>43.811999999999998</v>
      </c>
      <c r="AE50">
        <v>1</v>
      </c>
      <c r="AF50">
        <v>7</v>
      </c>
      <c r="AG50">
        <v>2</v>
      </c>
      <c r="AH50" t="s">
        <v>256</v>
      </c>
      <c r="AI50">
        <v>0</v>
      </c>
    </row>
    <row r="51" spans="1:35">
      <c r="A51">
        <v>50</v>
      </c>
      <c r="B51" t="s">
        <v>316</v>
      </c>
      <c r="C51" t="s">
        <v>319</v>
      </c>
      <c r="D51" s="110">
        <v>43647</v>
      </c>
      <c r="E51">
        <v>2</v>
      </c>
      <c r="F51">
        <v>-15.933999999999999</v>
      </c>
      <c r="G51">
        <v>-87.287000000000006</v>
      </c>
      <c r="H51">
        <v>19292</v>
      </c>
      <c r="I51">
        <v>-1</v>
      </c>
      <c r="J51">
        <v>1</v>
      </c>
      <c r="K51" t="s">
        <v>318</v>
      </c>
      <c r="L51" t="s">
        <v>312</v>
      </c>
      <c r="M51" t="s">
        <v>255</v>
      </c>
      <c r="N51">
        <v>1562519348.52</v>
      </c>
      <c r="O51">
        <v>0.247</v>
      </c>
      <c r="P51">
        <v>0.89400000000000002</v>
      </c>
      <c r="Q51">
        <v>134.56200000000001</v>
      </c>
      <c r="R51">
        <v>0</v>
      </c>
      <c r="S51">
        <v>1E-3</v>
      </c>
      <c r="T51">
        <v>3.177</v>
      </c>
      <c r="U51">
        <v>79.975999999999999</v>
      </c>
      <c r="V51">
        <v>19.419</v>
      </c>
      <c r="W51">
        <v>1.8169999999999999</v>
      </c>
      <c r="X51">
        <v>77.471999999999994</v>
      </c>
      <c r="Y51">
        <v>0.72199999999999998</v>
      </c>
      <c r="Z51">
        <v>0.30299999999999999</v>
      </c>
      <c r="AA51">
        <v>0</v>
      </c>
      <c r="AB51">
        <v>0</v>
      </c>
      <c r="AC51">
        <v>0</v>
      </c>
      <c r="AD51">
        <v>43.811999999999998</v>
      </c>
      <c r="AE51">
        <v>1</v>
      </c>
      <c r="AF51">
        <v>7</v>
      </c>
      <c r="AG51">
        <v>2</v>
      </c>
      <c r="AH51" t="s">
        <v>256</v>
      </c>
      <c r="AI51">
        <v>0</v>
      </c>
    </row>
    <row r="52" spans="1:35">
      <c r="A52">
        <v>51</v>
      </c>
      <c r="B52" t="s">
        <v>316</v>
      </c>
      <c r="C52" t="s">
        <v>320</v>
      </c>
      <c r="D52" s="110">
        <v>43647</v>
      </c>
      <c r="E52">
        <v>3</v>
      </c>
      <c r="F52">
        <v>-15.94</v>
      </c>
      <c r="G52">
        <v>-87.637</v>
      </c>
      <c r="H52">
        <v>19406</v>
      </c>
      <c r="I52">
        <v>-1</v>
      </c>
      <c r="J52">
        <v>1</v>
      </c>
      <c r="K52" t="s">
        <v>318</v>
      </c>
      <c r="L52" t="s">
        <v>312</v>
      </c>
      <c r="M52" t="s">
        <v>255</v>
      </c>
      <c r="N52">
        <v>1562519896.95</v>
      </c>
      <c r="O52">
        <v>0.248</v>
      </c>
      <c r="P52">
        <v>0.93799999999999994</v>
      </c>
      <c r="Q52">
        <v>135.482</v>
      </c>
      <c r="R52">
        <v>0</v>
      </c>
      <c r="S52">
        <v>2E-3</v>
      </c>
      <c r="T52">
        <v>3.214</v>
      </c>
      <c r="U52">
        <v>80.391999999999996</v>
      </c>
      <c r="V52">
        <v>19.077000000000002</v>
      </c>
      <c r="W52">
        <v>1.9139999999999999</v>
      </c>
      <c r="X52">
        <v>80.177999999999997</v>
      </c>
      <c r="Y52">
        <v>0.72199999999999998</v>
      </c>
      <c r="Z52">
        <v>0.56200000000000006</v>
      </c>
      <c r="AA52">
        <v>0</v>
      </c>
      <c r="AB52">
        <v>0</v>
      </c>
      <c r="AC52">
        <v>0</v>
      </c>
      <c r="AD52">
        <v>43.75</v>
      </c>
      <c r="AE52">
        <v>1</v>
      </c>
      <c r="AF52">
        <v>7</v>
      </c>
      <c r="AG52">
        <v>2</v>
      </c>
      <c r="AH52" t="s">
        <v>256</v>
      </c>
      <c r="AI52">
        <v>0</v>
      </c>
    </row>
    <row r="53" spans="1:35">
      <c r="A53">
        <v>52</v>
      </c>
      <c r="B53" t="s">
        <v>316</v>
      </c>
      <c r="C53" t="s">
        <v>321</v>
      </c>
      <c r="D53" s="110">
        <v>43647</v>
      </c>
      <c r="E53">
        <v>4</v>
      </c>
      <c r="F53">
        <v>-15.957000000000001</v>
      </c>
      <c r="G53">
        <v>-87.878</v>
      </c>
      <c r="H53">
        <v>19377</v>
      </c>
      <c r="I53">
        <v>0</v>
      </c>
      <c r="J53">
        <v>1</v>
      </c>
      <c r="K53" t="s">
        <v>318</v>
      </c>
      <c r="L53" t="s">
        <v>312</v>
      </c>
      <c r="M53" t="s">
        <v>255</v>
      </c>
      <c r="N53">
        <v>1562520445.72</v>
      </c>
      <c r="O53">
        <v>0.27</v>
      </c>
      <c r="P53">
        <v>0.94799999999999995</v>
      </c>
      <c r="Q53">
        <v>131.34</v>
      </c>
      <c r="R53">
        <v>0</v>
      </c>
      <c r="S53">
        <v>1E-3</v>
      </c>
      <c r="T53">
        <v>3.117</v>
      </c>
      <c r="U53">
        <v>80.305999999999997</v>
      </c>
      <c r="V53">
        <v>18.873000000000001</v>
      </c>
      <c r="W53">
        <v>1.92</v>
      </c>
      <c r="X53">
        <v>80.730999999999995</v>
      </c>
      <c r="Y53">
        <v>0.72199999999999998</v>
      </c>
      <c r="Z53">
        <v>0.54500000000000004</v>
      </c>
      <c r="AA53">
        <v>0</v>
      </c>
      <c r="AB53">
        <v>0</v>
      </c>
      <c r="AC53">
        <v>0</v>
      </c>
      <c r="AD53">
        <v>43.625</v>
      </c>
      <c r="AE53">
        <v>1</v>
      </c>
      <c r="AF53">
        <v>7</v>
      </c>
      <c r="AG53">
        <v>2</v>
      </c>
      <c r="AH53" t="s">
        <v>256</v>
      </c>
      <c r="AI53">
        <v>0</v>
      </c>
    </row>
    <row r="54" spans="1:35">
      <c r="A54">
        <v>53</v>
      </c>
      <c r="B54" t="s">
        <v>322</v>
      </c>
      <c r="C54" t="s">
        <v>323</v>
      </c>
      <c r="D54" s="110">
        <v>43678</v>
      </c>
      <c r="E54">
        <v>1</v>
      </c>
      <c r="F54">
        <v>-16.834</v>
      </c>
      <c r="G54">
        <v>-93.450999999999993</v>
      </c>
      <c r="H54">
        <v>20224</v>
      </c>
      <c r="I54">
        <v>-1</v>
      </c>
      <c r="J54">
        <v>1</v>
      </c>
      <c r="K54" t="s">
        <v>324</v>
      </c>
      <c r="L54" t="s">
        <v>312</v>
      </c>
      <c r="M54" t="s">
        <v>255</v>
      </c>
      <c r="N54">
        <v>1562520993.4400001</v>
      </c>
      <c r="O54">
        <v>0.26200000000000001</v>
      </c>
      <c r="P54">
        <v>0.90800000000000003</v>
      </c>
      <c r="Q54">
        <v>133.833</v>
      </c>
      <c r="R54">
        <v>0</v>
      </c>
      <c r="S54">
        <v>4.0000000000000001E-3</v>
      </c>
      <c r="T54">
        <v>3.1579999999999999</v>
      </c>
      <c r="U54">
        <v>84.072000000000003</v>
      </c>
      <c r="V54">
        <v>20.033999999999999</v>
      </c>
      <c r="W54">
        <v>1.99</v>
      </c>
      <c r="X54">
        <v>83.992999999999995</v>
      </c>
      <c r="Y54">
        <v>0.72199999999999998</v>
      </c>
      <c r="Z54">
        <v>0.68899999999999995</v>
      </c>
      <c r="AA54">
        <v>0</v>
      </c>
      <c r="AB54">
        <v>0</v>
      </c>
      <c r="AC54">
        <v>0</v>
      </c>
      <c r="AD54">
        <v>43.688000000000002</v>
      </c>
      <c r="AE54">
        <v>1</v>
      </c>
      <c r="AF54">
        <v>8</v>
      </c>
      <c r="AG54">
        <v>2</v>
      </c>
      <c r="AH54" t="s">
        <v>256</v>
      </c>
      <c r="AI54">
        <v>0</v>
      </c>
    </row>
    <row r="55" spans="1:35">
      <c r="A55">
        <v>54</v>
      </c>
      <c r="B55" t="s">
        <v>322</v>
      </c>
      <c r="C55" t="s">
        <v>325</v>
      </c>
      <c r="D55" s="110">
        <v>43678</v>
      </c>
      <c r="E55">
        <v>2</v>
      </c>
      <c r="F55">
        <v>-16.891999999999999</v>
      </c>
      <c r="G55">
        <v>-94.340999999999994</v>
      </c>
      <c r="H55">
        <v>19074</v>
      </c>
      <c r="I55">
        <v>-1</v>
      </c>
      <c r="J55">
        <v>1</v>
      </c>
      <c r="K55" t="s">
        <v>324</v>
      </c>
      <c r="L55" t="s">
        <v>312</v>
      </c>
      <c r="M55" t="s">
        <v>255</v>
      </c>
      <c r="N55">
        <v>1562521541.23</v>
      </c>
      <c r="O55">
        <v>0.27500000000000002</v>
      </c>
      <c r="P55">
        <v>0.89300000000000002</v>
      </c>
      <c r="Q55">
        <v>130.958</v>
      </c>
      <c r="R55">
        <v>0</v>
      </c>
      <c r="S55">
        <v>0</v>
      </c>
      <c r="T55">
        <v>3.1080000000000001</v>
      </c>
      <c r="U55">
        <v>79.051000000000002</v>
      </c>
      <c r="V55">
        <v>18.577000000000002</v>
      </c>
      <c r="W55">
        <v>1.839</v>
      </c>
      <c r="X55">
        <v>78.677000000000007</v>
      </c>
      <c r="Y55">
        <v>0.72199999999999998</v>
      </c>
      <c r="Z55">
        <v>0.51500000000000001</v>
      </c>
      <c r="AA55">
        <v>0</v>
      </c>
      <c r="AB55">
        <v>0</v>
      </c>
      <c r="AC55">
        <v>0</v>
      </c>
      <c r="AD55">
        <v>43.625</v>
      </c>
      <c r="AE55">
        <v>1</v>
      </c>
      <c r="AF55">
        <v>8</v>
      </c>
      <c r="AG55">
        <v>2</v>
      </c>
      <c r="AH55" t="s">
        <v>256</v>
      </c>
      <c r="AI55">
        <v>0</v>
      </c>
    </row>
    <row r="56" spans="1:35">
      <c r="A56">
        <v>55</v>
      </c>
      <c r="B56" t="s">
        <v>322</v>
      </c>
      <c r="C56" t="s">
        <v>326</v>
      </c>
      <c r="D56" s="110">
        <v>43678</v>
      </c>
      <c r="E56">
        <v>3</v>
      </c>
      <c r="F56">
        <v>-16.937999999999999</v>
      </c>
      <c r="G56">
        <v>-94.619</v>
      </c>
      <c r="H56">
        <v>20265</v>
      </c>
      <c r="I56">
        <v>-1</v>
      </c>
      <c r="J56">
        <v>1</v>
      </c>
      <c r="K56" t="s">
        <v>324</v>
      </c>
      <c r="L56" t="s">
        <v>312</v>
      </c>
      <c r="M56" t="s">
        <v>255</v>
      </c>
      <c r="N56">
        <v>1562522089.6400001</v>
      </c>
      <c r="O56">
        <v>0.26500000000000001</v>
      </c>
      <c r="P56">
        <v>0.88700000000000001</v>
      </c>
      <c r="Q56">
        <v>131.88300000000001</v>
      </c>
      <c r="R56">
        <v>0</v>
      </c>
      <c r="S56">
        <v>-1E-3</v>
      </c>
      <c r="T56">
        <v>3.117</v>
      </c>
      <c r="U56">
        <v>84.287999999999997</v>
      </c>
      <c r="V56">
        <v>19.864999999999998</v>
      </c>
      <c r="W56">
        <v>2.0030000000000001</v>
      </c>
      <c r="X56">
        <v>84.192999999999998</v>
      </c>
      <c r="Y56">
        <v>0.72099999999999997</v>
      </c>
      <c r="Z56">
        <v>0.64400000000000002</v>
      </c>
      <c r="AA56">
        <v>0</v>
      </c>
      <c r="AB56">
        <v>0</v>
      </c>
      <c r="AC56">
        <v>0</v>
      </c>
      <c r="AD56">
        <v>43.625</v>
      </c>
      <c r="AE56">
        <v>1</v>
      </c>
      <c r="AF56">
        <v>8</v>
      </c>
      <c r="AG56">
        <v>2</v>
      </c>
      <c r="AH56" t="s">
        <v>256</v>
      </c>
      <c r="AI56">
        <v>0</v>
      </c>
    </row>
    <row r="57" spans="1:35">
      <c r="A57">
        <v>56</v>
      </c>
      <c r="B57" t="s">
        <v>322</v>
      </c>
      <c r="C57" t="s">
        <v>327</v>
      </c>
      <c r="D57" s="110">
        <v>43678</v>
      </c>
      <c r="E57">
        <v>4</v>
      </c>
      <c r="F57">
        <v>-16.93</v>
      </c>
      <c r="G57">
        <v>-95.108999999999995</v>
      </c>
      <c r="H57">
        <v>19320</v>
      </c>
      <c r="I57">
        <v>0</v>
      </c>
      <c r="J57">
        <v>1</v>
      </c>
      <c r="K57" t="s">
        <v>324</v>
      </c>
      <c r="L57" t="s">
        <v>312</v>
      </c>
      <c r="M57" t="s">
        <v>255</v>
      </c>
      <c r="N57">
        <v>1562522637.25</v>
      </c>
      <c r="O57">
        <v>0.26600000000000001</v>
      </c>
      <c r="P57">
        <v>0.84</v>
      </c>
      <c r="Q57">
        <v>134.173</v>
      </c>
      <c r="R57">
        <v>1E-3</v>
      </c>
      <c r="S57">
        <v>3.0000000000000001E-3</v>
      </c>
      <c r="T57">
        <v>3.1840000000000002</v>
      </c>
      <c r="U57">
        <v>80.138000000000005</v>
      </c>
      <c r="V57">
        <v>19.015000000000001</v>
      </c>
      <c r="W57">
        <v>1.8580000000000001</v>
      </c>
      <c r="X57">
        <v>79.024000000000001</v>
      </c>
      <c r="Y57">
        <v>0.72199999999999998</v>
      </c>
      <c r="Z57">
        <v>0.39200000000000002</v>
      </c>
      <c r="AA57">
        <v>0</v>
      </c>
      <c r="AB57">
        <v>0</v>
      </c>
      <c r="AC57">
        <v>0</v>
      </c>
      <c r="AD57">
        <v>43.688000000000002</v>
      </c>
      <c r="AE57">
        <v>1</v>
      </c>
      <c r="AF57">
        <v>8</v>
      </c>
      <c r="AG57">
        <v>2</v>
      </c>
      <c r="AH57" t="s">
        <v>256</v>
      </c>
      <c r="AI57">
        <v>0</v>
      </c>
    </row>
    <row r="58" spans="1:35">
      <c r="A58">
        <v>57</v>
      </c>
      <c r="B58" t="s">
        <v>328</v>
      </c>
      <c r="C58" t="s">
        <v>329</v>
      </c>
      <c r="D58" s="110">
        <v>43709</v>
      </c>
      <c r="E58">
        <v>1</v>
      </c>
      <c r="F58">
        <v>-16.620999999999999</v>
      </c>
      <c r="G58">
        <v>-92.254999999999995</v>
      </c>
      <c r="H58">
        <v>19713</v>
      </c>
      <c r="I58">
        <v>-1</v>
      </c>
      <c r="J58">
        <v>1</v>
      </c>
      <c r="K58" t="s">
        <v>186</v>
      </c>
      <c r="L58" t="s">
        <v>330</v>
      </c>
      <c r="M58" t="s">
        <v>255</v>
      </c>
      <c r="N58">
        <v>1562523186.3900001</v>
      </c>
      <c r="O58">
        <v>0.26900000000000002</v>
      </c>
      <c r="P58">
        <v>0.85399999999999998</v>
      </c>
      <c r="Q58">
        <v>132.74</v>
      </c>
      <c r="R58">
        <v>0</v>
      </c>
      <c r="S58">
        <v>1E-3</v>
      </c>
      <c r="T58">
        <v>3.1339999999999999</v>
      </c>
      <c r="U58">
        <v>81.736000000000004</v>
      </c>
      <c r="V58">
        <v>19.128</v>
      </c>
      <c r="W58">
        <v>1.972</v>
      </c>
      <c r="X58">
        <v>82.793000000000006</v>
      </c>
      <c r="Y58">
        <v>0.72199999999999998</v>
      </c>
      <c r="Z58">
        <v>0.80300000000000005</v>
      </c>
      <c r="AA58">
        <v>0</v>
      </c>
      <c r="AB58">
        <v>0</v>
      </c>
      <c r="AC58">
        <v>0</v>
      </c>
      <c r="AD58">
        <v>43.688000000000002</v>
      </c>
      <c r="AE58">
        <v>1</v>
      </c>
      <c r="AF58">
        <v>9</v>
      </c>
      <c r="AG58">
        <v>2</v>
      </c>
      <c r="AH58" t="s">
        <v>256</v>
      </c>
      <c r="AI58">
        <v>0</v>
      </c>
    </row>
    <row r="59" spans="1:35">
      <c r="A59">
        <v>58</v>
      </c>
      <c r="B59" t="s">
        <v>328</v>
      </c>
      <c r="C59" t="s">
        <v>331</v>
      </c>
      <c r="D59" s="110">
        <v>43709</v>
      </c>
      <c r="E59">
        <v>2</v>
      </c>
      <c r="F59">
        <v>-16.568999999999999</v>
      </c>
      <c r="G59">
        <v>-92.055999999999997</v>
      </c>
      <c r="H59">
        <v>21002</v>
      </c>
      <c r="I59">
        <v>-1</v>
      </c>
      <c r="J59">
        <v>1</v>
      </c>
      <c r="K59" t="s">
        <v>186</v>
      </c>
      <c r="L59" t="s">
        <v>330</v>
      </c>
      <c r="M59" t="s">
        <v>255</v>
      </c>
      <c r="N59">
        <v>1562523734.1099999</v>
      </c>
      <c r="O59">
        <v>0.249</v>
      </c>
      <c r="P59">
        <v>0.84799999999999998</v>
      </c>
      <c r="Q59">
        <v>138.68299999999999</v>
      </c>
      <c r="R59">
        <v>-1E-3</v>
      </c>
      <c r="S59">
        <v>1E-3</v>
      </c>
      <c r="T59">
        <v>3.2559999999999998</v>
      </c>
      <c r="U59">
        <v>87.837999999999994</v>
      </c>
      <c r="V59">
        <v>20.673999999999999</v>
      </c>
      <c r="W59">
        <v>2.04</v>
      </c>
      <c r="X59">
        <v>86.442999999999998</v>
      </c>
      <c r="Y59">
        <v>0.72199999999999998</v>
      </c>
      <c r="Z59">
        <v>0.51300000000000001</v>
      </c>
      <c r="AA59">
        <v>0</v>
      </c>
      <c r="AB59">
        <v>0</v>
      </c>
      <c r="AC59">
        <v>0</v>
      </c>
      <c r="AD59">
        <v>43.688000000000002</v>
      </c>
      <c r="AE59">
        <v>1</v>
      </c>
      <c r="AF59">
        <v>9</v>
      </c>
      <c r="AG59">
        <v>2</v>
      </c>
      <c r="AH59" t="s">
        <v>256</v>
      </c>
      <c r="AI59">
        <v>0</v>
      </c>
    </row>
    <row r="60" spans="1:35">
      <c r="A60">
        <v>59</v>
      </c>
      <c r="B60" t="s">
        <v>328</v>
      </c>
      <c r="C60" t="s">
        <v>332</v>
      </c>
      <c r="D60" s="110">
        <v>43709</v>
      </c>
      <c r="E60">
        <v>3</v>
      </c>
      <c r="F60">
        <v>-16.603999999999999</v>
      </c>
      <c r="G60">
        <v>-92.064999999999998</v>
      </c>
      <c r="H60">
        <v>19838</v>
      </c>
      <c r="I60">
        <v>-1</v>
      </c>
      <c r="J60">
        <v>1</v>
      </c>
      <c r="K60" t="s">
        <v>186</v>
      </c>
      <c r="L60" t="s">
        <v>330</v>
      </c>
      <c r="M60" t="s">
        <v>255</v>
      </c>
      <c r="N60">
        <v>1562524281.8900001</v>
      </c>
      <c r="O60">
        <v>0.23699999999999999</v>
      </c>
      <c r="P60">
        <v>0.94599999999999995</v>
      </c>
      <c r="Q60">
        <v>134.78299999999999</v>
      </c>
      <c r="R60">
        <v>-1E-3</v>
      </c>
      <c r="S60">
        <v>4.0000000000000001E-3</v>
      </c>
      <c r="T60">
        <v>3.1829999999999998</v>
      </c>
      <c r="U60">
        <v>82.73</v>
      </c>
      <c r="V60">
        <v>19.439</v>
      </c>
      <c r="W60">
        <v>1.84</v>
      </c>
      <c r="X60">
        <v>80.328000000000003</v>
      </c>
      <c r="Y60">
        <v>0.72199999999999998</v>
      </c>
      <c r="Z60">
        <v>0.28299999999999997</v>
      </c>
      <c r="AA60">
        <v>0</v>
      </c>
      <c r="AB60">
        <v>0</v>
      </c>
      <c r="AC60">
        <v>0</v>
      </c>
      <c r="AD60">
        <v>43.625</v>
      </c>
      <c r="AE60">
        <v>1</v>
      </c>
      <c r="AF60">
        <v>9</v>
      </c>
      <c r="AG60">
        <v>2</v>
      </c>
      <c r="AH60" t="s">
        <v>256</v>
      </c>
      <c r="AI60">
        <v>0</v>
      </c>
    </row>
    <row r="61" spans="1:35">
      <c r="A61">
        <v>60</v>
      </c>
      <c r="B61" t="s">
        <v>328</v>
      </c>
      <c r="C61" t="s">
        <v>333</v>
      </c>
      <c r="D61" s="110">
        <v>43709</v>
      </c>
      <c r="E61">
        <v>4</v>
      </c>
      <c r="F61">
        <v>-16.661999999999999</v>
      </c>
      <c r="G61">
        <v>-92.423000000000002</v>
      </c>
      <c r="H61">
        <v>20939</v>
      </c>
      <c r="I61">
        <v>0</v>
      </c>
      <c r="J61">
        <v>1</v>
      </c>
      <c r="K61" t="s">
        <v>186</v>
      </c>
      <c r="L61" t="s">
        <v>330</v>
      </c>
      <c r="M61" t="s">
        <v>255</v>
      </c>
      <c r="N61">
        <v>1562524829.98</v>
      </c>
      <c r="O61">
        <v>0.251</v>
      </c>
      <c r="P61">
        <v>0.88100000000000001</v>
      </c>
      <c r="Q61">
        <v>139.018</v>
      </c>
      <c r="R61">
        <v>0</v>
      </c>
      <c r="S61">
        <v>6.0000000000000001E-3</v>
      </c>
      <c r="T61">
        <v>3.2669999999999999</v>
      </c>
      <c r="U61">
        <v>87.25</v>
      </c>
      <c r="V61">
        <v>20.879000000000001</v>
      </c>
      <c r="W61">
        <v>2.109</v>
      </c>
      <c r="X61">
        <v>87.105999999999995</v>
      </c>
      <c r="Y61">
        <v>0.72199999999999998</v>
      </c>
      <c r="Z61">
        <v>0.86099999999999999</v>
      </c>
      <c r="AA61">
        <v>0</v>
      </c>
      <c r="AB61">
        <v>0</v>
      </c>
      <c r="AC61">
        <v>0</v>
      </c>
      <c r="AD61">
        <v>43.688000000000002</v>
      </c>
      <c r="AE61">
        <v>1</v>
      </c>
      <c r="AF61">
        <v>9</v>
      </c>
      <c r="AG61">
        <v>2</v>
      </c>
      <c r="AH61" t="s">
        <v>256</v>
      </c>
      <c r="AI61">
        <v>0</v>
      </c>
    </row>
    <row r="62" spans="1:35">
      <c r="A62">
        <v>61</v>
      </c>
      <c r="B62" t="s">
        <v>334</v>
      </c>
      <c r="C62" t="s">
        <v>335</v>
      </c>
      <c r="D62" s="110">
        <v>43739</v>
      </c>
      <c r="E62">
        <v>1</v>
      </c>
      <c r="F62">
        <v>-15.936999999999999</v>
      </c>
      <c r="G62">
        <v>-88.253</v>
      </c>
      <c r="H62">
        <v>19031</v>
      </c>
      <c r="I62">
        <v>-1</v>
      </c>
      <c r="J62">
        <v>1</v>
      </c>
      <c r="K62" t="s">
        <v>336</v>
      </c>
      <c r="L62" t="s">
        <v>312</v>
      </c>
      <c r="M62" t="s">
        <v>255</v>
      </c>
      <c r="N62">
        <v>1562525378.27</v>
      </c>
      <c r="O62">
        <v>0.26600000000000001</v>
      </c>
      <c r="P62">
        <v>0.9</v>
      </c>
      <c r="Q62">
        <v>132.71199999999999</v>
      </c>
      <c r="R62">
        <v>0</v>
      </c>
      <c r="S62">
        <v>1E-3</v>
      </c>
      <c r="T62">
        <v>3.1640000000000001</v>
      </c>
      <c r="U62">
        <v>79.143000000000001</v>
      </c>
      <c r="V62">
        <v>18.591000000000001</v>
      </c>
      <c r="W62">
        <v>1.782</v>
      </c>
      <c r="X62">
        <v>76.363</v>
      </c>
      <c r="Y62">
        <v>0.72199999999999998</v>
      </c>
      <c r="Z62">
        <v>2.3E-2</v>
      </c>
      <c r="AA62">
        <v>0</v>
      </c>
      <c r="AB62">
        <v>0</v>
      </c>
      <c r="AC62">
        <v>0</v>
      </c>
      <c r="AD62">
        <v>43.625</v>
      </c>
      <c r="AE62">
        <v>1</v>
      </c>
      <c r="AF62">
        <v>10</v>
      </c>
      <c r="AG62">
        <v>2</v>
      </c>
      <c r="AH62" t="s">
        <v>256</v>
      </c>
      <c r="AI62">
        <v>0</v>
      </c>
    </row>
    <row r="63" spans="1:35">
      <c r="A63">
        <v>62</v>
      </c>
      <c r="B63" t="s">
        <v>334</v>
      </c>
      <c r="C63" t="s">
        <v>337</v>
      </c>
      <c r="D63" s="110">
        <v>43739</v>
      </c>
      <c r="E63">
        <v>2</v>
      </c>
      <c r="F63">
        <v>-15.893000000000001</v>
      </c>
      <c r="G63">
        <v>-87.631</v>
      </c>
      <c r="H63">
        <v>18880</v>
      </c>
      <c r="I63">
        <v>-1</v>
      </c>
      <c r="J63">
        <v>1</v>
      </c>
      <c r="K63" t="s">
        <v>336</v>
      </c>
      <c r="L63" t="s">
        <v>312</v>
      </c>
      <c r="M63" t="s">
        <v>255</v>
      </c>
      <c r="N63">
        <v>1562525926.98</v>
      </c>
      <c r="O63">
        <v>0.26900000000000002</v>
      </c>
      <c r="P63">
        <v>0.93700000000000006</v>
      </c>
      <c r="Q63">
        <v>130.54</v>
      </c>
      <c r="R63">
        <v>0</v>
      </c>
      <c r="S63">
        <v>0</v>
      </c>
      <c r="T63">
        <v>3.11</v>
      </c>
      <c r="U63">
        <v>78.138999999999996</v>
      </c>
      <c r="V63">
        <v>18.899999999999999</v>
      </c>
      <c r="W63">
        <v>1.7809999999999999</v>
      </c>
      <c r="X63">
        <v>76.094999999999999</v>
      </c>
      <c r="Y63">
        <v>0.72299999999999998</v>
      </c>
      <c r="Z63">
        <v>0.20499999999999999</v>
      </c>
      <c r="AA63">
        <v>0</v>
      </c>
      <c r="AB63">
        <v>0</v>
      </c>
      <c r="AC63">
        <v>0</v>
      </c>
      <c r="AD63">
        <v>43.625</v>
      </c>
      <c r="AE63">
        <v>1</v>
      </c>
      <c r="AF63">
        <v>10</v>
      </c>
      <c r="AG63">
        <v>2</v>
      </c>
      <c r="AH63" t="s">
        <v>256</v>
      </c>
      <c r="AI63">
        <v>0</v>
      </c>
    </row>
    <row r="64" spans="1:35">
      <c r="A64">
        <v>63</v>
      </c>
      <c r="B64" t="s">
        <v>334</v>
      </c>
      <c r="C64" t="s">
        <v>338</v>
      </c>
      <c r="D64" s="110">
        <v>43739</v>
      </c>
      <c r="E64">
        <v>3</v>
      </c>
      <c r="F64">
        <v>-15.872999999999999</v>
      </c>
      <c r="G64">
        <v>-87.460999999999999</v>
      </c>
      <c r="H64">
        <v>19346</v>
      </c>
      <c r="I64">
        <v>-1</v>
      </c>
      <c r="J64">
        <v>1</v>
      </c>
      <c r="K64" t="s">
        <v>336</v>
      </c>
      <c r="L64" t="s">
        <v>312</v>
      </c>
      <c r="M64" t="s">
        <v>255</v>
      </c>
      <c r="N64">
        <v>1562526475.3800001</v>
      </c>
      <c r="O64">
        <v>0.253</v>
      </c>
      <c r="P64">
        <v>0.92600000000000005</v>
      </c>
      <c r="Q64">
        <v>132.48400000000001</v>
      </c>
      <c r="R64">
        <v>-1E-3</v>
      </c>
      <c r="S64">
        <v>4.0000000000000001E-3</v>
      </c>
      <c r="T64">
        <v>3.1440000000000001</v>
      </c>
      <c r="U64">
        <v>80.307000000000002</v>
      </c>
      <c r="V64">
        <v>18.977</v>
      </c>
      <c r="W64">
        <v>1.8620000000000001</v>
      </c>
      <c r="X64">
        <v>79.478999999999999</v>
      </c>
      <c r="Y64">
        <v>0.72199999999999998</v>
      </c>
      <c r="Z64">
        <v>0.379</v>
      </c>
      <c r="AA64">
        <v>0</v>
      </c>
      <c r="AB64">
        <v>0</v>
      </c>
      <c r="AC64">
        <v>0</v>
      </c>
      <c r="AD64">
        <v>43.625</v>
      </c>
      <c r="AE64">
        <v>1</v>
      </c>
      <c r="AF64">
        <v>10</v>
      </c>
      <c r="AG64">
        <v>2</v>
      </c>
      <c r="AH64" t="s">
        <v>256</v>
      </c>
      <c r="AI64">
        <v>0</v>
      </c>
    </row>
    <row r="65" spans="1:35">
      <c r="A65">
        <v>64</v>
      </c>
      <c r="B65" t="s">
        <v>334</v>
      </c>
      <c r="C65" t="s">
        <v>339</v>
      </c>
      <c r="D65" s="110">
        <v>43739</v>
      </c>
      <c r="E65">
        <v>4</v>
      </c>
      <c r="F65">
        <v>-15.88</v>
      </c>
      <c r="G65">
        <v>-87.447000000000003</v>
      </c>
      <c r="H65">
        <v>19322</v>
      </c>
      <c r="I65">
        <v>0</v>
      </c>
      <c r="J65">
        <v>1</v>
      </c>
      <c r="K65" t="s">
        <v>336</v>
      </c>
      <c r="L65" t="s">
        <v>312</v>
      </c>
      <c r="M65" t="s">
        <v>255</v>
      </c>
      <c r="N65">
        <v>1562527023.46</v>
      </c>
      <c r="O65">
        <v>0.26400000000000001</v>
      </c>
      <c r="P65">
        <v>0.874</v>
      </c>
      <c r="Q65">
        <v>130.56299999999999</v>
      </c>
      <c r="R65">
        <v>0</v>
      </c>
      <c r="S65">
        <v>-2E-3</v>
      </c>
      <c r="T65">
        <v>3.097</v>
      </c>
      <c r="U65">
        <v>80.149000000000001</v>
      </c>
      <c r="V65">
        <v>19.18</v>
      </c>
      <c r="W65">
        <v>1.823</v>
      </c>
      <c r="X65">
        <v>78.367999999999995</v>
      </c>
      <c r="Y65">
        <v>0.72199999999999998</v>
      </c>
      <c r="Z65">
        <v>0.33100000000000002</v>
      </c>
      <c r="AA65">
        <v>0</v>
      </c>
      <c r="AB65">
        <v>0</v>
      </c>
      <c r="AC65">
        <v>0</v>
      </c>
      <c r="AD65">
        <v>43.625</v>
      </c>
      <c r="AE65">
        <v>1</v>
      </c>
      <c r="AF65">
        <v>10</v>
      </c>
      <c r="AG65">
        <v>2</v>
      </c>
      <c r="AH65" t="s">
        <v>256</v>
      </c>
      <c r="AI65">
        <v>0</v>
      </c>
    </row>
    <row r="66" spans="1:35">
      <c r="A66">
        <v>65</v>
      </c>
      <c r="B66" t="s">
        <v>340</v>
      </c>
      <c r="C66" t="s">
        <v>341</v>
      </c>
      <c r="D66" s="110">
        <v>43770</v>
      </c>
      <c r="E66">
        <v>1</v>
      </c>
      <c r="F66">
        <v>-15.807</v>
      </c>
      <c r="G66">
        <v>-86.817999999999998</v>
      </c>
      <c r="H66">
        <v>19631</v>
      </c>
      <c r="I66">
        <v>-1</v>
      </c>
      <c r="J66">
        <v>1</v>
      </c>
      <c r="K66" t="s">
        <v>342</v>
      </c>
      <c r="L66" t="s">
        <v>312</v>
      </c>
      <c r="M66" t="s">
        <v>255</v>
      </c>
      <c r="N66">
        <v>1562527571.3900001</v>
      </c>
      <c r="O66">
        <v>0.28499999999999998</v>
      </c>
      <c r="P66">
        <v>0.90800000000000003</v>
      </c>
      <c r="Q66">
        <v>133.43700000000001</v>
      </c>
      <c r="R66">
        <v>1E-3</v>
      </c>
      <c r="S66">
        <v>6.0000000000000001E-3</v>
      </c>
      <c r="T66">
        <v>3.1669999999999998</v>
      </c>
      <c r="U66">
        <v>81.561999999999998</v>
      </c>
      <c r="V66">
        <v>19.170000000000002</v>
      </c>
      <c r="W66">
        <v>1.899</v>
      </c>
      <c r="X66">
        <v>80.805999999999997</v>
      </c>
      <c r="Y66">
        <v>0.72199999999999998</v>
      </c>
      <c r="Z66">
        <v>0.51300000000000001</v>
      </c>
      <c r="AA66">
        <v>0</v>
      </c>
      <c r="AB66">
        <v>0</v>
      </c>
      <c r="AC66">
        <v>0</v>
      </c>
      <c r="AD66">
        <v>43.625</v>
      </c>
      <c r="AE66">
        <v>1</v>
      </c>
      <c r="AF66">
        <v>11</v>
      </c>
      <c r="AG66">
        <v>2</v>
      </c>
      <c r="AH66" t="s">
        <v>256</v>
      </c>
      <c r="AI66">
        <v>0</v>
      </c>
    </row>
    <row r="67" spans="1:35">
      <c r="A67">
        <v>66</v>
      </c>
      <c r="B67" t="s">
        <v>340</v>
      </c>
      <c r="C67" t="s">
        <v>343</v>
      </c>
      <c r="D67" s="110">
        <v>43770</v>
      </c>
      <c r="E67">
        <v>2</v>
      </c>
      <c r="F67">
        <v>-15.734999999999999</v>
      </c>
      <c r="G67">
        <v>-85.938999999999993</v>
      </c>
      <c r="H67">
        <v>19318</v>
      </c>
      <c r="I67">
        <v>-1</v>
      </c>
      <c r="J67">
        <v>1</v>
      </c>
      <c r="K67" t="s">
        <v>342</v>
      </c>
      <c r="L67" t="s">
        <v>312</v>
      </c>
      <c r="M67" t="s">
        <v>255</v>
      </c>
      <c r="N67">
        <v>1562528119.99</v>
      </c>
      <c r="O67">
        <v>0.24199999999999999</v>
      </c>
      <c r="P67">
        <v>0.84799999999999998</v>
      </c>
      <c r="Q67">
        <v>131.435</v>
      </c>
      <c r="R67">
        <v>-1E-3</v>
      </c>
      <c r="S67">
        <v>0</v>
      </c>
      <c r="T67">
        <v>3.1190000000000002</v>
      </c>
      <c r="U67">
        <v>80.010000000000005</v>
      </c>
      <c r="V67">
        <v>18.824000000000002</v>
      </c>
      <c r="W67">
        <v>1.931</v>
      </c>
      <c r="X67">
        <v>80.257999999999996</v>
      </c>
      <c r="Y67">
        <v>0.72199999999999998</v>
      </c>
      <c r="Z67">
        <v>0.69699999999999995</v>
      </c>
      <c r="AA67">
        <v>0</v>
      </c>
      <c r="AB67">
        <v>0</v>
      </c>
      <c r="AC67">
        <v>0</v>
      </c>
      <c r="AD67">
        <v>43.625</v>
      </c>
      <c r="AE67">
        <v>1</v>
      </c>
      <c r="AF67">
        <v>11</v>
      </c>
      <c r="AG67">
        <v>2</v>
      </c>
      <c r="AH67" t="s">
        <v>256</v>
      </c>
      <c r="AI67">
        <v>0</v>
      </c>
    </row>
    <row r="68" spans="1:35">
      <c r="A68">
        <v>67</v>
      </c>
      <c r="B68" t="s">
        <v>340</v>
      </c>
      <c r="C68" t="s">
        <v>344</v>
      </c>
      <c r="D68" s="110">
        <v>43770</v>
      </c>
      <c r="E68">
        <v>3</v>
      </c>
      <c r="F68">
        <v>-15.775</v>
      </c>
      <c r="G68">
        <v>-86.492000000000004</v>
      </c>
      <c r="H68">
        <v>19918</v>
      </c>
      <c r="I68">
        <v>-1</v>
      </c>
      <c r="J68">
        <v>1</v>
      </c>
      <c r="K68" t="s">
        <v>342</v>
      </c>
      <c r="L68" t="s">
        <v>312</v>
      </c>
      <c r="M68" t="s">
        <v>255</v>
      </c>
      <c r="N68">
        <v>1562528668.45</v>
      </c>
      <c r="O68">
        <v>0.252</v>
      </c>
      <c r="P68">
        <v>0.89600000000000002</v>
      </c>
      <c r="Q68">
        <v>134.41999999999999</v>
      </c>
      <c r="R68">
        <v>1E-3</v>
      </c>
      <c r="S68">
        <v>6.0000000000000001E-3</v>
      </c>
      <c r="T68">
        <v>3.1739999999999999</v>
      </c>
      <c r="U68">
        <v>82.665000000000006</v>
      </c>
      <c r="V68">
        <v>19.707000000000001</v>
      </c>
      <c r="W68">
        <v>1.996</v>
      </c>
      <c r="X68">
        <v>83.144000000000005</v>
      </c>
      <c r="Y68">
        <v>0.72199999999999998</v>
      </c>
      <c r="Z68">
        <v>0.82699999999999996</v>
      </c>
      <c r="AA68">
        <v>0</v>
      </c>
      <c r="AB68">
        <v>0</v>
      </c>
      <c r="AC68">
        <v>0</v>
      </c>
      <c r="AD68">
        <v>43.625</v>
      </c>
      <c r="AE68">
        <v>1</v>
      </c>
      <c r="AF68">
        <v>11</v>
      </c>
      <c r="AG68">
        <v>2</v>
      </c>
      <c r="AH68" t="s">
        <v>256</v>
      </c>
      <c r="AI68">
        <v>0</v>
      </c>
    </row>
    <row r="69" spans="1:35">
      <c r="A69">
        <v>68</v>
      </c>
      <c r="B69" t="s">
        <v>340</v>
      </c>
      <c r="C69" t="s">
        <v>345</v>
      </c>
      <c r="D69" s="110">
        <v>43770</v>
      </c>
      <c r="E69">
        <v>4</v>
      </c>
      <c r="F69">
        <v>-15.726000000000001</v>
      </c>
      <c r="G69">
        <v>-86.230999999999995</v>
      </c>
      <c r="H69">
        <v>21038</v>
      </c>
      <c r="I69">
        <v>0</v>
      </c>
      <c r="J69">
        <v>1</v>
      </c>
      <c r="K69" t="s">
        <v>342</v>
      </c>
      <c r="L69" t="s">
        <v>312</v>
      </c>
      <c r="M69" t="s">
        <v>255</v>
      </c>
      <c r="N69">
        <v>1562529216.51</v>
      </c>
      <c r="O69">
        <v>0.27</v>
      </c>
      <c r="P69">
        <v>0.91800000000000004</v>
      </c>
      <c r="Q69">
        <v>139.684</v>
      </c>
      <c r="R69">
        <v>2E-3</v>
      </c>
      <c r="S69">
        <v>0.01</v>
      </c>
      <c r="T69">
        <v>3.2970000000000002</v>
      </c>
      <c r="U69">
        <v>88.114999999999995</v>
      </c>
      <c r="V69">
        <v>20.657</v>
      </c>
      <c r="W69">
        <v>2.048</v>
      </c>
      <c r="X69">
        <v>86.61</v>
      </c>
      <c r="Y69">
        <v>0.72199999999999998</v>
      </c>
      <c r="Z69">
        <v>0.48199999999999998</v>
      </c>
      <c r="AA69">
        <v>0</v>
      </c>
      <c r="AB69">
        <v>0</v>
      </c>
      <c r="AC69">
        <v>0</v>
      </c>
      <c r="AD69">
        <v>43.561999999999998</v>
      </c>
      <c r="AE69">
        <v>1</v>
      </c>
      <c r="AF69">
        <v>11</v>
      </c>
      <c r="AG69">
        <v>2</v>
      </c>
      <c r="AH69" t="s">
        <v>256</v>
      </c>
      <c r="AI69">
        <v>0</v>
      </c>
    </row>
    <row r="70" spans="1:35">
      <c r="A70">
        <v>69</v>
      </c>
      <c r="B70" t="s">
        <v>346</v>
      </c>
      <c r="C70" t="s">
        <v>347</v>
      </c>
      <c r="D70" s="110">
        <v>43800</v>
      </c>
      <c r="E70">
        <v>1</v>
      </c>
      <c r="F70">
        <v>-15.965999999999999</v>
      </c>
      <c r="G70">
        <v>-87.754999999999995</v>
      </c>
      <c r="H70">
        <v>19385</v>
      </c>
      <c r="I70">
        <v>-1</v>
      </c>
      <c r="J70">
        <v>1</v>
      </c>
      <c r="K70" t="s">
        <v>348</v>
      </c>
      <c r="L70" t="s">
        <v>312</v>
      </c>
      <c r="M70" t="s">
        <v>255</v>
      </c>
      <c r="N70">
        <v>1562529764.9400001</v>
      </c>
      <c r="O70">
        <v>0.29299999999999998</v>
      </c>
      <c r="P70">
        <v>0.877</v>
      </c>
      <c r="Q70">
        <v>133.88900000000001</v>
      </c>
      <c r="R70">
        <v>1E-3</v>
      </c>
      <c r="S70">
        <v>6.0000000000000001E-3</v>
      </c>
      <c r="T70">
        <v>3.177</v>
      </c>
      <c r="U70">
        <v>80.356999999999999</v>
      </c>
      <c r="V70">
        <v>19.213000000000001</v>
      </c>
      <c r="W70">
        <v>1.9</v>
      </c>
      <c r="X70">
        <v>79.531999999999996</v>
      </c>
      <c r="Y70">
        <v>0.72199999999999998</v>
      </c>
      <c r="Z70">
        <v>0.51700000000000002</v>
      </c>
      <c r="AA70">
        <v>0</v>
      </c>
      <c r="AB70">
        <v>0</v>
      </c>
      <c r="AC70">
        <v>0</v>
      </c>
      <c r="AD70">
        <v>43.561999999999998</v>
      </c>
      <c r="AE70">
        <v>1</v>
      </c>
      <c r="AF70">
        <v>12</v>
      </c>
      <c r="AG70">
        <v>2</v>
      </c>
      <c r="AH70" t="s">
        <v>256</v>
      </c>
      <c r="AI70">
        <v>0</v>
      </c>
    </row>
    <row r="71" spans="1:35">
      <c r="A71">
        <v>70</v>
      </c>
      <c r="B71" t="s">
        <v>346</v>
      </c>
      <c r="C71" t="s">
        <v>349</v>
      </c>
      <c r="D71" s="110">
        <v>43800</v>
      </c>
      <c r="E71">
        <v>2</v>
      </c>
      <c r="F71">
        <v>-15.95</v>
      </c>
      <c r="G71">
        <v>-87.932000000000002</v>
      </c>
      <c r="H71">
        <v>19991</v>
      </c>
      <c r="I71">
        <v>-1</v>
      </c>
      <c r="J71">
        <v>1</v>
      </c>
      <c r="K71" t="s">
        <v>348</v>
      </c>
      <c r="L71" t="s">
        <v>312</v>
      </c>
      <c r="M71" t="s">
        <v>255</v>
      </c>
      <c r="N71">
        <v>1562530311.95</v>
      </c>
      <c r="O71">
        <v>0.27</v>
      </c>
      <c r="P71">
        <v>0.90200000000000002</v>
      </c>
      <c r="Q71">
        <v>134.03899999999999</v>
      </c>
      <c r="R71">
        <v>0</v>
      </c>
      <c r="S71">
        <v>1E-3</v>
      </c>
      <c r="T71">
        <v>3.165</v>
      </c>
      <c r="U71">
        <v>83.17</v>
      </c>
      <c r="V71">
        <v>19.827000000000002</v>
      </c>
      <c r="W71">
        <v>1.897</v>
      </c>
      <c r="X71">
        <v>81.522999999999996</v>
      </c>
      <c r="Y71">
        <v>0.72199999999999998</v>
      </c>
      <c r="Z71">
        <v>0.41199999999999998</v>
      </c>
      <c r="AA71">
        <v>0</v>
      </c>
      <c r="AB71">
        <v>0</v>
      </c>
      <c r="AC71">
        <v>0</v>
      </c>
      <c r="AD71">
        <v>43.561999999999998</v>
      </c>
      <c r="AE71">
        <v>1</v>
      </c>
      <c r="AF71">
        <v>12</v>
      </c>
      <c r="AG71">
        <v>2</v>
      </c>
      <c r="AH71" t="s">
        <v>256</v>
      </c>
      <c r="AI71">
        <v>0</v>
      </c>
    </row>
    <row r="72" spans="1:35">
      <c r="A72">
        <v>71</v>
      </c>
      <c r="B72" t="s">
        <v>346</v>
      </c>
      <c r="C72" t="s">
        <v>350</v>
      </c>
      <c r="D72" s="110">
        <v>43800</v>
      </c>
      <c r="E72">
        <v>3</v>
      </c>
      <c r="F72">
        <v>-15.901999999999999</v>
      </c>
      <c r="G72">
        <v>-87.936999999999998</v>
      </c>
      <c r="H72">
        <v>21911</v>
      </c>
      <c r="I72">
        <v>-1</v>
      </c>
      <c r="J72">
        <v>1</v>
      </c>
      <c r="K72" t="s">
        <v>348</v>
      </c>
      <c r="L72" t="s">
        <v>312</v>
      </c>
      <c r="M72" t="s">
        <v>255</v>
      </c>
      <c r="N72">
        <v>1562530860.4300001</v>
      </c>
      <c r="O72">
        <v>0.27100000000000002</v>
      </c>
      <c r="P72">
        <v>0.92600000000000005</v>
      </c>
      <c r="Q72">
        <v>143.17699999999999</v>
      </c>
      <c r="R72">
        <v>1E-3</v>
      </c>
      <c r="S72">
        <v>8.9999999999999993E-3</v>
      </c>
      <c r="T72">
        <v>3.363</v>
      </c>
      <c r="U72">
        <v>92.486000000000004</v>
      </c>
      <c r="V72">
        <v>21.295999999999999</v>
      </c>
      <c r="W72">
        <v>2.1190000000000002</v>
      </c>
      <c r="X72">
        <v>89.698999999999998</v>
      </c>
      <c r="Y72">
        <v>0.72199999999999998</v>
      </c>
      <c r="Z72">
        <v>0.40100000000000002</v>
      </c>
      <c r="AA72">
        <v>0</v>
      </c>
      <c r="AB72">
        <v>0</v>
      </c>
      <c r="AC72">
        <v>0</v>
      </c>
      <c r="AD72">
        <v>43.625</v>
      </c>
      <c r="AE72">
        <v>1</v>
      </c>
      <c r="AF72">
        <v>12</v>
      </c>
      <c r="AG72">
        <v>2</v>
      </c>
      <c r="AH72" t="s">
        <v>256</v>
      </c>
      <c r="AI72">
        <v>0</v>
      </c>
    </row>
    <row r="73" spans="1:35">
      <c r="A73">
        <v>72</v>
      </c>
      <c r="B73" t="s">
        <v>346</v>
      </c>
      <c r="C73" t="s">
        <v>351</v>
      </c>
      <c r="D73" s="110">
        <v>43800</v>
      </c>
      <c r="E73">
        <v>4</v>
      </c>
      <c r="F73">
        <v>-15.978</v>
      </c>
      <c r="G73">
        <v>-88.021000000000001</v>
      </c>
      <c r="H73">
        <v>20772</v>
      </c>
      <c r="I73">
        <v>0</v>
      </c>
      <c r="J73">
        <v>1</v>
      </c>
      <c r="K73" t="s">
        <v>348</v>
      </c>
      <c r="L73" t="s">
        <v>312</v>
      </c>
      <c r="M73" t="s">
        <v>255</v>
      </c>
      <c r="N73">
        <v>1562531408.9400001</v>
      </c>
      <c r="O73">
        <v>0.26200000000000001</v>
      </c>
      <c r="P73">
        <v>0.82699999999999996</v>
      </c>
      <c r="Q73">
        <v>139.58699999999999</v>
      </c>
      <c r="R73">
        <v>0</v>
      </c>
      <c r="S73">
        <v>8.0000000000000002E-3</v>
      </c>
      <c r="T73">
        <v>3.2949999999999999</v>
      </c>
      <c r="U73">
        <v>86.744</v>
      </c>
      <c r="V73">
        <v>20.186</v>
      </c>
      <c r="W73">
        <v>2.1040000000000001</v>
      </c>
      <c r="X73">
        <v>86.91</v>
      </c>
      <c r="Y73">
        <v>0.72199999999999998</v>
      </c>
      <c r="Z73">
        <v>0.85399999999999998</v>
      </c>
      <c r="AA73">
        <v>0</v>
      </c>
      <c r="AB73">
        <v>0</v>
      </c>
      <c r="AC73">
        <v>0</v>
      </c>
      <c r="AD73">
        <v>43.625</v>
      </c>
      <c r="AE73">
        <v>1</v>
      </c>
      <c r="AF73">
        <v>12</v>
      </c>
      <c r="AG73">
        <v>2</v>
      </c>
      <c r="AH73" t="s">
        <v>256</v>
      </c>
      <c r="AI73">
        <v>0</v>
      </c>
    </row>
    <row r="74" spans="1:35">
      <c r="A74">
        <v>73</v>
      </c>
      <c r="B74" t="s">
        <v>352</v>
      </c>
      <c r="C74" t="s">
        <v>353</v>
      </c>
      <c r="D74" s="111">
        <v>41275</v>
      </c>
      <c r="E74">
        <v>1</v>
      </c>
      <c r="F74">
        <v>-13.46</v>
      </c>
      <c r="G74">
        <v>-71.709000000000003</v>
      </c>
      <c r="H74">
        <v>19618</v>
      </c>
      <c r="I74">
        <v>-1</v>
      </c>
      <c r="J74">
        <v>1</v>
      </c>
      <c r="K74" t="s">
        <v>354</v>
      </c>
      <c r="L74" t="s">
        <v>312</v>
      </c>
      <c r="M74" t="s">
        <v>255</v>
      </c>
      <c r="N74">
        <v>1562531957.78</v>
      </c>
      <c r="O74">
        <v>0.26300000000000001</v>
      </c>
      <c r="P74">
        <v>0.91100000000000003</v>
      </c>
      <c r="Q74">
        <v>134.13900000000001</v>
      </c>
      <c r="R74">
        <v>0</v>
      </c>
      <c r="S74">
        <v>5.0000000000000001E-3</v>
      </c>
      <c r="T74">
        <v>3.1659999999999999</v>
      </c>
      <c r="U74">
        <v>81.331000000000003</v>
      </c>
      <c r="V74">
        <v>19.2</v>
      </c>
      <c r="W74">
        <v>1.9710000000000001</v>
      </c>
      <c r="X74">
        <v>81.783000000000001</v>
      </c>
      <c r="Y74">
        <v>0.72199999999999998</v>
      </c>
      <c r="Z74">
        <v>0.66400000000000003</v>
      </c>
      <c r="AA74">
        <v>0</v>
      </c>
      <c r="AB74">
        <v>0</v>
      </c>
      <c r="AC74">
        <v>0</v>
      </c>
      <c r="AD74">
        <v>43.561999999999998</v>
      </c>
      <c r="AE74">
        <v>1</v>
      </c>
      <c r="AF74">
        <v>13</v>
      </c>
      <c r="AG74">
        <v>2</v>
      </c>
      <c r="AH74" t="s">
        <v>256</v>
      </c>
      <c r="AI74">
        <v>0</v>
      </c>
    </row>
    <row r="75" spans="1:35">
      <c r="A75">
        <v>74</v>
      </c>
      <c r="B75" t="s">
        <v>352</v>
      </c>
      <c r="C75" t="s">
        <v>355</v>
      </c>
      <c r="D75" s="111">
        <v>41275</v>
      </c>
      <c r="E75">
        <v>2</v>
      </c>
      <c r="F75">
        <v>-13.143000000000001</v>
      </c>
      <c r="G75">
        <v>-68.575000000000003</v>
      </c>
      <c r="H75">
        <v>19196</v>
      </c>
      <c r="I75">
        <v>-1</v>
      </c>
      <c r="J75">
        <v>1</v>
      </c>
      <c r="K75" t="s">
        <v>354</v>
      </c>
      <c r="L75" t="s">
        <v>312</v>
      </c>
      <c r="M75" t="s">
        <v>255</v>
      </c>
      <c r="N75">
        <v>1562532506.8499999</v>
      </c>
      <c r="O75">
        <v>0.27100000000000002</v>
      </c>
      <c r="P75">
        <v>0.872</v>
      </c>
      <c r="Q75">
        <v>134.00700000000001</v>
      </c>
      <c r="R75">
        <v>-1E-3</v>
      </c>
      <c r="S75">
        <v>3.0000000000000001E-3</v>
      </c>
      <c r="T75">
        <v>3.181</v>
      </c>
      <c r="U75">
        <v>79.465000000000003</v>
      </c>
      <c r="V75">
        <v>18.747</v>
      </c>
      <c r="W75">
        <v>1.899</v>
      </c>
      <c r="X75">
        <v>79.91</v>
      </c>
      <c r="Y75">
        <v>0.72199999999999998</v>
      </c>
      <c r="Z75">
        <v>0.61</v>
      </c>
      <c r="AA75">
        <v>0</v>
      </c>
      <c r="AB75">
        <v>0</v>
      </c>
      <c r="AC75">
        <v>0</v>
      </c>
      <c r="AD75">
        <v>43.561999999999998</v>
      </c>
      <c r="AE75">
        <v>1</v>
      </c>
      <c r="AF75">
        <v>13</v>
      </c>
      <c r="AG75">
        <v>2</v>
      </c>
      <c r="AH75" t="s">
        <v>256</v>
      </c>
      <c r="AI75">
        <v>0</v>
      </c>
    </row>
    <row r="76" spans="1:35">
      <c r="A76">
        <v>75</v>
      </c>
      <c r="B76" t="s">
        <v>352</v>
      </c>
      <c r="C76" t="s">
        <v>356</v>
      </c>
      <c r="D76" s="111">
        <v>41275</v>
      </c>
      <c r="E76">
        <v>3</v>
      </c>
      <c r="F76">
        <v>-13.074</v>
      </c>
      <c r="G76">
        <v>-68.037999999999997</v>
      </c>
      <c r="H76">
        <v>20078</v>
      </c>
      <c r="I76">
        <v>-1</v>
      </c>
      <c r="J76">
        <v>1</v>
      </c>
      <c r="K76" t="s">
        <v>354</v>
      </c>
      <c r="L76" t="s">
        <v>312</v>
      </c>
      <c r="M76" t="s">
        <v>255</v>
      </c>
      <c r="N76">
        <v>1562533055.3499999</v>
      </c>
      <c r="O76">
        <v>0.28599999999999998</v>
      </c>
      <c r="P76">
        <v>0.84499999999999997</v>
      </c>
      <c r="Q76">
        <v>134.423</v>
      </c>
      <c r="R76">
        <v>-1E-3</v>
      </c>
      <c r="S76">
        <v>-2E-3</v>
      </c>
      <c r="T76">
        <v>3.173</v>
      </c>
      <c r="U76">
        <v>83.590999999999994</v>
      </c>
      <c r="V76">
        <v>19.785</v>
      </c>
      <c r="W76">
        <v>1.9570000000000001</v>
      </c>
      <c r="X76">
        <v>82.715000000000003</v>
      </c>
      <c r="Y76">
        <v>0.72199999999999998</v>
      </c>
      <c r="Z76">
        <v>0.436</v>
      </c>
      <c r="AA76">
        <v>0</v>
      </c>
      <c r="AB76">
        <v>0</v>
      </c>
      <c r="AC76">
        <v>0</v>
      </c>
      <c r="AD76">
        <v>43.5</v>
      </c>
      <c r="AE76">
        <v>1</v>
      </c>
      <c r="AF76">
        <v>13</v>
      </c>
      <c r="AG76">
        <v>2</v>
      </c>
      <c r="AH76" t="s">
        <v>256</v>
      </c>
      <c r="AI76">
        <v>0</v>
      </c>
    </row>
    <row r="77" spans="1:35">
      <c r="A77">
        <v>76</v>
      </c>
      <c r="B77" t="s">
        <v>352</v>
      </c>
      <c r="C77" t="s">
        <v>357</v>
      </c>
      <c r="D77" s="111">
        <v>41275</v>
      </c>
      <c r="E77">
        <v>4</v>
      </c>
      <c r="F77">
        <v>-13.102</v>
      </c>
      <c r="G77">
        <v>-67.956000000000003</v>
      </c>
      <c r="H77">
        <v>20177</v>
      </c>
      <c r="I77">
        <v>0</v>
      </c>
      <c r="J77">
        <v>1</v>
      </c>
      <c r="K77" t="s">
        <v>354</v>
      </c>
      <c r="L77" t="s">
        <v>312</v>
      </c>
      <c r="M77" t="s">
        <v>255</v>
      </c>
      <c r="N77">
        <v>1562533603.4300001</v>
      </c>
      <c r="O77">
        <v>0.25700000000000001</v>
      </c>
      <c r="P77">
        <v>0.82799999999999996</v>
      </c>
      <c r="Q77">
        <v>134.63300000000001</v>
      </c>
      <c r="R77">
        <v>0</v>
      </c>
      <c r="S77">
        <v>2E-3</v>
      </c>
      <c r="T77">
        <v>3.1779999999999999</v>
      </c>
      <c r="U77">
        <v>84.3</v>
      </c>
      <c r="V77">
        <v>19.727</v>
      </c>
      <c r="W77">
        <v>1.9490000000000001</v>
      </c>
      <c r="X77">
        <v>82.644000000000005</v>
      </c>
      <c r="Y77">
        <v>0.72199999999999998</v>
      </c>
      <c r="Z77">
        <v>0.39400000000000002</v>
      </c>
      <c r="AA77">
        <v>0</v>
      </c>
      <c r="AB77">
        <v>0</v>
      </c>
      <c r="AC77">
        <v>0</v>
      </c>
      <c r="AD77">
        <v>43.561999999999998</v>
      </c>
      <c r="AE77">
        <v>1</v>
      </c>
      <c r="AF77">
        <v>13</v>
      </c>
      <c r="AG77">
        <v>2</v>
      </c>
      <c r="AH77" t="s">
        <v>256</v>
      </c>
      <c r="AI77">
        <v>0</v>
      </c>
    </row>
    <row r="78" spans="1:35">
      <c r="A78">
        <v>77</v>
      </c>
      <c r="B78" t="s">
        <v>358</v>
      </c>
      <c r="C78" t="s">
        <v>359</v>
      </c>
      <c r="D78" s="111">
        <v>41640</v>
      </c>
      <c r="E78">
        <v>1</v>
      </c>
      <c r="F78">
        <v>-13.167</v>
      </c>
      <c r="G78">
        <v>-67.849000000000004</v>
      </c>
      <c r="H78">
        <v>20789</v>
      </c>
      <c r="I78">
        <v>-1</v>
      </c>
      <c r="J78">
        <v>1</v>
      </c>
      <c r="K78" t="s">
        <v>360</v>
      </c>
      <c r="L78" t="s">
        <v>312</v>
      </c>
      <c r="M78" t="s">
        <v>255</v>
      </c>
      <c r="N78">
        <v>1562534152.22</v>
      </c>
      <c r="O78">
        <v>0.26700000000000002</v>
      </c>
      <c r="P78">
        <v>0.90700000000000003</v>
      </c>
      <c r="Q78">
        <v>135.65700000000001</v>
      </c>
      <c r="R78">
        <v>0</v>
      </c>
      <c r="S78">
        <v>5.0000000000000001E-3</v>
      </c>
      <c r="T78">
        <v>3.202</v>
      </c>
      <c r="U78">
        <v>86.816999999999993</v>
      </c>
      <c r="V78">
        <v>20.321999999999999</v>
      </c>
      <c r="W78">
        <v>2.0720000000000001</v>
      </c>
      <c r="X78">
        <v>86.161000000000001</v>
      </c>
      <c r="Y78">
        <v>0.72199999999999998</v>
      </c>
      <c r="Z78">
        <v>0.69899999999999995</v>
      </c>
      <c r="AA78">
        <v>0</v>
      </c>
      <c r="AB78">
        <v>0</v>
      </c>
      <c r="AC78">
        <v>0</v>
      </c>
      <c r="AD78">
        <v>43.5</v>
      </c>
      <c r="AE78">
        <v>1</v>
      </c>
      <c r="AF78">
        <v>14</v>
      </c>
      <c r="AG78">
        <v>2</v>
      </c>
      <c r="AH78" t="s">
        <v>256</v>
      </c>
      <c r="AI78">
        <v>0</v>
      </c>
    </row>
    <row r="79" spans="1:35">
      <c r="A79">
        <v>78</v>
      </c>
      <c r="B79" t="s">
        <v>358</v>
      </c>
      <c r="C79" t="s">
        <v>361</v>
      </c>
      <c r="D79" s="111">
        <v>41640</v>
      </c>
      <c r="E79">
        <v>2</v>
      </c>
      <c r="F79">
        <v>-13.189</v>
      </c>
      <c r="G79">
        <v>-67.772000000000006</v>
      </c>
      <c r="H79">
        <v>19550</v>
      </c>
      <c r="I79">
        <v>-1</v>
      </c>
      <c r="J79">
        <v>1</v>
      </c>
      <c r="K79" t="s">
        <v>360</v>
      </c>
      <c r="L79" t="s">
        <v>312</v>
      </c>
      <c r="M79" t="s">
        <v>255</v>
      </c>
      <c r="N79">
        <v>1562534701.3900001</v>
      </c>
      <c r="O79">
        <v>0.25700000000000001</v>
      </c>
      <c r="P79">
        <v>0.98799999999999999</v>
      </c>
      <c r="Q79">
        <v>136.48099999999999</v>
      </c>
      <c r="R79">
        <v>1E-3</v>
      </c>
      <c r="S79">
        <v>6.0000000000000001E-3</v>
      </c>
      <c r="T79">
        <v>3.2389999999999999</v>
      </c>
      <c r="U79">
        <v>81.064999999999998</v>
      </c>
      <c r="V79">
        <v>19.149999999999999</v>
      </c>
      <c r="W79">
        <v>1.94</v>
      </c>
      <c r="X79">
        <v>81.293000000000006</v>
      </c>
      <c r="Y79">
        <v>0.72199999999999998</v>
      </c>
      <c r="Z79">
        <v>0.7</v>
      </c>
      <c r="AA79">
        <v>0</v>
      </c>
      <c r="AB79">
        <v>0</v>
      </c>
      <c r="AC79">
        <v>0</v>
      </c>
      <c r="AD79">
        <v>43.5</v>
      </c>
      <c r="AE79">
        <v>1</v>
      </c>
      <c r="AF79">
        <v>14</v>
      </c>
      <c r="AG79">
        <v>2</v>
      </c>
      <c r="AH79" t="s">
        <v>256</v>
      </c>
      <c r="AI79">
        <v>0</v>
      </c>
    </row>
    <row r="80" spans="1:35">
      <c r="A80">
        <v>79</v>
      </c>
      <c r="B80" t="s">
        <v>358</v>
      </c>
      <c r="C80" t="s">
        <v>362</v>
      </c>
      <c r="D80" s="111">
        <v>41640</v>
      </c>
      <c r="E80">
        <v>3</v>
      </c>
      <c r="F80">
        <v>-13.115</v>
      </c>
      <c r="G80">
        <v>-67.662999999999997</v>
      </c>
      <c r="H80">
        <v>19696</v>
      </c>
      <c r="I80">
        <v>-1</v>
      </c>
      <c r="J80">
        <v>1</v>
      </c>
      <c r="K80" t="s">
        <v>360</v>
      </c>
      <c r="L80" t="s">
        <v>312</v>
      </c>
      <c r="M80" t="s">
        <v>255</v>
      </c>
      <c r="N80">
        <v>1562535249.47</v>
      </c>
      <c r="O80">
        <v>0.26200000000000001</v>
      </c>
      <c r="P80">
        <v>0.96099999999999997</v>
      </c>
      <c r="Q80">
        <v>134.63200000000001</v>
      </c>
      <c r="R80">
        <v>0</v>
      </c>
      <c r="S80">
        <v>5.0000000000000001E-3</v>
      </c>
      <c r="T80">
        <v>3.1970000000000001</v>
      </c>
      <c r="U80">
        <v>81.891000000000005</v>
      </c>
      <c r="V80">
        <v>19.170999999999999</v>
      </c>
      <c r="W80">
        <v>1.92</v>
      </c>
      <c r="X80">
        <v>81.325000000000003</v>
      </c>
      <c r="Y80">
        <v>0.72199999999999998</v>
      </c>
      <c r="Z80">
        <v>0.41599999999999998</v>
      </c>
      <c r="AA80">
        <v>0</v>
      </c>
      <c r="AB80">
        <v>0</v>
      </c>
      <c r="AC80">
        <v>0</v>
      </c>
      <c r="AD80">
        <v>43.5</v>
      </c>
      <c r="AE80">
        <v>1</v>
      </c>
      <c r="AF80">
        <v>14</v>
      </c>
      <c r="AG80">
        <v>2</v>
      </c>
      <c r="AH80" t="s">
        <v>256</v>
      </c>
      <c r="AI80">
        <v>0</v>
      </c>
    </row>
    <row r="81" spans="1:35">
      <c r="A81">
        <v>80</v>
      </c>
      <c r="B81" t="s">
        <v>358</v>
      </c>
      <c r="C81" t="s">
        <v>363</v>
      </c>
      <c r="D81" s="111">
        <v>41640</v>
      </c>
      <c r="E81">
        <v>4</v>
      </c>
      <c r="F81">
        <v>-13.156000000000001</v>
      </c>
      <c r="G81">
        <v>-67.113</v>
      </c>
      <c r="H81">
        <v>19989</v>
      </c>
      <c r="I81">
        <v>0</v>
      </c>
      <c r="J81">
        <v>1</v>
      </c>
      <c r="K81" t="s">
        <v>360</v>
      </c>
      <c r="L81" t="s">
        <v>312</v>
      </c>
      <c r="M81" t="s">
        <v>255</v>
      </c>
      <c r="N81">
        <v>1562535799.1900001</v>
      </c>
      <c r="O81">
        <v>0.26400000000000001</v>
      </c>
      <c r="P81">
        <v>0.82099999999999995</v>
      </c>
      <c r="Q81">
        <v>133.86000000000001</v>
      </c>
      <c r="R81">
        <v>0</v>
      </c>
      <c r="S81">
        <v>3.0000000000000001E-3</v>
      </c>
      <c r="T81">
        <v>3.1589999999999998</v>
      </c>
      <c r="U81">
        <v>82.953999999999994</v>
      </c>
      <c r="V81">
        <v>19.341000000000001</v>
      </c>
      <c r="W81">
        <v>2.0150000000000001</v>
      </c>
      <c r="X81">
        <v>84.325999999999993</v>
      </c>
      <c r="Y81">
        <v>0.72199999999999998</v>
      </c>
      <c r="Z81">
        <v>0.82499999999999996</v>
      </c>
      <c r="AA81">
        <v>0</v>
      </c>
      <c r="AB81">
        <v>0</v>
      </c>
      <c r="AC81">
        <v>0</v>
      </c>
      <c r="AD81">
        <v>43.5</v>
      </c>
      <c r="AE81">
        <v>1</v>
      </c>
      <c r="AF81">
        <v>14</v>
      </c>
      <c r="AG81">
        <v>2</v>
      </c>
      <c r="AH81" t="s">
        <v>256</v>
      </c>
      <c r="AI81">
        <v>0</v>
      </c>
    </row>
    <row r="82" spans="1:35">
      <c r="A82">
        <v>81</v>
      </c>
      <c r="B82" t="s">
        <v>364</v>
      </c>
      <c r="C82" t="s">
        <v>365</v>
      </c>
      <c r="D82" s="111">
        <v>42005</v>
      </c>
      <c r="E82">
        <v>1</v>
      </c>
      <c r="F82">
        <v>-13.375</v>
      </c>
      <c r="G82">
        <v>-69.462999999999994</v>
      </c>
      <c r="H82">
        <v>20289</v>
      </c>
      <c r="I82">
        <v>-1</v>
      </c>
      <c r="J82">
        <v>1</v>
      </c>
      <c r="K82" t="s">
        <v>366</v>
      </c>
      <c r="L82" t="s">
        <v>312</v>
      </c>
      <c r="M82" t="s">
        <v>255</v>
      </c>
      <c r="N82">
        <v>1562536346.3900001</v>
      </c>
      <c r="O82">
        <v>0.25900000000000001</v>
      </c>
      <c r="P82">
        <v>0.94399999999999995</v>
      </c>
      <c r="Q82">
        <v>134.559</v>
      </c>
      <c r="R82">
        <v>0</v>
      </c>
      <c r="S82">
        <v>6.0000000000000001E-3</v>
      </c>
      <c r="T82">
        <v>3.177</v>
      </c>
      <c r="U82">
        <v>84.45</v>
      </c>
      <c r="V82">
        <v>20.257999999999999</v>
      </c>
      <c r="W82">
        <v>1.9870000000000001</v>
      </c>
      <c r="X82">
        <v>83.37</v>
      </c>
      <c r="Y82">
        <v>0.72199999999999998</v>
      </c>
      <c r="Z82">
        <v>0.47899999999999998</v>
      </c>
      <c r="AA82">
        <v>0</v>
      </c>
      <c r="AB82">
        <v>0</v>
      </c>
      <c r="AC82">
        <v>0</v>
      </c>
      <c r="AD82">
        <v>43.438000000000002</v>
      </c>
      <c r="AE82">
        <v>1</v>
      </c>
      <c r="AF82">
        <v>15</v>
      </c>
      <c r="AG82">
        <v>2</v>
      </c>
      <c r="AH82" t="s">
        <v>256</v>
      </c>
      <c r="AI82">
        <v>0</v>
      </c>
    </row>
    <row r="83" spans="1:35">
      <c r="A83">
        <v>82</v>
      </c>
      <c r="B83" t="s">
        <v>364</v>
      </c>
      <c r="C83" t="s">
        <v>367</v>
      </c>
      <c r="D83" s="111">
        <v>42005</v>
      </c>
      <c r="E83">
        <v>2</v>
      </c>
      <c r="F83">
        <v>-13.336</v>
      </c>
      <c r="G83">
        <v>-69.531000000000006</v>
      </c>
      <c r="H83">
        <v>19867</v>
      </c>
      <c r="I83">
        <v>-1</v>
      </c>
      <c r="J83">
        <v>1</v>
      </c>
      <c r="K83" t="s">
        <v>366</v>
      </c>
      <c r="L83" t="s">
        <v>312</v>
      </c>
      <c r="M83" t="s">
        <v>255</v>
      </c>
      <c r="N83">
        <v>1562536893.75</v>
      </c>
      <c r="O83">
        <v>0.25800000000000001</v>
      </c>
      <c r="P83">
        <v>0.96499999999999997</v>
      </c>
      <c r="Q83">
        <v>137.464</v>
      </c>
      <c r="R83">
        <v>1E-3</v>
      </c>
      <c r="S83">
        <v>5.0000000000000001E-3</v>
      </c>
      <c r="T83">
        <v>3.246</v>
      </c>
      <c r="U83">
        <v>82.47</v>
      </c>
      <c r="V83">
        <v>19.558</v>
      </c>
      <c r="W83">
        <v>1.9550000000000001</v>
      </c>
      <c r="X83">
        <v>82.703999999999994</v>
      </c>
      <c r="Y83">
        <v>0.72199999999999998</v>
      </c>
      <c r="Z83">
        <v>0.7</v>
      </c>
      <c r="AA83">
        <v>0</v>
      </c>
      <c r="AB83">
        <v>0</v>
      </c>
      <c r="AC83">
        <v>0</v>
      </c>
      <c r="AD83">
        <v>43.438000000000002</v>
      </c>
      <c r="AE83">
        <v>1</v>
      </c>
      <c r="AF83">
        <v>15</v>
      </c>
      <c r="AG83">
        <v>2</v>
      </c>
      <c r="AH83" t="s">
        <v>256</v>
      </c>
      <c r="AI83">
        <v>0</v>
      </c>
    </row>
    <row r="84" spans="1:35">
      <c r="A84">
        <v>83</v>
      </c>
      <c r="B84" t="s">
        <v>364</v>
      </c>
      <c r="C84" t="s">
        <v>368</v>
      </c>
      <c r="D84" s="111">
        <v>42005</v>
      </c>
      <c r="E84">
        <v>3</v>
      </c>
      <c r="F84">
        <v>-13.33</v>
      </c>
      <c r="G84">
        <v>-69.510999999999996</v>
      </c>
      <c r="H84">
        <v>20237</v>
      </c>
      <c r="I84">
        <v>-1</v>
      </c>
      <c r="J84">
        <v>1</v>
      </c>
      <c r="K84" t="s">
        <v>366</v>
      </c>
      <c r="L84" t="s">
        <v>312</v>
      </c>
      <c r="M84" t="s">
        <v>255</v>
      </c>
      <c r="N84">
        <v>1562537441.97</v>
      </c>
      <c r="O84">
        <v>0.252</v>
      </c>
      <c r="P84">
        <v>0.85599999999999998</v>
      </c>
      <c r="Q84">
        <v>135.62799999999999</v>
      </c>
      <c r="R84">
        <v>0</v>
      </c>
      <c r="S84">
        <v>2E-3</v>
      </c>
      <c r="T84">
        <v>3.2029999999999998</v>
      </c>
      <c r="U84">
        <v>83.991</v>
      </c>
      <c r="V84">
        <v>20.146999999999998</v>
      </c>
      <c r="W84">
        <v>2.0339999999999998</v>
      </c>
      <c r="X84">
        <v>84.278999999999996</v>
      </c>
      <c r="Y84">
        <v>0.72199999999999998</v>
      </c>
      <c r="Z84">
        <v>0.77100000000000002</v>
      </c>
      <c r="AA84">
        <v>0</v>
      </c>
      <c r="AB84">
        <v>0</v>
      </c>
      <c r="AC84">
        <v>0</v>
      </c>
      <c r="AD84">
        <v>43.438000000000002</v>
      </c>
      <c r="AE84">
        <v>1</v>
      </c>
      <c r="AF84">
        <v>15</v>
      </c>
      <c r="AG84">
        <v>2</v>
      </c>
      <c r="AH84" t="s">
        <v>256</v>
      </c>
      <c r="AI84">
        <v>0</v>
      </c>
    </row>
    <row r="85" spans="1:35">
      <c r="A85">
        <v>84</v>
      </c>
      <c r="B85" t="s">
        <v>364</v>
      </c>
      <c r="C85" t="s">
        <v>369</v>
      </c>
      <c r="D85" s="111">
        <v>42005</v>
      </c>
      <c r="E85">
        <v>4</v>
      </c>
      <c r="F85">
        <v>-13.308</v>
      </c>
      <c r="G85">
        <v>-69.781000000000006</v>
      </c>
      <c r="H85">
        <v>19851</v>
      </c>
      <c r="I85">
        <v>0</v>
      </c>
      <c r="J85">
        <v>1</v>
      </c>
      <c r="K85" t="s">
        <v>366</v>
      </c>
      <c r="L85" t="s">
        <v>312</v>
      </c>
      <c r="M85" t="s">
        <v>255</v>
      </c>
      <c r="N85">
        <v>1562537989.78</v>
      </c>
      <c r="O85">
        <v>0.24399999999999999</v>
      </c>
      <c r="P85">
        <v>0.91700000000000004</v>
      </c>
      <c r="Q85">
        <v>133.42099999999999</v>
      </c>
      <c r="R85">
        <v>1E-3</v>
      </c>
      <c r="S85">
        <v>5.0000000000000001E-3</v>
      </c>
      <c r="T85">
        <v>3.1680000000000001</v>
      </c>
      <c r="U85">
        <v>83.013000000000005</v>
      </c>
      <c r="V85">
        <v>19.582999999999998</v>
      </c>
      <c r="W85">
        <v>1.8149999999999999</v>
      </c>
      <c r="X85">
        <v>79.191000000000003</v>
      </c>
      <c r="Y85">
        <v>0.72199999999999998</v>
      </c>
      <c r="Z85">
        <v>4.0000000000000001E-3</v>
      </c>
      <c r="AA85">
        <v>0</v>
      </c>
      <c r="AB85">
        <v>0</v>
      </c>
      <c r="AC85">
        <v>0</v>
      </c>
      <c r="AD85">
        <v>43.438000000000002</v>
      </c>
      <c r="AE85">
        <v>1</v>
      </c>
      <c r="AF85">
        <v>15</v>
      </c>
      <c r="AG85">
        <v>2</v>
      </c>
      <c r="AH85" t="s">
        <v>256</v>
      </c>
      <c r="AI85">
        <v>0</v>
      </c>
    </row>
    <row r="86" spans="1:35">
      <c r="A86">
        <v>85</v>
      </c>
      <c r="B86" t="s">
        <v>370</v>
      </c>
      <c r="C86" t="s">
        <v>371</v>
      </c>
      <c r="D86" s="111">
        <v>42370</v>
      </c>
      <c r="E86">
        <v>1</v>
      </c>
      <c r="F86">
        <v>-12.369</v>
      </c>
      <c r="G86">
        <v>-62.58</v>
      </c>
      <c r="H86">
        <v>19674</v>
      </c>
      <c r="I86">
        <v>-1</v>
      </c>
      <c r="J86">
        <v>1</v>
      </c>
      <c r="K86" t="s">
        <v>372</v>
      </c>
      <c r="L86" t="s">
        <v>312</v>
      </c>
      <c r="M86" t="s">
        <v>255</v>
      </c>
      <c r="N86">
        <v>1562538537</v>
      </c>
      <c r="O86">
        <v>0.27600000000000002</v>
      </c>
      <c r="P86">
        <v>1.026</v>
      </c>
      <c r="Q86">
        <v>132.50200000000001</v>
      </c>
      <c r="R86">
        <v>1E-3</v>
      </c>
      <c r="S86">
        <v>8.0000000000000002E-3</v>
      </c>
      <c r="T86">
        <v>3.1440000000000001</v>
      </c>
      <c r="U86">
        <v>81.769000000000005</v>
      </c>
      <c r="V86">
        <v>19.292999999999999</v>
      </c>
      <c r="W86">
        <v>1.919</v>
      </c>
      <c r="X86">
        <v>80.763999999999996</v>
      </c>
      <c r="Y86">
        <v>0.72199999999999998</v>
      </c>
      <c r="Z86">
        <v>0.436</v>
      </c>
      <c r="AA86">
        <v>0</v>
      </c>
      <c r="AB86">
        <v>0</v>
      </c>
      <c r="AC86">
        <v>0</v>
      </c>
      <c r="AD86">
        <v>43.375</v>
      </c>
      <c r="AE86">
        <v>1</v>
      </c>
      <c r="AF86">
        <v>16</v>
      </c>
      <c r="AG86">
        <v>2</v>
      </c>
      <c r="AH86" t="s">
        <v>256</v>
      </c>
      <c r="AI86">
        <v>0</v>
      </c>
    </row>
    <row r="87" spans="1:35">
      <c r="A87">
        <v>86</v>
      </c>
      <c r="B87" t="s">
        <v>370</v>
      </c>
      <c r="C87" t="s">
        <v>373</v>
      </c>
      <c r="D87" s="111">
        <v>42370</v>
      </c>
      <c r="E87">
        <v>2</v>
      </c>
      <c r="F87">
        <v>-12.263</v>
      </c>
      <c r="G87">
        <v>-61.225999999999999</v>
      </c>
      <c r="H87">
        <v>19689</v>
      </c>
      <c r="I87">
        <v>-1</v>
      </c>
      <c r="J87">
        <v>1</v>
      </c>
      <c r="K87" t="s">
        <v>372</v>
      </c>
      <c r="L87" t="s">
        <v>312</v>
      </c>
      <c r="M87" t="s">
        <v>255</v>
      </c>
      <c r="N87">
        <v>1562539084.24</v>
      </c>
      <c r="O87">
        <v>0.27</v>
      </c>
      <c r="P87">
        <v>0.97599999999999998</v>
      </c>
      <c r="Q87">
        <v>133.41</v>
      </c>
      <c r="R87">
        <v>1E-3</v>
      </c>
      <c r="S87">
        <v>7.0000000000000001E-3</v>
      </c>
      <c r="T87">
        <v>3.1480000000000001</v>
      </c>
      <c r="U87">
        <v>81.707999999999998</v>
      </c>
      <c r="V87">
        <v>19.215</v>
      </c>
      <c r="W87">
        <v>1.9570000000000001</v>
      </c>
      <c r="X87">
        <v>81.703000000000003</v>
      </c>
      <c r="Y87">
        <v>0.72199999999999998</v>
      </c>
      <c r="Z87">
        <v>0.54700000000000004</v>
      </c>
      <c r="AA87">
        <v>0</v>
      </c>
      <c r="AB87">
        <v>0</v>
      </c>
      <c r="AC87">
        <v>0</v>
      </c>
      <c r="AD87">
        <v>43.438000000000002</v>
      </c>
      <c r="AE87">
        <v>1</v>
      </c>
      <c r="AF87">
        <v>16</v>
      </c>
      <c r="AG87">
        <v>2</v>
      </c>
      <c r="AH87" t="s">
        <v>256</v>
      </c>
      <c r="AI87">
        <v>0</v>
      </c>
    </row>
    <row r="88" spans="1:35">
      <c r="A88">
        <v>87</v>
      </c>
      <c r="B88" t="s">
        <v>370</v>
      </c>
      <c r="C88" t="s">
        <v>374</v>
      </c>
      <c r="D88" s="111">
        <v>42370</v>
      </c>
      <c r="E88">
        <v>3</v>
      </c>
      <c r="F88">
        <v>-12.196</v>
      </c>
      <c r="G88">
        <v>-60.685000000000002</v>
      </c>
      <c r="H88">
        <v>20095</v>
      </c>
      <c r="I88">
        <v>-1</v>
      </c>
      <c r="J88">
        <v>1</v>
      </c>
      <c r="K88" t="s">
        <v>372</v>
      </c>
      <c r="L88" t="s">
        <v>312</v>
      </c>
      <c r="M88" t="s">
        <v>255</v>
      </c>
      <c r="N88">
        <v>1562539630.8</v>
      </c>
      <c r="O88">
        <v>0.24</v>
      </c>
      <c r="P88">
        <v>0.85099999999999998</v>
      </c>
      <c r="Q88">
        <v>137.22200000000001</v>
      </c>
      <c r="R88">
        <v>1E-3</v>
      </c>
      <c r="S88">
        <v>7.0000000000000001E-3</v>
      </c>
      <c r="T88">
        <v>3.242</v>
      </c>
      <c r="U88">
        <v>83.739000000000004</v>
      </c>
      <c r="V88">
        <v>19.802</v>
      </c>
      <c r="W88">
        <v>1.93</v>
      </c>
      <c r="X88">
        <v>82.317999999999998</v>
      </c>
      <c r="Y88">
        <v>0.72199999999999998</v>
      </c>
      <c r="Z88">
        <v>0.443</v>
      </c>
      <c r="AA88">
        <v>0</v>
      </c>
      <c r="AB88">
        <v>0</v>
      </c>
      <c r="AC88">
        <v>0</v>
      </c>
      <c r="AD88">
        <v>43.438000000000002</v>
      </c>
      <c r="AE88">
        <v>1</v>
      </c>
      <c r="AF88">
        <v>16</v>
      </c>
      <c r="AG88">
        <v>2</v>
      </c>
      <c r="AH88" t="s">
        <v>256</v>
      </c>
      <c r="AI88">
        <v>0</v>
      </c>
    </row>
    <row r="89" spans="1:35">
      <c r="A89">
        <v>88</v>
      </c>
      <c r="B89" t="s">
        <v>370</v>
      </c>
      <c r="C89" t="s">
        <v>375</v>
      </c>
      <c r="D89" s="111">
        <v>42370</v>
      </c>
      <c r="E89">
        <v>4</v>
      </c>
      <c r="F89">
        <v>-12.114000000000001</v>
      </c>
      <c r="G89">
        <v>-60.59</v>
      </c>
      <c r="H89">
        <v>20045</v>
      </c>
      <c r="I89">
        <v>0</v>
      </c>
      <c r="J89">
        <v>1</v>
      </c>
      <c r="K89" t="s">
        <v>372</v>
      </c>
      <c r="L89" t="s">
        <v>312</v>
      </c>
      <c r="M89" t="s">
        <v>255</v>
      </c>
      <c r="N89">
        <v>1562540178.8099999</v>
      </c>
      <c r="O89">
        <v>0.249</v>
      </c>
      <c r="P89">
        <v>0.85599999999999998</v>
      </c>
      <c r="Q89">
        <v>136.85900000000001</v>
      </c>
      <c r="R89">
        <v>1E-3</v>
      </c>
      <c r="S89">
        <v>8.0000000000000002E-3</v>
      </c>
      <c r="T89">
        <v>3.2309999999999999</v>
      </c>
      <c r="U89">
        <v>83.457999999999998</v>
      </c>
      <c r="V89">
        <v>19.7</v>
      </c>
      <c r="W89">
        <v>1.9239999999999999</v>
      </c>
      <c r="X89">
        <v>82.272000000000006</v>
      </c>
      <c r="Y89">
        <v>0.72199999999999998</v>
      </c>
      <c r="Z89">
        <v>0.46899999999999997</v>
      </c>
      <c r="AA89">
        <v>0</v>
      </c>
      <c r="AB89">
        <v>0</v>
      </c>
      <c r="AC89">
        <v>0</v>
      </c>
      <c r="AD89">
        <v>43.438000000000002</v>
      </c>
      <c r="AE89">
        <v>1</v>
      </c>
      <c r="AF89">
        <v>16</v>
      </c>
      <c r="AG89">
        <v>2</v>
      </c>
      <c r="AH89" t="s">
        <v>256</v>
      </c>
      <c r="AI89">
        <v>0</v>
      </c>
    </row>
    <row r="90" spans="1:35">
      <c r="A90">
        <v>89</v>
      </c>
      <c r="B90" t="s">
        <v>376</v>
      </c>
      <c r="C90" t="s">
        <v>377</v>
      </c>
      <c r="D90" s="111">
        <v>42736</v>
      </c>
      <c r="E90">
        <v>1</v>
      </c>
      <c r="F90">
        <v>-13.176</v>
      </c>
      <c r="G90">
        <v>-66.866</v>
      </c>
      <c r="H90">
        <v>20093</v>
      </c>
      <c r="I90">
        <v>-1</v>
      </c>
      <c r="J90">
        <v>1</v>
      </c>
      <c r="K90" t="s">
        <v>378</v>
      </c>
      <c r="L90" t="s">
        <v>312</v>
      </c>
      <c r="M90" t="s">
        <v>255</v>
      </c>
      <c r="N90">
        <v>1562540727.51</v>
      </c>
      <c r="O90">
        <v>0.24399999999999999</v>
      </c>
      <c r="P90">
        <v>0.88800000000000001</v>
      </c>
      <c r="Q90">
        <v>136.31299999999999</v>
      </c>
      <c r="R90">
        <v>0</v>
      </c>
      <c r="S90">
        <v>4.0000000000000001E-3</v>
      </c>
      <c r="T90">
        <v>3.22</v>
      </c>
      <c r="U90">
        <v>83.558000000000007</v>
      </c>
      <c r="V90">
        <v>19.677</v>
      </c>
      <c r="W90">
        <v>1.9670000000000001</v>
      </c>
      <c r="X90">
        <v>83.551000000000002</v>
      </c>
      <c r="Y90">
        <v>0.72199999999999998</v>
      </c>
      <c r="Z90">
        <v>0.65800000000000003</v>
      </c>
      <c r="AA90">
        <v>0</v>
      </c>
      <c r="AB90">
        <v>0</v>
      </c>
      <c r="AC90">
        <v>0</v>
      </c>
      <c r="AD90">
        <v>43.375</v>
      </c>
      <c r="AE90">
        <v>1</v>
      </c>
      <c r="AF90">
        <v>17</v>
      </c>
      <c r="AG90">
        <v>2</v>
      </c>
      <c r="AH90" t="s">
        <v>256</v>
      </c>
      <c r="AI90">
        <v>0</v>
      </c>
    </row>
    <row r="91" spans="1:35">
      <c r="A91">
        <v>90</v>
      </c>
      <c r="B91" t="s">
        <v>376</v>
      </c>
      <c r="C91" t="s">
        <v>379</v>
      </c>
      <c r="D91" s="111">
        <v>42736</v>
      </c>
      <c r="E91">
        <v>2</v>
      </c>
      <c r="F91">
        <v>-13.242000000000001</v>
      </c>
      <c r="G91">
        <v>-67.763999999999996</v>
      </c>
      <c r="H91">
        <v>19571</v>
      </c>
      <c r="I91">
        <v>-1</v>
      </c>
      <c r="J91">
        <v>1</v>
      </c>
      <c r="K91" t="s">
        <v>378</v>
      </c>
      <c r="L91" t="s">
        <v>312</v>
      </c>
      <c r="M91" t="s">
        <v>255</v>
      </c>
      <c r="N91">
        <v>1562541274.3699999</v>
      </c>
      <c r="O91">
        <v>0.25</v>
      </c>
      <c r="P91">
        <v>0.82899999999999996</v>
      </c>
      <c r="Q91">
        <v>131.31299999999999</v>
      </c>
      <c r="R91">
        <v>0</v>
      </c>
      <c r="S91">
        <v>1E-3</v>
      </c>
      <c r="T91">
        <v>3.1179999999999999</v>
      </c>
      <c r="U91">
        <v>81.34</v>
      </c>
      <c r="V91">
        <v>19.177</v>
      </c>
      <c r="W91">
        <v>1.8720000000000001</v>
      </c>
      <c r="X91">
        <v>80.209999999999994</v>
      </c>
      <c r="Y91">
        <v>0.72199999999999998</v>
      </c>
      <c r="Z91">
        <v>0.375</v>
      </c>
      <c r="AA91">
        <v>0</v>
      </c>
      <c r="AB91">
        <v>0</v>
      </c>
      <c r="AC91">
        <v>0</v>
      </c>
      <c r="AD91">
        <v>43.311999999999998</v>
      </c>
      <c r="AE91">
        <v>1</v>
      </c>
      <c r="AF91">
        <v>17</v>
      </c>
      <c r="AG91">
        <v>2</v>
      </c>
      <c r="AH91" t="s">
        <v>256</v>
      </c>
      <c r="AI91">
        <v>0</v>
      </c>
    </row>
    <row r="92" spans="1:35">
      <c r="A92">
        <v>91</v>
      </c>
      <c r="B92" t="s">
        <v>376</v>
      </c>
      <c r="C92" t="s">
        <v>380</v>
      </c>
      <c r="D92" s="111">
        <v>42736</v>
      </c>
      <c r="E92">
        <v>3</v>
      </c>
      <c r="F92">
        <v>-13.291</v>
      </c>
      <c r="G92">
        <v>-68.134</v>
      </c>
      <c r="H92">
        <v>19181</v>
      </c>
      <c r="I92">
        <v>-1</v>
      </c>
      <c r="J92">
        <v>1</v>
      </c>
      <c r="K92" t="s">
        <v>378</v>
      </c>
      <c r="L92" t="s">
        <v>312</v>
      </c>
      <c r="M92" t="s">
        <v>255</v>
      </c>
      <c r="N92">
        <v>1562541820.99</v>
      </c>
      <c r="O92">
        <v>0.26400000000000001</v>
      </c>
      <c r="P92">
        <v>0.85099999999999998</v>
      </c>
      <c r="Q92">
        <v>128.755</v>
      </c>
      <c r="R92">
        <v>-1E-3</v>
      </c>
      <c r="S92">
        <v>-1E-3</v>
      </c>
      <c r="T92">
        <v>3.0550000000000002</v>
      </c>
      <c r="U92">
        <v>79.602000000000004</v>
      </c>
      <c r="V92">
        <v>18.818000000000001</v>
      </c>
      <c r="W92">
        <v>1.859</v>
      </c>
      <c r="X92">
        <v>78.155000000000001</v>
      </c>
      <c r="Y92">
        <v>0.72199999999999998</v>
      </c>
      <c r="Z92">
        <v>0.316</v>
      </c>
      <c r="AA92">
        <v>0</v>
      </c>
      <c r="AB92">
        <v>0</v>
      </c>
      <c r="AC92">
        <v>0</v>
      </c>
      <c r="AD92">
        <v>43.311999999999998</v>
      </c>
      <c r="AE92">
        <v>1</v>
      </c>
      <c r="AF92">
        <v>17</v>
      </c>
      <c r="AG92">
        <v>2</v>
      </c>
      <c r="AH92" t="s">
        <v>256</v>
      </c>
      <c r="AI92">
        <v>0</v>
      </c>
    </row>
    <row r="93" spans="1:35">
      <c r="A93">
        <v>92</v>
      </c>
      <c r="B93" t="s">
        <v>376</v>
      </c>
      <c r="C93" t="s">
        <v>381</v>
      </c>
      <c r="D93" s="111">
        <v>42736</v>
      </c>
      <c r="E93">
        <v>4</v>
      </c>
      <c r="F93">
        <v>-13.343999999999999</v>
      </c>
      <c r="G93">
        <v>-68.361000000000004</v>
      </c>
      <c r="H93">
        <v>19550</v>
      </c>
      <c r="I93">
        <v>0</v>
      </c>
      <c r="J93">
        <v>1</v>
      </c>
      <c r="K93" t="s">
        <v>378</v>
      </c>
      <c r="L93" t="s">
        <v>312</v>
      </c>
      <c r="M93" t="s">
        <v>255</v>
      </c>
      <c r="N93">
        <v>1562542369.3099999</v>
      </c>
      <c r="O93">
        <v>0.247</v>
      </c>
      <c r="P93">
        <v>0.89100000000000001</v>
      </c>
      <c r="Q93">
        <v>131.19800000000001</v>
      </c>
      <c r="R93">
        <v>-1E-3</v>
      </c>
      <c r="S93">
        <v>-1E-3</v>
      </c>
      <c r="T93">
        <v>3.1110000000000002</v>
      </c>
      <c r="U93">
        <v>80.745000000000005</v>
      </c>
      <c r="V93">
        <v>19.606999999999999</v>
      </c>
      <c r="W93">
        <v>1.948</v>
      </c>
      <c r="X93">
        <v>81.251999999999995</v>
      </c>
      <c r="Y93">
        <v>0.72199999999999998</v>
      </c>
      <c r="Z93">
        <v>0.69599999999999995</v>
      </c>
      <c r="AA93">
        <v>0</v>
      </c>
      <c r="AB93">
        <v>0</v>
      </c>
      <c r="AC93">
        <v>0</v>
      </c>
      <c r="AD93">
        <v>43.25</v>
      </c>
      <c r="AE93">
        <v>1</v>
      </c>
      <c r="AF93">
        <v>17</v>
      </c>
      <c r="AG93">
        <v>2</v>
      </c>
      <c r="AH93" t="s">
        <v>256</v>
      </c>
      <c r="AI93">
        <v>0</v>
      </c>
    </row>
    <row r="94" spans="1:35">
      <c r="A94">
        <v>93</v>
      </c>
      <c r="B94" t="s">
        <v>382</v>
      </c>
      <c r="C94" t="s">
        <v>383</v>
      </c>
      <c r="D94" s="111">
        <v>43101</v>
      </c>
      <c r="E94">
        <v>1</v>
      </c>
      <c r="F94">
        <v>-16.308</v>
      </c>
      <c r="G94">
        <v>-87.45</v>
      </c>
      <c r="H94">
        <v>19869</v>
      </c>
      <c r="I94">
        <v>-1</v>
      </c>
      <c r="J94">
        <v>1</v>
      </c>
      <c r="K94" t="s">
        <v>186</v>
      </c>
      <c r="L94" t="s">
        <v>330</v>
      </c>
      <c r="M94" t="s">
        <v>255</v>
      </c>
      <c r="N94">
        <v>1562542917.3800001</v>
      </c>
      <c r="O94">
        <v>0.254</v>
      </c>
      <c r="P94">
        <v>0.84699999999999998</v>
      </c>
      <c r="Q94">
        <v>130.333</v>
      </c>
      <c r="R94">
        <v>1E-3</v>
      </c>
      <c r="S94">
        <v>7.0000000000000001E-3</v>
      </c>
      <c r="T94">
        <v>3.0920000000000001</v>
      </c>
      <c r="U94">
        <v>82.313000000000002</v>
      </c>
      <c r="V94">
        <v>19.696999999999999</v>
      </c>
      <c r="W94">
        <v>1.956</v>
      </c>
      <c r="X94">
        <v>82.691999999999993</v>
      </c>
      <c r="Y94">
        <v>0.72199999999999998</v>
      </c>
      <c r="Z94">
        <v>0.79500000000000004</v>
      </c>
      <c r="AA94">
        <v>0</v>
      </c>
      <c r="AB94">
        <v>0</v>
      </c>
      <c r="AC94">
        <v>0</v>
      </c>
      <c r="AD94">
        <v>43.25</v>
      </c>
      <c r="AE94">
        <v>1</v>
      </c>
      <c r="AF94">
        <v>18</v>
      </c>
      <c r="AG94">
        <v>2</v>
      </c>
      <c r="AH94" t="s">
        <v>256</v>
      </c>
      <c r="AI94">
        <v>0</v>
      </c>
    </row>
    <row r="95" spans="1:35">
      <c r="A95">
        <v>94</v>
      </c>
      <c r="B95" t="s">
        <v>382</v>
      </c>
      <c r="C95" t="s">
        <v>384</v>
      </c>
      <c r="D95" s="111">
        <v>43101</v>
      </c>
      <c r="E95">
        <v>2</v>
      </c>
      <c r="F95">
        <v>-16.186</v>
      </c>
      <c r="G95">
        <v>-89.435000000000002</v>
      </c>
      <c r="H95">
        <v>20098</v>
      </c>
      <c r="I95">
        <v>-1</v>
      </c>
      <c r="J95">
        <v>1</v>
      </c>
      <c r="K95" t="s">
        <v>186</v>
      </c>
      <c r="L95" t="s">
        <v>330</v>
      </c>
      <c r="M95" t="s">
        <v>255</v>
      </c>
      <c r="N95">
        <v>1562543465.4300001</v>
      </c>
      <c r="O95">
        <v>0.24299999999999999</v>
      </c>
      <c r="P95">
        <v>0.88400000000000001</v>
      </c>
      <c r="Q95">
        <v>131.989</v>
      </c>
      <c r="R95">
        <v>0</v>
      </c>
      <c r="S95">
        <v>-1E-3</v>
      </c>
      <c r="T95">
        <v>3.1139999999999999</v>
      </c>
      <c r="U95">
        <v>83.724000000000004</v>
      </c>
      <c r="V95">
        <v>20.184000000000001</v>
      </c>
      <c r="W95">
        <v>1.9019999999999999</v>
      </c>
      <c r="X95">
        <v>80.918000000000006</v>
      </c>
      <c r="Y95">
        <v>0.72199999999999998</v>
      </c>
      <c r="Z95">
        <v>0.186</v>
      </c>
      <c r="AA95">
        <v>0</v>
      </c>
      <c r="AB95">
        <v>0</v>
      </c>
      <c r="AC95">
        <v>0</v>
      </c>
      <c r="AD95">
        <v>43.688000000000002</v>
      </c>
      <c r="AE95">
        <v>1</v>
      </c>
      <c r="AF95">
        <v>18</v>
      </c>
      <c r="AG95">
        <v>2</v>
      </c>
      <c r="AH95" t="s">
        <v>256</v>
      </c>
      <c r="AI95">
        <v>0</v>
      </c>
    </row>
    <row r="96" spans="1:35">
      <c r="A96">
        <v>95</v>
      </c>
      <c r="B96" t="s">
        <v>382</v>
      </c>
      <c r="C96" t="s">
        <v>385</v>
      </c>
      <c r="D96" s="111">
        <v>43101</v>
      </c>
      <c r="E96">
        <v>3</v>
      </c>
      <c r="F96">
        <v>-16.347999999999999</v>
      </c>
      <c r="G96">
        <v>-90.262</v>
      </c>
      <c r="H96">
        <v>20150</v>
      </c>
      <c r="I96">
        <v>-1</v>
      </c>
      <c r="J96">
        <v>1</v>
      </c>
      <c r="K96" t="s">
        <v>186</v>
      </c>
      <c r="L96" t="s">
        <v>330</v>
      </c>
      <c r="M96" t="s">
        <v>255</v>
      </c>
      <c r="N96">
        <v>1562544013.3299999</v>
      </c>
      <c r="O96">
        <v>0.27700000000000002</v>
      </c>
      <c r="P96">
        <v>0.89400000000000002</v>
      </c>
      <c r="Q96">
        <v>133.65299999999999</v>
      </c>
      <c r="R96">
        <v>-1E-3</v>
      </c>
      <c r="S96">
        <v>2E-3</v>
      </c>
      <c r="T96">
        <v>3.1579999999999999</v>
      </c>
      <c r="U96">
        <v>83.674000000000007</v>
      </c>
      <c r="V96">
        <v>19.434999999999999</v>
      </c>
      <c r="W96">
        <v>1.994</v>
      </c>
      <c r="X96">
        <v>84.902000000000001</v>
      </c>
      <c r="Y96">
        <v>0.72199999999999998</v>
      </c>
      <c r="Z96">
        <v>0.77400000000000002</v>
      </c>
      <c r="AA96">
        <v>0</v>
      </c>
      <c r="AB96">
        <v>0</v>
      </c>
      <c r="AC96">
        <v>0</v>
      </c>
      <c r="AD96">
        <v>43.438000000000002</v>
      </c>
      <c r="AE96">
        <v>1</v>
      </c>
      <c r="AF96">
        <v>18</v>
      </c>
      <c r="AG96">
        <v>2</v>
      </c>
      <c r="AH96" t="s">
        <v>256</v>
      </c>
      <c r="AI96">
        <v>0</v>
      </c>
    </row>
    <row r="97" spans="1:35">
      <c r="A97">
        <v>96</v>
      </c>
      <c r="B97" t="s">
        <v>382</v>
      </c>
      <c r="C97" t="s">
        <v>386</v>
      </c>
      <c r="D97" s="111">
        <v>43101</v>
      </c>
      <c r="E97">
        <v>4</v>
      </c>
      <c r="F97">
        <v>-16.576000000000001</v>
      </c>
      <c r="G97">
        <v>-91.6</v>
      </c>
      <c r="H97">
        <v>20288</v>
      </c>
      <c r="I97">
        <v>0</v>
      </c>
      <c r="J97">
        <v>1</v>
      </c>
      <c r="K97" t="s">
        <v>186</v>
      </c>
      <c r="L97" t="s">
        <v>330</v>
      </c>
      <c r="M97" t="s">
        <v>255</v>
      </c>
      <c r="N97">
        <v>1562544561.8699999</v>
      </c>
      <c r="O97">
        <v>0.249</v>
      </c>
      <c r="P97">
        <v>0.92900000000000005</v>
      </c>
      <c r="Q97">
        <v>136.81299999999999</v>
      </c>
      <c r="R97">
        <v>0</v>
      </c>
      <c r="S97">
        <v>8.9999999999999993E-3</v>
      </c>
      <c r="T97">
        <v>3.23</v>
      </c>
      <c r="U97">
        <v>84.516000000000005</v>
      </c>
      <c r="V97">
        <v>19.82</v>
      </c>
      <c r="W97">
        <v>1.9710000000000001</v>
      </c>
      <c r="X97">
        <v>84.373000000000005</v>
      </c>
      <c r="Y97">
        <v>0.72199999999999998</v>
      </c>
      <c r="Z97">
        <v>0.60799999999999998</v>
      </c>
      <c r="AA97">
        <v>0</v>
      </c>
      <c r="AB97">
        <v>0</v>
      </c>
      <c r="AC97">
        <v>0</v>
      </c>
      <c r="AD97">
        <v>43.375</v>
      </c>
      <c r="AE97">
        <v>1</v>
      </c>
      <c r="AF97">
        <v>18</v>
      </c>
      <c r="AG97">
        <v>2</v>
      </c>
      <c r="AH97" t="s">
        <v>256</v>
      </c>
      <c r="AI97">
        <v>0</v>
      </c>
    </row>
    <row r="98" spans="1:35">
      <c r="A98">
        <v>97</v>
      </c>
      <c r="B98" t="s">
        <v>387</v>
      </c>
      <c r="C98" t="s">
        <v>388</v>
      </c>
      <c r="D98" s="111">
        <v>43466</v>
      </c>
      <c r="E98">
        <v>1</v>
      </c>
      <c r="F98">
        <v>-16.091999999999999</v>
      </c>
      <c r="G98">
        <v>-92.236999999999995</v>
      </c>
      <c r="H98">
        <v>18637</v>
      </c>
      <c r="I98">
        <v>-1</v>
      </c>
      <c r="J98">
        <v>1</v>
      </c>
      <c r="K98" t="s">
        <v>389</v>
      </c>
      <c r="L98" t="s">
        <v>312</v>
      </c>
      <c r="M98" t="s">
        <v>255</v>
      </c>
      <c r="N98">
        <v>1562545109.74</v>
      </c>
      <c r="O98">
        <v>0.26300000000000001</v>
      </c>
      <c r="P98">
        <v>0.84</v>
      </c>
      <c r="Q98">
        <v>129.392</v>
      </c>
      <c r="R98">
        <v>0</v>
      </c>
      <c r="S98">
        <v>3.0000000000000001E-3</v>
      </c>
      <c r="T98">
        <v>3.0710000000000002</v>
      </c>
      <c r="U98">
        <v>76.911000000000001</v>
      </c>
      <c r="V98">
        <v>18.343</v>
      </c>
      <c r="W98">
        <v>1.7769999999999999</v>
      </c>
      <c r="X98">
        <v>76.709000000000003</v>
      </c>
      <c r="Y98">
        <v>0.72199999999999998</v>
      </c>
      <c r="Z98">
        <v>0.46100000000000002</v>
      </c>
      <c r="AA98">
        <v>0</v>
      </c>
      <c r="AB98">
        <v>0</v>
      </c>
      <c r="AC98">
        <v>0</v>
      </c>
      <c r="AD98">
        <v>43.311999999999998</v>
      </c>
      <c r="AE98">
        <v>1</v>
      </c>
      <c r="AF98">
        <v>19</v>
      </c>
      <c r="AG98">
        <v>2</v>
      </c>
      <c r="AH98" t="s">
        <v>256</v>
      </c>
      <c r="AI98">
        <v>0</v>
      </c>
    </row>
    <row r="99" spans="1:35">
      <c r="A99">
        <v>98</v>
      </c>
      <c r="B99" t="s">
        <v>387</v>
      </c>
      <c r="C99" t="s">
        <v>390</v>
      </c>
      <c r="D99" s="111">
        <v>43466</v>
      </c>
      <c r="E99">
        <v>2</v>
      </c>
      <c r="F99">
        <v>-16.084</v>
      </c>
      <c r="G99">
        <v>-92.844999999999999</v>
      </c>
      <c r="H99">
        <v>19831</v>
      </c>
      <c r="I99">
        <v>-1</v>
      </c>
      <c r="J99">
        <v>1</v>
      </c>
      <c r="K99" t="s">
        <v>389</v>
      </c>
      <c r="L99" t="s">
        <v>312</v>
      </c>
      <c r="M99" t="s">
        <v>255</v>
      </c>
      <c r="N99">
        <v>1562545656.6400001</v>
      </c>
      <c r="O99">
        <v>0.246</v>
      </c>
      <c r="P99">
        <v>0.96099999999999997</v>
      </c>
      <c r="Q99">
        <v>131.19399999999999</v>
      </c>
      <c r="R99">
        <v>1E-3</v>
      </c>
      <c r="S99">
        <v>7.0000000000000001E-3</v>
      </c>
      <c r="T99">
        <v>3.0990000000000002</v>
      </c>
      <c r="U99">
        <v>82.16</v>
      </c>
      <c r="V99">
        <v>19.899999999999999</v>
      </c>
      <c r="W99">
        <v>1.9379999999999999</v>
      </c>
      <c r="X99">
        <v>81.622</v>
      </c>
      <c r="Y99">
        <v>0.72199999999999998</v>
      </c>
      <c r="Z99">
        <v>0.63300000000000001</v>
      </c>
      <c r="AA99">
        <v>0</v>
      </c>
      <c r="AB99">
        <v>0</v>
      </c>
      <c r="AC99">
        <v>0</v>
      </c>
      <c r="AD99">
        <v>43.311999999999998</v>
      </c>
      <c r="AE99">
        <v>1</v>
      </c>
      <c r="AF99">
        <v>19</v>
      </c>
      <c r="AG99">
        <v>2</v>
      </c>
      <c r="AH99" t="s">
        <v>256</v>
      </c>
      <c r="AI99">
        <v>0</v>
      </c>
    </row>
    <row r="100" spans="1:35">
      <c r="A100">
        <v>99</v>
      </c>
      <c r="B100" t="s">
        <v>387</v>
      </c>
      <c r="C100" t="s">
        <v>391</v>
      </c>
      <c r="D100" s="111">
        <v>43466</v>
      </c>
      <c r="E100">
        <v>3</v>
      </c>
      <c r="F100">
        <v>-16.003</v>
      </c>
      <c r="G100">
        <v>-92.697999999999993</v>
      </c>
      <c r="H100">
        <v>19976</v>
      </c>
      <c r="I100">
        <v>-1</v>
      </c>
      <c r="J100">
        <v>1</v>
      </c>
      <c r="K100" t="s">
        <v>389</v>
      </c>
      <c r="L100" t="s">
        <v>312</v>
      </c>
      <c r="M100" t="s">
        <v>255</v>
      </c>
      <c r="N100">
        <v>1562546204.5599999</v>
      </c>
      <c r="O100">
        <v>0.26100000000000001</v>
      </c>
      <c r="P100">
        <v>0.91900000000000004</v>
      </c>
      <c r="Q100">
        <v>137.80099999999999</v>
      </c>
      <c r="R100">
        <v>1E-3</v>
      </c>
      <c r="S100">
        <v>8.9999999999999993E-3</v>
      </c>
      <c r="T100">
        <v>3.254</v>
      </c>
      <c r="U100">
        <v>82.921999999999997</v>
      </c>
      <c r="V100">
        <v>19.646999999999998</v>
      </c>
      <c r="W100">
        <v>1.97</v>
      </c>
      <c r="X100">
        <v>83.147000000000006</v>
      </c>
      <c r="Y100">
        <v>0.72199999999999998</v>
      </c>
      <c r="Z100">
        <v>0.74199999999999999</v>
      </c>
      <c r="AA100">
        <v>0</v>
      </c>
      <c r="AB100">
        <v>0</v>
      </c>
      <c r="AC100">
        <v>0</v>
      </c>
      <c r="AD100">
        <v>43.311999999999998</v>
      </c>
      <c r="AE100">
        <v>1</v>
      </c>
      <c r="AF100">
        <v>19</v>
      </c>
      <c r="AG100">
        <v>2</v>
      </c>
      <c r="AH100" t="s">
        <v>256</v>
      </c>
      <c r="AI100">
        <v>0</v>
      </c>
    </row>
    <row r="101" spans="1:35">
      <c r="A101">
        <v>100</v>
      </c>
      <c r="B101" t="s">
        <v>387</v>
      </c>
      <c r="C101" t="s">
        <v>392</v>
      </c>
      <c r="D101" s="111">
        <v>43466</v>
      </c>
      <c r="E101">
        <v>4</v>
      </c>
      <c r="F101">
        <v>-16.081</v>
      </c>
      <c r="G101">
        <v>-93.061999999999998</v>
      </c>
      <c r="H101">
        <v>19791</v>
      </c>
      <c r="I101">
        <v>0</v>
      </c>
      <c r="J101">
        <v>1</v>
      </c>
      <c r="K101" t="s">
        <v>389</v>
      </c>
      <c r="L101" t="s">
        <v>312</v>
      </c>
      <c r="M101" t="s">
        <v>255</v>
      </c>
      <c r="N101">
        <v>1562546752.95</v>
      </c>
      <c r="O101">
        <v>0.25</v>
      </c>
      <c r="P101">
        <v>0.93799999999999994</v>
      </c>
      <c r="Q101">
        <v>134.59200000000001</v>
      </c>
      <c r="R101">
        <v>2E-3</v>
      </c>
      <c r="S101">
        <v>8.9999999999999993E-3</v>
      </c>
      <c r="T101">
        <v>3.194</v>
      </c>
      <c r="U101">
        <v>81.914000000000001</v>
      </c>
      <c r="V101">
        <v>19.579000000000001</v>
      </c>
      <c r="W101">
        <v>1.9750000000000001</v>
      </c>
      <c r="X101">
        <v>82.790999999999997</v>
      </c>
      <c r="Y101">
        <v>0.72199999999999998</v>
      </c>
      <c r="Z101">
        <v>0.83499999999999996</v>
      </c>
      <c r="AA101">
        <v>0</v>
      </c>
      <c r="AB101">
        <v>0</v>
      </c>
      <c r="AC101">
        <v>0</v>
      </c>
      <c r="AD101">
        <v>43.25</v>
      </c>
      <c r="AE101">
        <v>1</v>
      </c>
      <c r="AF101">
        <v>19</v>
      </c>
      <c r="AG101">
        <v>2</v>
      </c>
      <c r="AH101" t="s">
        <v>256</v>
      </c>
      <c r="AI101">
        <v>0</v>
      </c>
    </row>
    <row r="102" spans="1:35">
      <c r="A102">
        <v>101</v>
      </c>
      <c r="B102" t="s">
        <v>393</v>
      </c>
      <c r="C102" t="s">
        <v>394</v>
      </c>
      <c r="D102" s="111">
        <v>43831</v>
      </c>
      <c r="E102">
        <v>1</v>
      </c>
      <c r="F102">
        <v>-15.762</v>
      </c>
      <c r="G102">
        <v>-89.488</v>
      </c>
      <c r="H102">
        <v>20344</v>
      </c>
      <c r="I102">
        <v>-1</v>
      </c>
      <c r="J102">
        <v>1</v>
      </c>
      <c r="K102" t="s">
        <v>395</v>
      </c>
      <c r="L102" t="s">
        <v>312</v>
      </c>
      <c r="M102" t="s">
        <v>255</v>
      </c>
      <c r="N102">
        <v>1562547301.3599999</v>
      </c>
      <c r="O102">
        <v>0.26</v>
      </c>
      <c r="P102">
        <v>0.89600000000000002</v>
      </c>
      <c r="Q102">
        <v>135.809</v>
      </c>
      <c r="R102">
        <v>0</v>
      </c>
      <c r="S102">
        <v>-1E-3</v>
      </c>
      <c r="T102">
        <v>3.206</v>
      </c>
      <c r="U102">
        <v>84.89</v>
      </c>
      <c r="V102">
        <v>19.978999999999999</v>
      </c>
      <c r="W102">
        <v>1.9419999999999999</v>
      </c>
      <c r="X102">
        <v>83.186000000000007</v>
      </c>
      <c r="Y102">
        <v>0.72199999999999998</v>
      </c>
      <c r="Z102">
        <v>0.371</v>
      </c>
      <c r="AA102">
        <v>0</v>
      </c>
      <c r="AB102">
        <v>0</v>
      </c>
      <c r="AC102">
        <v>0</v>
      </c>
      <c r="AD102">
        <v>43.561999999999998</v>
      </c>
      <c r="AE102">
        <v>1</v>
      </c>
      <c r="AF102">
        <v>20</v>
      </c>
      <c r="AG102">
        <v>2</v>
      </c>
      <c r="AH102" t="s">
        <v>256</v>
      </c>
      <c r="AI102">
        <v>0</v>
      </c>
    </row>
    <row r="103" spans="1:35">
      <c r="A103">
        <v>102</v>
      </c>
      <c r="B103" t="s">
        <v>393</v>
      </c>
      <c r="C103" t="s">
        <v>396</v>
      </c>
      <c r="D103" s="111">
        <v>43831</v>
      </c>
      <c r="E103">
        <v>2</v>
      </c>
      <c r="F103">
        <v>-15.807</v>
      </c>
      <c r="G103">
        <v>-89.260999999999996</v>
      </c>
      <c r="H103">
        <v>19476</v>
      </c>
      <c r="I103">
        <v>-1</v>
      </c>
      <c r="J103">
        <v>1</v>
      </c>
      <c r="K103" t="s">
        <v>395</v>
      </c>
      <c r="L103" t="s">
        <v>312</v>
      </c>
      <c r="M103" t="s">
        <v>255</v>
      </c>
      <c r="N103">
        <v>1562547850.24</v>
      </c>
      <c r="O103">
        <v>0.26200000000000001</v>
      </c>
      <c r="P103">
        <v>0.85899999999999999</v>
      </c>
      <c r="Q103">
        <v>132.86099999999999</v>
      </c>
      <c r="R103">
        <v>0</v>
      </c>
      <c r="S103">
        <v>1E-3</v>
      </c>
      <c r="T103">
        <v>3.1360000000000001</v>
      </c>
      <c r="U103">
        <v>80.721999999999994</v>
      </c>
      <c r="V103">
        <v>19.187999999999999</v>
      </c>
      <c r="W103">
        <v>1.855</v>
      </c>
      <c r="X103">
        <v>79.861999999999995</v>
      </c>
      <c r="Y103">
        <v>0.72199999999999998</v>
      </c>
      <c r="Z103">
        <v>0.48</v>
      </c>
      <c r="AA103">
        <v>0</v>
      </c>
      <c r="AB103">
        <v>0</v>
      </c>
      <c r="AC103">
        <v>0</v>
      </c>
      <c r="AD103">
        <v>43.311999999999998</v>
      </c>
      <c r="AE103">
        <v>1</v>
      </c>
      <c r="AF103">
        <v>20</v>
      </c>
      <c r="AG103">
        <v>2</v>
      </c>
      <c r="AH103" t="s">
        <v>256</v>
      </c>
      <c r="AI103">
        <v>0</v>
      </c>
    </row>
    <row r="104" spans="1:35">
      <c r="A104">
        <v>103</v>
      </c>
      <c r="B104" t="s">
        <v>393</v>
      </c>
      <c r="C104" t="s">
        <v>397</v>
      </c>
      <c r="D104" s="111">
        <v>43831</v>
      </c>
      <c r="E104">
        <v>3</v>
      </c>
      <c r="F104">
        <v>-15.791</v>
      </c>
      <c r="G104">
        <v>-89.488</v>
      </c>
      <c r="H104">
        <v>19381</v>
      </c>
      <c r="I104">
        <v>-1</v>
      </c>
      <c r="J104">
        <v>1</v>
      </c>
      <c r="K104" t="s">
        <v>395</v>
      </c>
      <c r="L104" t="s">
        <v>312</v>
      </c>
      <c r="M104" t="s">
        <v>255</v>
      </c>
      <c r="N104">
        <v>1562548398.7</v>
      </c>
      <c r="O104">
        <v>0.27100000000000002</v>
      </c>
      <c r="P104">
        <v>0.85399999999999998</v>
      </c>
      <c r="Q104">
        <v>128.40799999999999</v>
      </c>
      <c r="R104">
        <v>-2E-3</v>
      </c>
      <c r="S104">
        <v>2E-3</v>
      </c>
      <c r="T104">
        <v>3.0459999999999998</v>
      </c>
      <c r="U104">
        <v>80.346000000000004</v>
      </c>
      <c r="V104">
        <v>19.253</v>
      </c>
      <c r="W104">
        <v>1.8340000000000001</v>
      </c>
      <c r="X104">
        <v>78.980999999999995</v>
      </c>
      <c r="Y104">
        <v>0.72199999999999998</v>
      </c>
      <c r="Z104">
        <v>0.32400000000000001</v>
      </c>
      <c r="AA104">
        <v>0</v>
      </c>
      <c r="AB104">
        <v>0</v>
      </c>
      <c r="AC104">
        <v>0</v>
      </c>
      <c r="AD104">
        <v>43.311999999999998</v>
      </c>
      <c r="AE104">
        <v>1</v>
      </c>
      <c r="AF104">
        <v>20</v>
      </c>
      <c r="AG104">
        <v>2</v>
      </c>
      <c r="AH104" t="s">
        <v>256</v>
      </c>
      <c r="AI104">
        <v>0</v>
      </c>
    </row>
    <row r="105" spans="1:35">
      <c r="A105">
        <v>104</v>
      </c>
      <c r="B105" t="s">
        <v>393</v>
      </c>
      <c r="C105" t="s">
        <v>398</v>
      </c>
      <c r="D105" s="111">
        <v>43831</v>
      </c>
      <c r="E105">
        <v>4</v>
      </c>
      <c r="F105">
        <v>-15.872</v>
      </c>
      <c r="G105">
        <v>-89.477999999999994</v>
      </c>
      <c r="H105">
        <v>18678</v>
      </c>
      <c r="I105">
        <v>0</v>
      </c>
      <c r="J105">
        <v>1</v>
      </c>
      <c r="K105" t="s">
        <v>395</v>
      </c>
      <c r="L105" t="s">
        <v>312</v>
      </c>
      <c r="M105" t="s">
        <v>255</v>
      </c>
      <c r="N105">
        <v>1562548946.53</v>
      </c>
      <c r="O105">
        <v>0.27600000000000002</v>
      </c>
      <c r="P105">
        <v>0.94799999999999995</v>
      </c>
      <c r="Q105">
        <v>129.61699999999999</v>
      </c>
      <c r="R105">
        <v>-1E-3</v>
      </c>
      <c r="S105">
        <v>0</v>
      </c>
      <c r="T105">
        <v>3.089</v>
      </c>
      <c r="U105">
        <v>77.141000000000005</v>
      </c>
      <c r="V105">
        <v>18.472999999999999</v>
      </c>
      <c r="W105">
        <v>1.7909999999999999</v>
      </c>
      <c r="X105">
        <v>76.067999999999998</v>
      </c>
      <c r="Y105">
        <v>0.72199999999999998</v>
      </c>
      <c r="Z105">
        <v>0.33500000000000002</v>
      </c>
      <c r="AA105">
        <v>0</v>
      </c>
      <c r="AB105">
        <v>0</v>
      </c>
      <c r="AC105">
        <v>0</v>
      </c>
      <c r="AD105">
        <v>43.25</v>
      </c>
      <c r="AE105">
        <v>1</v>
      </c>
      <c r="AF105">
        <v>20</v>
      </c>
      <c r="AG105">
        <v>2</v>
      </c>
      <c r="AH105" t="s">
        <v>256</v>
      </c>
      <c r="AI105">
        <v>0</v>
      </c>
    </row>
    <row r="106" spans="1:35">
      <c r="A106">
        <v>105</v>
      </c>
      <c r="B106" t="s">
        <v>399</v>
      </c>
      <c r="C106" t="s">
        <v>400</v>
      </c>
      <c r="D106" s="111">
        <v>44197</v>
      </c>
      <c r="E106">
        <v>1</v>
      </c>
      <c r="F106">
        <v>-15.592000000000001</v>
      </c>
      <c r="G106">
        <v>-87.822999999999993</v>
      </c>
      <c r="H106">
        <v>19318</v>
      </c>
      <c r="I106">
        <v>-1</v>
      </c>
      <c r="J106">
        <v>1</v>
      </c>
      <c r="K106" t="s">
        <v>401</v>
      </c>
      <c r="L106" t="s">
        <v>312</v>
      </c>
      <c r="M106" t="s">
        <v>255</v>
      </c>
      <c r="N106">
        <v>1562549494.78</v>
      </c>
      <c r="O106">
        <v>0.251</v>
      </c>
      <c r="P106">
        <v>0.79600000000000004</v>
      </c>
      <c r="Q106">
        <v>129.81700000000001</v>
      </c>
      <c r="R106">
        <v>0</v>
      </c>
      <c r="S106">
        <v>-1E-3</v>
      </c>
      <c r="T106">
        <v>3.0790000000000002</v>
      </c>
      <c r="U106">
        <v>80.116</v>
      </c>
      <c r="V106">
        <v>19.132000000000001</v>
      </c>
      <c r="W106">
        <v>1.825</v>
      </c>
      <c r="X106">
        <v>78.518000000000001</v>
      </c>
      <c r="Y106">
        <v>0.72199999999999998</v>
      </c>
      <c r="Z106">
        <v>0.26600000000000001</v>
      </c>
      <c r="AA106">
        <v>0</v>
      </c>
      <c r="AB106">
        <v>0</v>
      </c>
      <c r="AC106">
        <v>0</v>
      </c>
      <c r="AD106">
        <v>43.188000000000002</v>
      </c>
      <c r="AE106">
        <v>1</v>
      </c>
      <c r="AF106">
        <v>21</v>
      </c>
      <c r="AG106">
        <v>2</v>
      </c>
      <c r="AH106" t="s">
        <v>256</v>
      </c>
      <c r="AI106">
        <v>0</v>
      </c>
    </row>
    <row r="107" spans="1:35">
      <c r="A107">
        <v>106</v>
      </c>
      <c r="B107" t="s">
        <v>399</v>
      </c>
      <c r="C107" t="s">
        <v>402</v>
      </c>
      <c r="D107" s="111">
        <v>44197</v>
      </c>
      <c r="E107">
        <v>2</v>
      </c>
      <c r="F107">
        <v>-15.602</v>
      </c>
      <c r="G107">
        <v>-87.451999999999998</v>
      </c>
      <c r="H107">
        <v>19444</v>
      </c>
      <c r="I107">
        <v>-1</v>
      </c>
      <c r="J107">
        <v>1</v>
      </c>
      <c r="K107" t="s">
        <v>401</v>
      </c>
      <c r="L107" t="s">
        <v>312</v>
      </c>
      <c r="M107" t="s">
        <v>255</v>
      </c>
      <c r="N107">
        <v>1562550043.24</v>
      </c>
      <c r="O107">
        <v>0.27400000000000002</v>
      </c>
      <c r="P107">
        <v>0.92</v>
      </c>
      <c r="Q107">
        <v>131.00200000000001</v>
      </c>
      <c r="R107">
        <v>-1E-3</v>
      </c>
      <c r="S107">
        <v>2E-3</v>
      </c>
      <c r="T107">
        <v>3.1219999999999999</v>
      </c>
      <c r="U107">
        <v>80.637</v>
      </c>
      <c r="V107">
        <v>18.975999999999999</v>
      </c>
      <c r="W107">
        <v>1.9019999999999999</v>
      </c>
      <c r="X107">
        <v>80.400999999999996</v>
      </c>
      <c r="Y107">
        <v>0.72199999999999998</v>
      </c>
      <c r="Z107">
        <v>0.57199999999999995</v>
      </c>
      <c r="AA107">
        <v>0</v>
      </c>
      <c r="AB107">
        <v>0</v>
      </c>
      <c r="AC107">
        <v>0</v>
      </c>
      <c r="AD107">
        <v>43.5</v>
      </c>
      <c r="AE107">
        <v>1</v>
      </c>
      <c r="AF107">
        <v>21</v>
      </c>
      <c r="AG107">
        <v>2</v>
      </c>
      <c r="AH107" t="s">
        <v>256</v>
      </c>
      <c r="AI107">
        <v>0</v>
      </c>
    </row>
    <row r="108" spans="1:35">
      <c r="A108">
        <v>107</v>
      </c>
      <c r="B108" t="s">
        <v>399</v>
      </c>
      <c r="C108" t="s">
        <v>403</v>
      </c>
      <c r="D108" s="111">
        <v>44197</v>
      </c>
      <c r="E108">
        <v>3</v>
      </c>
      <c r="F108">
        <v>-15.621</v>
      </c>
      <c r="G108">
        <v>-87.376999999999995</v>
      </c>
      <c r="H108">
        <v>19380</v>
      </c>
      <c r="I108">
        <v>-1</v>
      </c>
      <c r="J108">
        <v>1</v>
      </c>
      <c r="K108" t="s">
        <v>401</v>
      </c>
      <c r="L108" t="s">
        <v>312</v>
      </c>
      <c r="M108" t="s">
        <v>255</v>
      </c>
      <c r="N108">
        <v>1562550591.8699999</v>
      </c>
      <c r="O108">
        <v>0.246</v>
      </c>
      <c r="P108">
        <v>0.88</v>
      </c>
      <c r="Q108">
        <v>128.791</v>
      </c>
      <c r="R108">
        <v>-1E-3</v>
      </c>
      <c r="S108">
        <v>2E-3</v>
      </c>
      <c r="T108">
        <v>3.07</v>
      </c>
      <c r="U108">
        <v>80.087000000000003</v>
      </c>
      <c r="V108">
        <v>19.048999999999999</v>
      </c>
      <c r="W108">
        <v>1.915</v>
      </c>
      <c r="X108">
        <v>81.153000000000006</v>
      </c>
      <c r="Y108">
        <v>0.72199999999999998</v>
      </c>
      <c r="Z108">
        <v>0.84399999999999997</v>
      </c>
      <c r="AA108">
        <v>0</v>
      </c>
      <c r="AB108">
        <v>0</v>
      </c>
      <c r="AC108">
        <v>0</v>
      </c>
      <c r="AD108">
        <v>43.311999999999998</v>
      </c>
      <c r="AE108">
        <v>1</v>
      </c>
      <c r="AF108">
        <v>21</v>
      </c>
      <c r="AG108">
        <v>2</v>
      </c>
      <c r="AH108" t="s">
        <v>256</v>
      </c>
      <c r="AI108">
        <v>0</v>
      </c>
    </row>
    <row r="109" spans="1:35">
      <c r="A109">
        <v>108</v>
      </c>
      <c r="B109" t="s">
        <v>399</v>
      </c>
      <c r="C109" t="s">
        <v>404</v>
      </c>
      <c r="D109" s="111">
        <v>44197</v>
      </c>
      <c r="E109">
        <v>4</v>
      </c>
      <c r="F109">
        <v>-15.596</v>
      </c>
      <c r="G109">
        <v>-87.441000000000003</v>
      </c>
      <c r="H109">
        <v>19421</v>
      </c>
      <c r="I109">
        <v>0</v>
      </c>
      <c r="J109">
        <v>1</v>
      </c>
      <c r="K109" t="s">
        <v>401</v>
      </c>
      <c r="L109" t="s">
        <v>312</v>
      </c>
      <c r="M109" t="s">
        <v>255</v>
      </c>
      <c r="N109">
        <v>1562551140.72</v>
      </c>
      <c r="O109">
        <v>0.26400000000000001</v>
      </c>
      <c r="P109">
        <v>0.90300000000000002</v>
      </c>
      <c r="Q109">
        <v>131.66499999999999</v>
      </c>
      <c r="R109">
        <v>-1E-3</v>
      </c>
      <c r="S109">
        <v>2E-3</v>
      </c>
      <c r="T109">
        <v>3.1259999999999999</v>
      </c>
      <c r="U109">
        <v>80.126000000000005</v>
      </c>
      <c r="V109">
        <v>19.170000000000002</v>
      </c>
      <c r="W109">
        <v>1.944</v>
      </c>
      <c r="X109">
        <v>81.513999999999996</v>
      </c>
      <c r="Y109">
        <v>0.72199999999999998</v>
      </c>
      <c r="Z109">
        <v>0.81499999999999995</v>
      </c>
      <c r="AA109">
        <v>0</v>
      </c>
      <c r="AB109">
        <v>0</v>
      </c>
      <c r="AC109">
        <v>0</v>
      </c>
      <c r="AD109">
        <v>43.188000000000002</v>
      </c>
      <c r="AE109">
        <v>1</v>
      </c>
      <c r="AF109">
        <v>21</v>
      </c>
      <c r="AG109">
        <v>2</v>
      </c>
      <c r="AH109" t="s">
        <v>256</v>
      </c>
      <c r="AI109">
        <v>0</v>
      </c>
    </row>
    <row r="110" spans="1:35">
      <c r="A110">
        <v>109</v>
      </c>
      <c r="B110" t="s">
        <v>405</v>
      </c>
      <c r="C110" t="s">
        <v>406</v>
      </c>
      <c r="D110" s="111">
        <v>44562</v>
      </c>
      <c r="E110">
        <v>1</v>
      </c>
      <c r="F110">
        <v>-15.683</v>
      </c>
      <c r="G110">
        <v>-88.11</v>
      </c>
      <c r="H110">
        <v>18699</v>
      </c>
      <c r="I110">
        <v>-1</v>
      </c>
      <c r="J110">
        <v>1</v>
      </c>
      <c r="K110" t="s">
        <v>407</v>
      </c>
      <c r="L110" t="s">
        <v>312</v>
      </c>
      <c r="M110" t="s">
        <v>255</v>
      </c>
      <c r="N110">
        <v>1562551687.8800001</v>
      </c>
      <c r="O110">
        <v>0.25700000000000001</v>
      </c>
      <c r="P110">
        <v>0.876</v>
      </c>
      <c r="Q110">
        <v>129.33099999999999</v>
      </c>
      <c r="R110">
        <v>-1E-3</v>
      </c>
      <c r="S110">
        <v>-1E-3</v>
      </c>
      <c r="T110">
        <v>3.0670000000000002</v>
      </c>
      <c r="U110">
        <v>77.167000000000002</v>
      </c>
      <c r="V110">
        <v>18.7</v>
      </c>
      <c r="W110">
        <v>1.7749999999999999</v>
      </c>
      <c r="X110">
        <v>75.808000000000007</v>
      </c>
      <c r="Y110">
        <v>0.72199999999999998</v>
      </c>
      <c r="Z110">
        <v>0.33200000000000002</v>
      </c>
      <c r="AA110">
        <v>0</v>
      </c>
      <c r="AB110">
        <v>0</v>
      </c>
      <c r="AC110">
        <v>0</v>
      </c>
      <c r="AD110">
        <v>43.188000000000002</v>
      </c>
      <c r="AE110">
        <v>1</v>
      </c>
      <c r="AF110">
        <v>22</v>
      </c>
      <c r="AG110">
        <v>2</v>
      </c>
      <c r="AH110" t="s">
        <v>256</v>
      </c>
      <c r="AI110">
        <v>0</v>
      </c>
    </row>
    <row r="111" spans="1:35">
      <c r="A111">
        <v>110</v>
      </c>
      <c r="B111" t="s">
        <v>405</v>
      </c>
      <c r="C111" t="s">
        <v>408</v>
      </c>
      <c r="D111" s="111">
        <v>44562</v>
      </c>
      <c r="E111">
        <v>2</v>
      </c>
      <c r="F111">
        <v>-15.702</v>
      </c>
      <c r="G111">
        <v>-88.129000000000005</v>
      </c>
      <c r="H111">
        <v>18489</v>
      </c>
      <c r="I111">
        <v>-1</v>
      </c>
      <c r="J111">
        <v>1</v>
      </c>
      <c r="K111" t="s">
        <v>407</v>
      </c>
      <c r="L111" t="s">
        <v>312</v>
      </c>
      <c r="M111" t="s">
        <v>255</v>
      </c>
      <c r="N111">
        <v>1562552235.51</v>
      </c>
      <c r="O111">
        <v>0.248</v>
      </c>
      <c r="P111">
        <v>0.93</v>
      </c>
      <c r="Q111">
        <v>130.726</v>
      </c>
      <c r="R111">
        <v>0</v>
      </c>
      <c r="S111">
        <v>1E-3</v>
      </c>
      <c r="T111">
        <v>3.1179999999999999</v>
      </c>
      <c r="U111">
        <v>76.286000000000001</v>
      </c>
      <c r="V111">
        <v>17.946999999999999</v>
      </c>
      <c r="W111">
        <v>1.804</v>
      </c>
      <c r="X111">
        <v>76.578999999999994</v>
      </c>
      <c r="Y111">
        <v>0.72199999999999998</v>
      </c>
      <c r="Z111">
        <v>0.504</v>
      </c>
      <c r="AA111">
        <v>0</v>
      </c>
      <c r="AB111">
        <v>0</v>
      </c>
      <c r="AC111">
        <v>0</v>
      </c>
      <c r="AD111">
        <v>43.188000000000002</v>
      </c>
      <c r="AE111">
        <v>1</v>
      </c>
      <c r="AF111">
        <v>22</v>
      </c>
      <c r="AG111">
        <v>2</v>
      </c>
      <c r="AH111" t="s">
        <v>256</v>
      </c>
      <c r="AI111">
        <v>0</v>
      </c>
    </row>
    <row r="112" spans="1:35">
      <c r="A112">
        <v>111</v>
      </c>
      <c r="B112" t="s">
        <v>405</v>
      </c>
      <c r="C112" t="s">
        <v>409</v>
      </c>
      <c r="D112" s="111">
        <v>44562</v>
      </c>
      <c r="E112">
        <v>3</v>
      </c>
      <c r="F112">
        <v>-15.704000000000001</v>
      </c>
      <c r="G112">
        <v>-88.406000000000006</v>
      </c>
      <c r="H112">
        <v>18673</v>
      </c>
      <c r="I112">
        <v>-1</v>
      </c>
      <c r="J112">
        <v>1</v>
      </c>
      <c r="K112" t="s">
        <v>407</v>
      </c>
      <c r="L112" t="s">
        <v>312</v>
      </c>
      <c r="M112" t="s">
        <v>255</v>
      </c>
      <c r="N112">
        <v>1562552781.76</v>
      </c>
      <c r="O112">
        <v>0.249</v>
      </c>
      <c r="P112">
        <v>0.92800000000000005</v>
      </c>
      <c r="Q112">
        <v>129.22900000000001</v>
      </c>
      <c r="R112">
        <v>0</v>
      </c>
      <c r="S112">
        <v>5.0000000000000001E-3</v>
      </c>
      <c r="T112">
        <v>3.0659999999999998</v>
      </c>
      <c r="U112">
        <v>77.144999999999996</v>
      </c>
      <c r="V112">
        <v>18.84</v>
      </c>
      <c r="W112">
        <v>1.736</v>
      </c>
      <c r="X112">
        <v>74.872</v>
      </c>
      <c r="Y112">
        <v>0.72199999999999998</v>
      </c>
      <c r="Z112">
        <v>0.192</v>
      </c>
      <c r="AA112">
        <v>0</v>
      </c>
      <c r="AB112">
        <v>0</v>
      </c>
      <c r="AC112">
        <v>0</v>
      </c>
      <c r="AD112">
        <v>43.188000000000002</v>
      </c>
      <c r="AE112">
        <v>1</v>
      </c>
      <c r="AF112">
        <v>22</v>
      </c>
      <c r="AG112">
        <v>2</v>
      </c>
      <c r="AH112" t="s">
        <v>256</v>
      </c>
      <c r="AI112">
        <v>0</v>
      </c>
    </row>
    <row r="113" spans="1:35">
      <c r="A113">
        <v>112</v>
      </c>
      <c r="B113" t="s">
        <v>405</v>
      </c>
      <c r="C113" t="s">
        <v>410</v>
      </c>
      <c r="D113" s="111">
        <v>44562</v>
      </c>
      <c r="E113">
        <v>4</v>
      </c>
      <c r="F113">
        <v>-15.657999999999999</v>
      </c>
      <c r="G113">
        <v>-88.15</v>
      </c>
      <c r="H113">
        <v>19426</v>
      </c>
      <c r="I113">
        <v>0</v>
      </c>
      <c r="J113">
        <v>1</v>
      </c>
      <c r="K113" t="s">
        <v>407</v>
      </c>
      <c r="L113" t="s">
        <v>312</v>
      </c>
      <c r="M113" t="s">
        <v>255</v>
      </c>
      <c r="N113">
        <v>1562553329.5799999</v>
      </c>
      <c r="O113">
        <v>0.249</v>
      </c>
      <c r="P113">
        <v>0.89900000000000002</v>
      </c>
      <c r="Q113">
        <v>132.41900000000001</v>
      </c>
      <c r="R113">
        <v>0</v>
      </c>
      <c r="S113">
        <v>1E-3</v>
      </c>
      <c r="T113">
        <v>3.1269999999999998</v>
      </c>
      <c r="U113">
        <v>80.314999999999998</v>
      </c>
      <c r="V113">
        <v>19.491</v>
      </c>
      <c r="W113">
        <v>1.8959999999999999</v>
      </c>
      <c r="X113">
        <v>79.914000000000001</v>
      </c>
      <c r="Y113">
        <v>0.72199999999999998</v>
      </c>
      <c r="Z113">
        <v>0.60299999999999998</v>
      </c>
      <c r="AA113">
        <v>0</v>
      </c>
      <c r="AB113">
        <v>0</v>
      </c>
      <c r="AC113">
        <v>0</v>
      </c>
      <c r="AD113">
        <v>43.188000000000002</v>
      </c>
      <c r="AE113">
        <v>1</v>
      </c>
      <c r="AF113">
        <v>22</v>
      </c>
      <c r="AG113">
        <v>2</v>
      </c>
      <c r="AH113" t="s">
        <v>256</v>
      </c>
      <c r="AI113">
        <v>0</v>
      </c>
    </row>
    <row r="114" spans="1:35">
      <c r="A114">
        <v>113</v>
      </c>
      <c r="B114" t="s">
        <v>411</v>
      </c>
      <c r="C114" t="s">
        <v>412</v>
      </c>
      <c r="D114" s="111">
        <v>44927</v>
      </c>
      <c r="E114">
        <v>1</v>
      </c>
      <c r="F114">
        <v>-15.984</v>
      </c>
      <c r="G114">
        <v>-91.983999999999995</v>
      </c>
      <c r="H114">
        <v>17727</v>
      </c>
      <c r="I114">
        <v>-1</v>
      </c>
      <c r="J114">
        <v>1</v>
      </c>
      <c r="K114" t="s">
        <v>413</v>
      </c>
      <c r="L114" t="s">
        <v>312</v>
      </c>
      <c r="M114" t="s">
        <v>255</v>
      </c>
      <c r="N114">
        <v>1562553876.2</v>
      </c>
      <c r="O114">
        <v>0.25800000000000001</v>
      </c>
      <c r="P114">
        <v>0.86799999999999999</v>
      </c>
      <c r="Q114">
        <v>127.187</v>
      </c>
      <c r="R114">
        <v>-1E-3</v>
      </c>
      <c r="S114">
        <v>1E-3</v>
      </c>
      <c r="T114">
        <v>3.0329999999999999</v>
      </c>
      <c r="U114">
        <v>72.578999999999994</v>
      </c>
      <c r="V114">
        <v>17.616</v>
      </c>
      <c r="W114">
        <v>1.758</v>
      </c>
      <c r="X114">
        <v>72.971999999999994</v>
      </c>
      <c r="Y114">
        <v>0.72199999999999998</v>
      </c>
      <c r="Z114">
        <v>0.52800000000000002</v>
      </c>
      <c r="AA114">
        <v>0</v>
      </c>
      <c r="AB114">
        <v>0</v>
      </c>
      <c r="AC114">
        <v>0</v>
      </c>
      <c r="AD114">
        <v>43.125</v>
      </c>
      <c r="AE114">
        <v>1</v>
      </c>
      <c r="AF114">
        <v>23</v>
      </c>
      <c r="AG114">
        <v>2</v>
      </c>
      <c r="AH114" t="s">
        <v>256</v>
      </c>
      <c r="AI114">
        <v>0</v>
      </c>
    </row>
    <row r="115" spans="1:35">
      <c r="A115">
        <v>114</v>
      </c>
      <c r="B115" t="s">
        <v>411</v>
      </c>
      <c r="C115" t="s">
        <v>414</v>
      </c>
      <c r="D115" s="111">
        <v>44927</v>
      </c>
      <c r="E115">
        <v>2</v>
      </c>
      <c r="F115">
        <v>-16</v>
      </c>
      <c r="G115">
        <v>-92.671999999999997</v>
      </c>
      <c r="H115">
        <v>17664</v>
      </c>
      <c r="I115">
        <v>-1</v>
      </c>
      <c r="J115">
        <v>1</v>
      </c>
      <c r="K115" t="s">
        <v>413</v>
      </c>
      <c r="L115" t="s">
        <v>312</v>
      </c>
      <c r="M115" t="s">
        <v>255</v>
      </c>
      <c r="N115">
        <v>1562554423.52</v>
      </c>
      <c r="O115">
        <v>0.25800000000000001</v>
      </c>
      <c r="P115">
        <v>0.875</v>
      </c>
      <c r="Q115">
        <v>126.23</v>
      </c>
      <c r="R115">
        <v>-1E-3</v>
      </c>
      <c r="S115">
        <v>1E-3</v>
      </c>
      <c r="T115">
        <v>3.0110000000000001</v>
      </c>
      <c r="U115">
        <v>72.52</v>
      </c>
      <c r="V115">
        <v>17.689</v>
      </c>
      <c r="W115">
        <v>1.64</v>
      </c>
      <c r="X115">
        <v>70.998000000000005</v>
      </c>
      <c r="Y115">
        <v>0.72199999999999998</v>
      </c>
      <c r="Z115">
        <v>0.28299999999999997</v>
      </c>
      <c r="AA115">
        <v>0</v>
      </c>
      <c r="AB115">
        <v>0</v>
      </c>
      <c r="AC115">
        <v>0</v>
      </c>
      <c r="AD115">
        <v>43.061999999999998</v>
      </c>
      <c r="AE115">
        <v>1</v>
      </c>
      <c r="AF115">
        <v>23</v>
      </c>
      <c r="AG115">
        <v>2</v>
      </c>
      <c r="AH115" t="s">
        <v>256</v>
      </c>
      <c r="AI115">
        <v>0</v>
      </c>
    </row>
    <row r="116" spans="1:35">
      <c r="A116">
        <v>115</v>
      </c>
      <c r="B116" t="s">
        <v>411</v>
      </c>
      <c r="C116" t="s">
        <v>415</v>
      </c>
      <c r="D116" s="111">
        <v>44927</v>
      </c>
      <c r="E116">
        <v>3</v>
      </c>
      <c r="F116">
        <v>-15.991</v>
      </c>
      <c r="G116">
        <v>-92.394999999999996</v>
      </c>
      <c r="H116">
        <v>18736</v>
      </c>
      <c r="I116">
        <v>-1</v>
      </c>
      <c r="J116">
        <v>1</v>
      </c>
      <c r="K116" t="s">
        <v>413</v>
      </c>
      <c r="L116" t="s">
        <v>312</v>
      </c>
      <c r="M116" t="s">
        <v>255</v>
      </c>
      <c r="N116">
        <v>1562554971.05</v>
      </c>
      <c r="O116">
        <v>0.27300000000000002</v>
      </c>
      <c r="P116">
        <v>0.82099999999999995</v>
      </c>
      <c r="Q116">
        <v>129.745</v>
      </c>
      <c r="R116">
        <v>0</v>
      </c>
      <c r="S116">
        <v>-1E-3</v>
      </c>
      <c r="T116">
        <v>3.0939999999999999</v>
      </c>
      <c r="U116">
        <v>76.887</v>
      </c>
      <c r="V116">
        <v>18.611000000000001</v>
      </c>
      <c r="W116">
        <v>1.853</v>
      </c>
      <c r="X116">
        <v>78.53</v>
      </c>
      <c r="Y116">
        <v>0.72199999999999998</v>
      </c>
      <c r="Z116">
        <v>0.751</v>
      </c>
      <c r="AA116">
        <v>0</v>
      </c>
      <c r="AB116">
        <v>0</v>
      </c>
      <c r="AC116">
        <v>0</v>
      </c>
      <c r="AD116">
        <v>43.061999999999998</v>
      </c>
      <c r="AE116">
        <v>1</v>
      </c>
      <c r="AF116">
        <v>23</v>
      </c>
      <c r="AG116">
        <v>2</v>
      </c>
      <c r="AH116" t="s">
        <v>256</v>
      </c>
      <c r="AI116">
        <v>0</v>
      </c>
    </row>
    <row r="117" spans="1:35">
      <c r="A117">
        <v>116</v>
      </c>
      <c r="B117" t="s">
        <v>411</v>
      </c>
      <c r="C117" t="s">
        <v>416</v>
      </c>
      <c r="D117" s="111">
        <v>44927</v>
      </c>
      <c r="E117">
        <v>4</v>
      </c>
      <c r="F117">
        <v>-15.977</v>
      </c>
      <c r="G117">
        <v>-92.977999999999994</v>
      </c>
      <c r="H117">
        <v>20187</v>
      </c>
      <c r="I117">
        <v>0</v>
      </c>
      <c r="J117">
        <v>1</v>
      </c>
      <c r="K117" t="s">
        <v>413</v>
      </c>
      <c r="L117" t="s">
        <v>312</v>
      </c>
      <c r="M117" t="s">
        <v>255</v>
      </c>
      <c r="N117">
        <v>1562555518.04</v>
      </c>
      <c r="O117">
        <v>0.25600000000000001</v>
      </c>
      <c r="P117">
        <v>0.94299999999999995</v>
      </c>
      <c r="Q117">
        <v>131.72</v>
      </c>
      <c r="R117">
        <v>0</v>
      </c>
      <c r="S117">
        <v>5.0000000000000001E-3</v>
      </c>
      <c r="T117">
        <v>3.125</v>
      </c>
      <c r="U117">
        <v>83.843000000000004</v>
      </c>
      <c r="V117">
        <v>20.065999999999999</v>
      </c>
      <c r="W117">
        <v>1.954</v>
      </c>
      <c r="X117">
        <v>83.126000000000005</v>
      </c>
      <c r="Y117">
        <v>0.72199999999999998</v>
      </c>
      <c r="Z117">
        <v>0.61299999999999999</v>
      </c>
      <c r="AA117">
        <v>0</v>
      </c>
      <c r="AB117">
        <v>0</v>
      </c>
      <c r="AC117">
        <v>0</v>
      </c>
      <c r="AD117">
        <v>43.061999999999998</v>
      </c>
      <c r="AE117">
        <v>1</v>
      </c>
      <c r="AF117">
        <v>23</v>
      </c>
      <c r="AG117">
        <v>2</v>
      </c>
      <c r="AH117" t="s">
        <v>256</v>
      </c>
      <c r="AI117">
        <v>0</v>
      </c>
    </row>
    <row r="118" spans="1:35">
      <c r="A118">
        <v>117</v>
      </c>
      <c r="B118" t="s">
        <v>417</v>
      </c>
      <c r="C118" t="s">
        <v>418</v>
      </c>
      <c r="D118" s="111">
        <v>45292</v>
      </c>
      <c r="E118">
        <v>1</v>
      </c>
      <c r="F118">
        <v>-15.787000000000001</v>
      </c>
      <c r="G118">
        <v>-89.724999999999994</v>
      </c>
      <c r="H118">
        <v>17225</v>
      </c>
      <c r="I118">
        <v>-1</v>
      </c>
      <c r="J118">
        <v>1</v>
      </c>
      <c r="K118" t="s">
        <v>419</v>
      </c>
      <c r="L118" t="s">
        <v>312</v>
      </c>
      <c r="M118" t="s">
        <v>255</v>
      </c>
      <c r="N118">
        <v>1562556065.25</v>
      </c>
      <c r="O118">
        <v>0.253</v>
      </c>
      <c r="P118">
        <v>0.91300000000000003</v>
      </c>
      <c r="Q118">
        <v>124.184</v>
      </c>
      <c r="R118">
        <v>0</v>
      </c>
      <c r="S118">
        <v>0</v>
      </c>
      <c r="T118">
        <v>2.992</v>
      </c>
      <c r="U118">
        <v>70.355000000000004</v>
      </c>
      <c r="V118">
        <v>16.895</v>
      </c>
      <c r="W118">
        <v>1.69</v>
      </c>
      <c r="X118">
        <v>71.183999999999997</v>
      </c>
      <c r="Y118">
        <v>0.72199999999999998</v>
      </c>
      <c r="Z118">
        <v>0.52500000000000002</v>
      </c>
      <c r="AA118">
        <v>0</v>
      </c>
      <c r="AB118">
        <v>0</v>
      </c>
      <c r="AC118">
        <v>0</v>
      </c>
      <c r="AD118">
        <v>43.061999999999998</v>
      </c>
      <c r="AE118">
        <v>1</v>
      </c>
      <c r="AF118">
        <v>24</v>
      </c>
      <c r="AG118">
        <v>2</v>
      </c>
      <c r="AH118" t="s">
        <v>256</v>
      </c>
      <c r="AI118">
        <v>0</v>
      </c>
    </row>
    <row r="119" spans="1:35">
      <c r="A119">
        <v>118</v>
      </c>
      <c r="B119" t="s">
        <v>417</v>
      </c>
      <c r="C119" t="s">
        <v>420</v>
      </c>
      <c r="D119" s="111">
        <v>45292</v>
      </c>
      <c r="E119">
        <v>2</v>
      </c>
      <c r="F119">
        <v>-15.73</v>
      </c>
      <c r="G119">
        <v>-89.054000000000002</v>
      </c>
      <c r="H119">
        <v>19035</v>
      </c>
      <c r="I119">
        <v>-1</v>
      </c>
      <c r="J119">
        <v>1</v>
      </c>
      <c r="K119" t="s">
        <v>419</v>
      </c>
      <c r="L119" t="s">
        <v>312</v>
      </c>
      <c r="M119" t="s">
        <v>255</v>
      </c>
      <c r="N119">
        <v>1562556612</v>
      </c>
      <c r="O119">
        <v>0.23599999999999999</v>
      </c>
      <c r="P119">
        <v>0.86499999999999999</v>
      </c>
      <c r="Q119">
        <v>133.00899999999999</v>
      </c>
      <c r="R119">
        <v>0</v>
      </c>
      <c r="S119">
        <v>1E-3</v>
      </c>
      <c r="T119">
        <v>3.157</v>
      </c>
      <c r="U119">
        <v>78.405000000000001</v>
      </c>
      <c r="V119">
        <v>18.792999999999999</v>
      </c>
      <c r="W119">
        <v>1.91</v>
      </c>
      <c r="X119">
        <v>79.432000000000002</v>
      </c>
      <c r="Y119">
        <v>0.72199999999999998</v>
      </c>
      <c r="Z119">
        <v>0.82899999999999996</v>
      </c>
      <c r="AA119">
        <v>0</v>
      </c>
      <c r="AB119">
        <v>0</v>
      </c>
      <c r="AC119">
        <v>0</v>
      </c>
      <c r="AD119">
        <v>43.125</v>
      </c>
      <c r="AE119">
        <v>1</v>
      </c>
      <c r="AF119">
        <v>24</v>
      </c>
      <c r="AG119">
        <v>2</v>
      </c>
      <c r="AH119" t="s">
        <v>256</v>
      </c>
      <c r="AI119">
        <v>0</v>
      </c>
    </row>
    <row r="120" spans="1:35">
      <c r="A120">
        <v>119</v>
      </c>
      <c r="B120" t="s">
        <v>417</v>
      </c>
      <c r="C120" t="s">
        <v>421</v>
      </c>
      <c r="D120" s="111">
        <v>45292</v>
      </c>
      <c r="E120">
        <v>3</v>
      </c>
      <c r="F120">
        <v>-15.798</v>
      </c>
      <c r="G120">
        <v>-89.222999999999999</v>
      </c>
      <c r="H120">
        <v>17018</v>
      </c>
      <c r="I120">
        <v>-1</v>
      </c>
      <c r="J120">
        <v>1</v>
      </c>
      <c r="K120" t="s">
        <v>419</v>
      </c>
      <c r="L120" t="s">
        <v>312</v>
      </c>
      <c r="M120" t="s">
        <v>255</v>
      </c>
      <c r="N120">
        <v>1562557158.6300001</v>
      </c>
      <c r="O120">
        <v>0.26500000000000001</v>
      </c>
      <c r="P120">
        <v>0.86299999999999999</v>
      </c>
      <c r="Q120">
        <v>126.01600000000001</v>
      </c>
      <c r="R120">
        <v>-1E-3</v>
      </c>
      <c r="S120">
        <v>0</v>
      </c>
      <c r="T120">
        <v>3.02</v>
      </c>
      <c r="U120">
        <v>69.488</v>
      </c>
      <c r="V120">
        <v>16.774999999999999</v>
      </c>
      <c r="W120">
        <v>1.63</v>
      </c>
      <c r="X120">
        <v>69.622</v>
      </c>
      <c r="Y120">
        <v>0.72199999999999998</v>
      </c>
      <c r="Z120">
        <v>0.38700000000000001</v>
      </c>
      <c r="AA120">
        <v>0</v>
      </c>
      <c r="AB120">
        <v>0</v>
      </c>
      <c r="AC120">
        <v>0</v>
      </c>
      <c r="AD120">
        <v>43.061999999999998</v>
      </c>
      <c r="AE120">
        <v>1</v>
      </c>
      <c r="AF120">
        <v>24</v>
      </c>
      <c r="AG120">
        <v>2</v>
      </c>
      <c r="AH120" t="s">
        <v>256</v>
      </c>
      <c r="AI120">
        <v>0</v>
      </c>
    </row>
    <row r="121" spans="1:35">
      <c r="A121">
        <v>120</v>
      </c>
      <c r="B121" t="s">
        <v>417</v>
      </c>
      <c r="C121" t="s">
        <v>422</v>
      </c>
      <c r="D121" s="111">
        <v>45292</v>
      </c>
      <c r="E121">
        <v>4</v>
      </c>
      <c r="F121">
        <v>-15.798</v>
      </c>
      <c r="G121">
        <v>-89.277000000000001</v>
      </c>
      <c r="H121">
        <v>20118</v>
      </c>
      <c r="I121">
        <v>0</v>
      </c>
      <c r="J121">
        <v>1</v>
      </c>
      <c r="K121" t="s">
        <v>419</v>
      </c>
      <c r="L121" t="s">
        <v>312</v>
      </c>
      <c r="M121" t="s">
        <v>255</v>
      </c>
      <c r="N121">
        <v>1562557705.54</v>
      </c>
      <c r="O121">
        <v>0.27700000000000002</v>
      </c>
      <c r="P121">
        <v>0.96699999999999997</v>
      </c>
      <c r="Q121">
        <v>133.18700000000001</v>
      </c>
      <c r="R121">
        <v>1E-3</v>
      </c>
      <c r="S121">
        <v>8.9999999999999993E-3</v>
      </c>
      <c r="T121">
        <v>3.1440000000000001</v>
      </c>
      <c r="U121">
        <v>83.447000000000003</v>
      </c>
      <c r="V121">
        <v>19.821000000000002</v>
      </c>
      <c r="W121">
        <v>1.9670000000000001</v>
      </c>
      <c r="X121">
        <v>83.78</v>
      </c>
      <c r="Y121">
        <v>0.72199999999999998</v>
      </c>
      <c r="Z121">
        <v>0.70199999999999996</v>
      </c>
      <c r="AA121">
        <v>0</v>
      </c>
      <c r="AB121">
        <v>0</v>
      </c>
      <c r="AC121">
        <v>0</v>
      </c>
      <c r="AD121">
        <v>43.061999999999998</v>
      </c>
      <c r="AE121">
        <v>1</v>
      </c>
      <c r="AF121">
        <v>24</v>
      </c>
      <c r="AG121">
        <v>2</v>
      </c>
      <c r="AH121" t="s">
        <v>256</v>
      </c>
      <c r="AI121">
        <v>0</v>
      </c>
    </row>
    <row r="122" spans="1:35">
      <c r="A122">
        <v>121</v>
      </c>
      <c r="B122" t="s">
        <v>423</v>
      </c>
      <c r="C122" t="s">
        <v>424</v>
      </c>
      <c r="D122" s="111">
        <v>45658</v>
      </c>
      <c r="E122">
        <v>1</v>
      </c>
      <c r="F122">
        <v>-12.641999999999999</v>
      </c>
      <c r="G122">
        <v>-66.56</v>
      </c>
      <c r="H122">
        <v>20165</v>
      </c>
      <c r="I122">
        <v>-1</v>
      </c>
      <c r="J122">
        <v>1</v>
      </c>
      <c r="K122" t="s">
        <v>425</v>
      </c>
      <c r="L122" t="s">
        <v>312</v>
      </c>
      <c r="M122" t="s">
        <v>255</v>
      </c>
      <c r="N122">
        <v>1562558253.6800001</v>
      </c>
      <c r="O122">
        <v>0.27</v>
      </c>
      <c r="P122">
        <v>0.86799999999999999</v>
      </c>
      <c r="Q122">
        <v>135.74</v>
      </c>
      <c r="R122">
        <v>1E-3</v>
      </c>
      <c r="S122">
        <v>3.0000000000000001E-3</v>
      </c>
      <c r="T122">
        <v>3.2029999999999998</v>
      </c>
      <c r="U122">
        <v>84.012</v>
      </c>
      <c r="V122">
        <v>19.760000000000002</v>
      </c>
      <c r="W122">
        <v>1.9350000000000001</v>
      </c>
      <c r="X122">
        <v>82.494</v>
      </c>
      <c r="Y122">
        <v>0.72199999999999998</v>
      </c>
      <c r="Z122">
        <v>0.40200000000000002</v>
      </c>
      <c r="AA122">
        <v>0</v>
      </c>
      <c r="AB122">
        <v>0</v>
      </c>
      <c r="AC122">
        <v>0</v>
      </c>
      <c r="AD122">
        <v>43</v>
      </c>
      <c r="AE122">
        <v>1</v>
      </c>
      <c r="AF122">
        <v>25</v>
      </c>
      <c r="AG122">
        <v>2</v>
      </c>
      <c r="AH122" t="s">
        <v>256</v>
      </c>
      <c r="AI122">
        <v>0</v>
      </c>
    </row>
    <row r="123" spans="1:35">
      <c r="A123">
        <v>122</v>
      </c>
      <c r="B123" t="s">
        <v>423</v>
      </c>
      <c r="C123" t="s">
        <v>426</v>
      </c>
      <c r="D123" s="111">
        <v>45658</v>
      </c>
      <c r="E123">
        <v>2</v>
      </c>
      <c r="F123">
        <v>-12.173999999999999</v>
      </c>
      <c r="G123">
        <v>-62.003999999999998</v>
      </c>
      <c r="H123">
        <v>19460</v>
      </c>
      <c r="I123">
        <v>-1</v>
      </c>
      <c r="J123">
        <v>1</v>
      </c>
      <c r="K123" t="s">
        <v>425</v>
      </c>
      <c r="L123" t="s">
        <v>312</v>
      </c>
      <c r="M123" t="s">
        <v>255</v>
      </c>
      <c r="N123">
        <v>1562558800.9000001</v>
      </c>
      <c r="O123">
        <v>0.27700000000000002</v>
      </c>
      <c r="P123">
        <v>0.86599999999999999</v>
      </c>
      <c r="Q123">
        <v>131.07300000000001</v>
      </c>
      <c r="R123">
        <v>-1E-3</v>
      </c>
      <c r="S123">
        <v>-2E-3</v>
      </c>
      <c r="T123">
        <v>3.11</v>
      </c>
      <c r="U123">
        <v>80.569999999999993</v>
      </c>
      <c r="V123">
        <v>19.608000000000001</v>
      </c>
      <c r="W123">
        <v>1.855</v>
      </c>
      <c r="X123">
        <v>78.930000000000007</v>
      </c>
      <c r="Y123">
        <v>0.72199999999999998</v>
      </c>
      <c r="Z123">
        <v>0.35199999999999998</v>
      </c>
      <c r="AA123">
        <v>0</v>
      </c>
      <c r="AB123">
        <v>0</v>
      </c>
      <c r="AC123">
        <v>0</v>
      </c>
      <c r="AD123">
        <v>43</v>
      </c>
      <c r="AE123">
        <v>1</v>
      </c>
      <c r="AF123">
        <v>25</v>
      </c>
      <c r="AG123">
        <v>2</v>
      </c>
      <c r="AH123" t="s">
        <v>256</v>
      </c>
      <c r="AI123">
        <v>0</v>
      </c>
    </row>
    <row r="124" spans="1:35">
      <c r="A124">
        <v>123</v>
      </c>
      <c r="B124" t="s">
        <v>423</v>
      </c>
      <c r="C124" t="s">
        <v>427</v>
      </c>
      <c r="D124" s="111">
        <v>45658</v>
      </c>
      <c r="E124">
        <v>3</v>
      </c>
      <c r="F124">
        <v>-12.131</v>
      </c>
      <c r="G124">
        <v>-61.161999999999999</v>
      </c>
      <c r="H124">
        <v>19067</v>
      </c>
      <c r="I124">
        <v>-1</v>
      </c>
      <c r="J124">
        <v>1</v>
      </c>
      <c r="K124" t="s">
        <v>425</v>
      </c>
      <c r="L124" t="s">
        <v>312</v>
      </c>
      <c r="M124" t="s">
        <v>255</v>
      </c>
      <c r="N124">
        <v>1562559348.6800001</v>
      </c>
      <c r="O124">
        <v>0.26400000000000001</v>
      </c>
      <c r="P124">
        <v>0.89600000000000002</v>
      </c>
      <c r="Q124">
        <v>131.773</v>
      </c>
      <c r="R124">
        <v>-1E-3</v>
      </c>
      <c r="S124">
        <v>-2E-3</v>
      </c>
      <c r="T124">
        <v>3.1280000000000001</v>
      </c>
      <c r="U124">
        <v>79.034000000000006</v>
      </c>
      <c r="V124">
        <v>18.716999999999999</v>
      </c>
      <c r="W124">
        <v>1.8129999999999999</v>
      </c>
      <c r="X124">
        <v>77.918000000000006</v>
      </c>
      <c r="Y124">
        <v>0.72199999999999998</v>
      </c>
      <c r="Z124">
        <v>0.33400000000000002</v>
      </c>
      <c r="AA124">
        <v>0</v>
      </c>
      <c r="AB124">
        <v>0</v>
      </c>
      <c r="AC124">
        <v>0</v>
      </c>
      <c r="AD124">
        <v>43.061999999999998</v>
      </c>
      <c r="AE124">
        <v>1</v>
      </c>
      <c r="AF124">
        <v>25</v>
      </c>
      <c r="AG124">
        <v>2</v>
      </c>
      <c r="AH124" t="s">
        <v>256</v>
      </c>
      <c r="AI124">
        <v>0</v>
      </c>
    </row>
    <row r="125" spans="1:35">
      <c r="A125">
        <v>124</v>
      </c>
      <c r="B125" t="s">
        <v>423</v>
      </c>
      <c r="C125" t="s">
        <v>428</v>
      </c>
      <c r="D125" s="111">
        <v>45658</v>
      </c>
      <c r="E125">
        <v>4</v>
      </c>
      <c r="F125">
        <v>-12.175000000000001</v>
      </c>
      <c r="G125">
        <v>-60.889000000000003</v>
      </c>
      <c r="H125">
        <v>19129</v>
      </c>
      <c r="I125">
        <v>0</v>
      </c>
      <c r="J125">
        <v>1</v>
      </c>
      <c r="K125" t="s">
        <v>425</v>
      </c>
      <c r="L125" t="s">
        <v>312</v>
      </c>
      <c r="M125" t="s">
        <v>255</v>
      </c>
      <c r="N125">
        <v>1562559894.6500001</v>
      </c>
      <c r="O125">
        <v>0.27400000000000002</v>
      </c>
      <c r="P125">
        <v>0.83699999999999997</v>
      </c>
      <c r="Q125">
        <v>132.774</v>
      </c>
      <c r="R125">
        <v>-1E-3</v>
      </c>
      <c r="S125">
        <v>1E-3</v>
      </c>
      <c r="T125">
        <v>3.1520000000000001</v>
      </c>
      <c r="U125">
        <v>78.995999999999995</v>
      </c>
      <c r="V125">
        <v>18.709</v>
      </c>
      <c r="W125">
        <v>1.881</v>
      </c>
      <c r="X125">
        <v>79.492000000000004</v>
      </c>
      <c r="Y125">
        <v>0.72199999999999998</v>
      </c>
      <c r="Z125">
        <v>0.59799999999999998</v>
      </c>
      <c r="AA125">
        <v>0</v>
      </c>
      <c r="AB125">
        <v>0</v>
      </c>
      <c r="AC125">
        <v>0</v>
      </c>
      <c r="AD125">
        <v>43</v>
      </c>
      <c r="AE125">
        <v>1</v>
      </c>
      <c r="AF125">
        <v>25</v>
      </c>
      <c r="AG125">
        <v>2</v>
      </c>
      <c r="AH125" t="s">
        <v>256</v>
      </c>
      <c r="AI125">
        <v>0</v>
      </c>
    </row>
    <row r="126" spans="1:35">
      <c r="A126">
        <v>125</v>
      </c>
      <c r="B126" t="s">
        <v>429</v>
      </c>
      <c r="C126" t="s">
        <v>430</v>
      </c>
      <c r="D126" s="111">
        <v>46023</v>
      </c>
      <c r="E126">
        <v>1</v>
      </c>
      <c r="F126">
        <v>-13.034000000000001</v>
      </c>
      <c r="G126">
        <v>-66.953999999999994</v>
      </c>
      <c r="H126">
        <v>17576</v>
      </c>
      <c r="I126">
        <v>-1</v>
      </c>
      <c r="J126">
        <v>1</v>
      </c>
      <c r="K126" t="s">
        <v>431</v>
      </c>
      <c r="L126" t="s">
        <v>312</v>
      </c>
      <c r="M126" t="s">
        <v>255</v>
      </c>
      <c r="N126">
        <v>1562560442.1900001</v>
      </c>
      <c r="O126">
        <v>0.28999999999999998</v>
      </c>
      <c r="P126">
        <v>0.94899999999999995</v>
      </c>
      <c r="Q126">
        <v>125.928</v>
      </c>
      <c r="R126">
        <v>2E-3</v>
      </c>
      <c r="S126">
        <v>5.0000000000000001E-3</v>
      </c>
      <c r="T126">
        <v>3.0019999999999998</v>
      </c>
      <c r="U126">
        <v>72.100999999999999</v>
      </c>
      <c r="V126">
        <v>16.995000000000001</v>
      </c>
      <c r="W126">
        <v>1.732</v>
      </c>
      <c r="X126">
        <v>73.212000000000003</v>
      </c>
      <c r="Y126">
        <v>0.72199999999999998</v>
      </c>
      <c r="Z126">
        <v>0.59799999999999998</v>
      </c>
      <c r="AA126">
        <v>0</v>
      </c>
      <c r="AB126">
        <v>0</v>
      </c>
      <c r="AC126">
        <v>0</v>
      </c>
      <c r="AD126">
        <v>43</v>
      </c>
      <c r="AE126">
        <v>1</v>
      </c>
      <c r="AF126">
        <v>26</v>
      </c>
      <c r="AG126">
        <v>2</v>
      </c>
      <c r="AH126" t="s">
        <v>256</v>
      </c>
      <c r="AI126">
        <v>0</v>
      </c>
    </row>
    <row r="127" spans="1:35">
      <c r="A127">
        <v>126</v>
      </c>
      <c r="B127" t="s">
        <v>429</v>
      </c>
      <c r="C127" t="s">
        <v>432</v>
      </c>
      <c r="D127" s="111">
        <v>46023</v>
      </c>
      <c r="E127">
        <v>2</v>
      </c>
      <c r="F127">
        <v>-13.018000000000001</v>
      </c>
      <c r="G127">
        <v>-67.290999999999997</v>
      </c>
      <c r="H127">
        <v>19460</v>
      </c>
      <c r="I127">
        <v>-1</v>
      </c>
      <c r="J127">
        <v>1</v>
      </c>
      <c r="K127" t="s">
        <v>431</v>
      </c>
      <c r="L127" t="s">
        <v>312</v>
      </c>
      <c r="M127" t="s">
        <v>255</v>
      </c>
      <c r="N127">
        <v>1562560988.6900001</v>
      </c>
      <c r="O127">
        <v>0.24299999999999999</v>
      </c>
      <c r="P127">
        <v>0.872</v>
      </c>
      <c r="Q127">
        <v>132.727</v>
      </c>
      <c r="R127">
        <v>0</v>
      </c>
      <c r="S127">
        <v>4.0000000000000001E-3</v>
      </c>
      <c r="T127">
        <v>3.1320000000000001</v>
      </c>
      <c r="U127">
        <v>80.47</v>
      </c>
      <c r="V127">
        <v>19.513000000000002</v>
      </c>
      <c r="W127">
        <v>1.911</v>
      </c>
      <c r="X127">
        <v>80.040000000000006</v>
      </c>
      <c r="Y127">
        <v>0.72199999999999998</v>
      </c>
      <c r="Z127">
        <v>0.53800000000000003</v>
      </c>
      <c r="AA127">
        <v>0</v>
      </c>
      <c r="AB127">
        <v>0</v>
      </c>
      <c r="AC127">
        <v>0</v>
      </c>
      <c r="AD127">
        <v>43.061999999999998</v>
      </c>
      <c r="AE127">
        <v>1</v>
      </c>
      <c r="AF127">
        <v>26</v>
      </c>
      <c r="AG127">
        <v>2</v>
      </c>
      <c r="AH127" t="s">
        <v>256</v>
      </c>
      <c r="AI127">
        <v>0</v>
      </c>
    </row>
    <row r="128" spans="1:35">
      <c r="A128">
        <v>127</v>
      </c>
      <c r="B128" t="s">
        <v>429</v>
      </c>
      <c r="C128" t="s">
        <v>433</v>
      </c>
      <c r="D128" s="111">
        <v>46023</v>
      </c>
      <c r="E128">
        <v>3</v>
      </c>
      <c r="F128">
        <v>-13.135</v>
      </c>
      <c r="G128">
        <v>-67.856999999999999</v>
      </c>
      <c r="H128">
        <v>16991</v>
      </c>
      <c r="I128">
        <v>-1</v>
      </c>
      <c r="J128">
        <v>1</v>
      </c>
      <c r="K128" t="s">
        <v>431</v>
      </c>
      <c r="L128" t="s">
        <v>312</v>
      </c>
      <c r="M128" t="s">
        <v>255</v>
      </c>
      <c r="N128">
        <v>1562561536.03</v>
      </c>
      <c r="O128">
        <v>0.27</v>
      </c>
      <c r="P128">
        <v>0.77100000000000002</v>
      </c>
      <c r="Q128">
        <v>123.149</v>
      </c>
      <c r="R128">
        <v>-1E-3</v>
      </c>
      <c r="S128">
        <v>0</v>
      </c>
      <c r="T128">
        <v>2.9380000000000002</v>
      </c>
      <c r="U128">
        <v>69.53</v>
      </c>
      <c r="V128">
        <v>16.992999999999999</v>
      </c>
      <c r="W128">
        <v>1.577</v>
      </c>
      <c r="X128">
        <v>68.673000000000002</v>
      </c>
      <c r="Y128">
        <v>0.72199999999999998</v>
      </c>
      <c r="Z128">
        <v>0.17499999999999999</v>
      </c>
      <c r="AA128">
        <v>0</v>
      </c>
      <c r="AB128">
        <v>0</v>
      </c>
      <c r="AC128">
        <v>0</v>
      </c>
      <c r="AD128">
        <v>43</v>
      </c>
      <c r="AE128">
        <v>1</v>
      </c>
      <c r="AF128">
        <v>26</v>
      </c>
      <c r="AG128">
        <v>2</v>
      </c>
      <c r="AH128" t="s">
        <v>256</v>
      </c>
      <c r="AI128">
        <v>0</v>
      </c>
    </row>
    <row r="129" spans="1:35">
      <c r="A129">
        <v>128</v>
      </c>
      <c r="B129" t="s">
        <v>429</v>
      </c>
      <c r="C129" t="s">
        <v>434</v>
      </c>
      <c r="D129" s="111">
        <v>46023</v>
      </c>
      <c r="E129">
        <v>4</v>
      </c>
      <c r="F129">
        <v>-13.265000000000001</v>
      </c>
      <c r="G129">
        <v>-68.537999999999997</v>
      </c>
      <c r="H129">
        <v>19695</v>
      </c>
      <c r="I129">
        <v>0</v>
      </c>
      <c r="J129">
        <v>1</v>
      </c>
      <c r="K129" t="s">
        <v>431</v>
      </c>
      <c r="L129" t="s">
        <v>312</v>
      </c>
      <c r="M129" t="s">
        <v>255</v>
      </c>
      <c r="N129">
        <v>1562562083.29</v>
      </c>
      <c r="O129">
        <v>0.26</v>
      </c>
      <c r="P129">
        <v>0.88500000000000001</v>
      </c>
      <c r="Q129">
        <v>132.00800000000001</v>
      </c>
      <c r="R129">
        <v>1E-3</v>
      </c>
      <c r="S129">
        <v>5.0000000000000001E-3</v>
      </c>
      <c r="T129">
        <v>3.1160000000000001</v>
      </c>
      <c r="U129">
        <v>81.977999999999994</v>
      </c>
      <c r="V129">
        <v>18.882999999999999</v>
      </c>
      <c r="W129">
        <v>1.913</v>
      </c>
      <c r="X129">
        <v>81.207999999999998</v>
      </c>
      <c r="Y129">
        <v>0.72199999999999998</v>
      </c>
      <c r="Z129">
        <v>0.41</v>
      </c>
      <c r="AA129">
        <v>0</v>
      </c>
      <c r="AB129">
        <v>0</v>
      </c>
      <c r="AC129">
        <v>0</v>
      </c>
      <c r="AD129">
        <v>43</v>
      </c>
      <c r="AE129">
        <v>1</v>
      </c>
      <c r="AF129">
        <v>26</v>
      </c>
      <c r="AG129">
        <v>2</v>
      </c>
      <c r="AH129" t="s">
        <v>256</v>
      </c>
      <c r="AI129">
        <v>0</v>
      </c>
    </row>
    <row r="130" spans="1:35">
      <c r="A130">
        <v>129</v>
      </c>
      <c r="B130" t="s">
        <v>435</v>
      </c>
      <c r="C130" t="s">
        <v>436</v>
      </c>
      <c r="D130" s="111">
        <v>46388</v>
      </c>
      <c r="E130">
        <v>1</v>
      </c>
      <c r="F130">
        <v>-16.094999999999999</v>
      </c>
      <c r="G130">
        <v>-86.804000000000002</v>
      </c>
      <c r="H130">
        <v>20179</v>
      </c>
      <c r="I130">
        <v>-1</v>
      </c>
      <c r="J130">
        <v>1</v>
      </c>
      <c r="K130" t="s">
        <v>186</v>
      </c>
      <c r="L130" t="s">
        <v>330</v>
      </c>
      <c r="M130" t="s">
        <v>255</v>
      </c>
      <c r="N130">
        <v>1562562631.6099999</v>
      </c>
      <c r="O130">
        <v>0.247</v>
      </c>
      <c r="P130">
        <v>0.96799999999999997</v>
      </c>
      <c r="Q130">
        <v>131.44399999999999</v>
      </c>
      <c r="R130">
        <v>0</v>
      </c>
      <c r="S130">
        <v>8.9999999999999993E-3</v>
      </c>
      <c r="T130">
        <v>3.105</v>
      </c>
      <c r="U130">
        <v>83.948999999999998</v>
      </c>
      <c r="V130">
        <v>20.015000000000001</v>
      </c>
      <c r="W130">
        <v>1.978</v>
      </c>
      <c r="X130">
        <v>82.971000000000004</v>
      </c>
      <c r="Y130">
        <v>0.72199999999999998</v>
      </c>
      <c r="Z130">
        <v>0.59199999999999997</v>
      </c>
      <c r="AA130">
        <v>0</v>
      </c>
      <c r="AB130">
        <v>0</v>
      </c>
      <c r="AC130">
        <v>0</v>
      </c>
      <c r="AD130">
        <v>43</v>
      </c>
      <c r="AE130">
        <v>1</v>
      </c>
      <c r="AF130">
        <v>27</v>
      </c>
      <c r="AG130">
        <v>2</v>
      </c>
      <c r="AH130" t="s">
        <v>256</v>
      </c>
      <c r="AI130">
        <v>0</v>
      </c>
    </row>
    <row r="131" spans="1:35">
      <c r="A131">
        <v>130</v>
      </c>
      <c r="B131" t="s">
        <v>435</v>
      </c>
      <c r="C131" t="s">
        <v>437</v>
      </c>
      <c r="D131" s="111">
        <v>46388</v>
      </c>
      <c r="E131">
        <v>2</v>
      </c>
      <c r="F131">
        <v>-16.157</v>
      </c>
      <c r="G131">
        <v>-89.272999999999996</v>
      </c>
      <c r="H131">
        <v>20100</v>
      </c>
      <c r="I131">
        <v>-1</v>
      </c>
      <c r="J131">
        <v>1</v>
      </c>
      <c r="K131" t="s">
        <v>186</v>
      </c>
      <c r="L131" t="s">
        <v>330</v>
      </c>
      <c r="M131" t="s">
        <v>255</v>
      </c>
      <c r="N131">
        <v>1562563177.9100001</v>
      </c>
      <c r="O131">
        <v>0.27500000000000002</v>
      </c>
      <c r="P131">
        <v>0.84499999999999997</v>
      </c>
      <c r="Q131">
        <v>130.624</v>
      </c>
      <c r="R131">
        <v>-1E-3</v>
      </c>
      <c r="S131">
        <v>1E-3</v>
      </c>
      <c r="T131">
        <v>3.1</v>
      </c>
      <c r="U131">
        <v>83.569000000000003</v>
      </c>
      <c r="V131">
        <v>19.818000000000001</v>
      </c>
      <c r="W131">
        <v>1.9450000000000001</v>
      </c>
      <c r="X131">
        <v>83.100999999999999</v>
      </c>
      <c r="Y131">
        <v>0.72199999999999998</v>
      </c>
      <c r="Z131">
        <v>0.52900000000000003</v>
      </c>
      <c r="AA131">
        <v>0</v>
      </c>
      <c r="AB131">
        <v>0</v>
      </c>
      <c r="AC131">
        <v>0</v>
      </c>
      <c r="AD131">
        <v>43</v>
      </c>
      <c r="AE131">
        <v>1</v>
      </c>
      <c r="AF131">
        <v>27</v>
      </c>
      <c r="AG131">
        <v>2</v>
      </c>
      <c r="AH131" t="s">
        <v>256</v>
      </c>
      <c r="AI131">
        <v>0</v>
      </c>
    </row>
    <row r="132" spans="1:35">
      <c r="A132">
        <v>131</v>
      </c>
      <c r="B132" t="s">
        <v>435</v>
      </c>
      <c r="C132" t="s">
        <v>438</v>
      </c>
      <c r="D132" s="111">
        <v>46388</v>
      </c>
      <c r="E132">
        <v>3</v>
      </c>
      <c r="F132">
        <v>-16.516999999999999</v>
      </c>
      <c r="G132">
        <v>-90.980999999999995</v>
      </c>
      <c r="H132">
        <v>19262</v>
      </c>
      <c r="I132">
        <v>-1</v>
      </c>
      <c r="J132">
        <v>1</v>
      </c>
      <c r="K132" t="s">
        <v>186</v>
      </c>
      <c r="L132" t="s">
        <v>330</v>
      </c>
      <c r="M132" t="s">
        <v>255</v>
      </c>
      <c r="N132">
        <v>1562563726.54</v>
      </c>
      <c r="O132">
        <v>0.248</v>
      </c>
      <c r="P132">
        <v>0.82599999999999996</v>
      </c>
      <c r="Q132">
        <v>130.197</v>
      </c>
      <c r="R132">
        <v>0</v>
      </c>
      <c r="S132">
        <v>3.0000000000000001E-3</v>
      </c>
      <c r="T132">
        <v>3.09</v>
      </c>
      <c r="U132">
        <v>79.626000000000005</v>
      </c>
      <c r="V132">
        <v>19.271999999999998</v>
      </c>
      <c r="W132">
        <v>1.8420000000000001</v>
      </c>
      <c r="X132">
        <v>79.084999999999994</v>
      </c>
      <c r="Y132">
        <v>0.72199999999999998</v>
      </c>
      <c r="Z132">
        <v>0.43099999999999999</v>
      </c>
      <c r="AA132">
        <v>0</v>
      </c>
      <c r="AB132">
        <v>0</v>
      </c>
      <c r="AC132">
        <v>0</v>
      </c>
      <c r="AD132">
        <v>42.938000000000002</v>
      </c>
      <c r="AE132">
        <v>1</v>
      </c>
      <c r="AF132">
        <v>27</v>
      </c>
      <c r="AG132">
        <v>2</v>
      </c>
      <c r="AH132" t="s">
        <v>256</v>
      </c>
      <c r="AI132">
        <v>0</v>
      </c>
    </row>
    <row r="133" spans="1:35">
      <c r="A133">
        <v>132</v>
      </c>
      <c r="B133" t="s">
        <v>435</v>
      </c>
      <c r="C133" t="s">
        <v>439</v>
      </c>
      <c r="D133" s="111">
        <v>46388</v>
      </c>
      <c r="E133">
        <v>4</v>
      </c>
      <c r="F133">
        <v>-16.576000000000001</v>
      </c>
      <c r="G133">
        <v>-91.268000000000001</v>
      </c>
      <c r="H133">
        <v>20354</v>
      </c>
      <c r="I133">
        <v>0</v>
      </c>
      <c r="J133">
        <v>1</v>
      </c>
      <c r="K133" t="s">
        <v>186</v>
      </c>
      <c r="L133" t="s">
        <v>330</v>
      </c>
      <c r="M133" t="s">
        <v>255</v>
      </c>
      <c r="N133">
        <v>1562564274.96</v>
      </c>
      <c r="O133">
        <v>0.26100000000000001</v>
      </c>
      <c r="P133">
        <v>0.871</v>
      </c>
      <c r="Q133">
        <v>130.167</v>
      </c>
      <c r="R133">
        <v>0</v>
      </c>
      <c r="S133">
        <v>1E-3</v>
      </c>
      <c r="T133">
        <v>3.0870000000000002</v>
      </c>
      <c r="U133">
        <v>84.706999999999994</v>
      </c>
      <c r="V133">
        <v>20.582999999999998</v>
      </c>
      <c r="W133">
        <v>1.956</v>
      </c>
      <c r="X133">
        <v>82.075000000000003</v>
      </c>
      <c r="Y133">
        <v>0.72199999999999998</v>
      </c>
      <c r="Z133">
        <v>0.39800000000000002</v>
      </c>
      <c r="AA133">
        <v>0</v>
      </c>
      <c r="AB133">
        <v>0</v>
      </c>
      <c r="AC133">
        <v>0</v>
      </c>
      <c r="AD133">
        <v>42.938000000000002</v>
      </c>
      <c r="AE133">
        <v>1</v>
      </c>
      <c r="AF133">
        <v>27</v>
      </c>
      <c r="AG133">
        <v>2</v>
      </c>
      <c r="AH133" t="s">
        <v>256</v>
      </c>
      <c r="AI133">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Final values</vt:lpstr>
      <vt:lpstr>2H</vt:lpstr>
      <vt:lpstr>18O</vt:lpstr>
      <vt:lpstr>run summary</vt:lpstr>
      <vt:lpstr>raw data</vt:lpstr>
      <vt:lpstr>Tabelle7</vt:lpstr>
      <vt:lpstr>Quick start guide</vt:lpstr>
      <vt:lpstr>final values for LIMS</vt:lpstr>
      <vt:lpstr>Tabelle1</vt:lpstr>
    </vt:vector>
  </TitlesOfParts>
  <Company>Erlangen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Tanguy Racine</cp:lastModifiedBy>
  <dcterms:created xsi:type="dcterms:W3CDTF">2011-02-16T10:42:29Z</dcterms:created>
  <dcterms:modified xsi:type="dcterms:W3CDTF">2019-11-04T08:17:07Z</dcterms:modified>
</cp:coreProperties>
</file>