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6" activeTab="7"/>
  </bookViews>
  <sheets>
    <sheet name="scenarioPlainODE_1KB" sheetId="1" r:id="rId1"/>
    <sheet name="scenarioPlainODE_128KB" sheetId="2" r:id="rId2"/>
    <sheet name="scenarioPlainODE_256KB" sheetId="3" r:id="rId3"/>
    <sheet name="scenarioODEwithTraDE_1KB" sheetId="4" r:id="rId4"/>
    <sheet name="scenarioODEwithTraDE_128KB" sheetId="5" r:id="rId5"/>
    <sheet name="scenarioODEwithTraDE_256KB" sheetId="6" r:id="rId6"/>
    <sheet name="LoadBurstComparisonAggregate" sheetId="10" r:id="rId7"/>
    <sheet name="DataSizeComparisonAggregated" sheetId="9" r:id="rId8"/>
    <sheet name="LoadBurstComparisonDiagram" sheetId="7" r:id="rId9"/>
    <sheet name="DataSizeComparisonDiagram" sheetId="8" r:id="rId10"/>
  </sheets>
  <calcPr calcId="145621"/>
</workbook>
</file>

<file path=xl/calcChain.xml><?xml version="1.0" encoding="utf-8"?>
<calcChain xmlns="http://schemas.openxmlformats.org/spreadsheetml/2006/main">
  <c r="E13" i="9" l="1"/>
  <c r="I3" i="10"/>
  <c r="I4" i="10"/>
  <c r="I5" i="10"/>
  <c r="I8" i="10"/>
  <c r="I13" i="10" s="1"/>
  <c r="G8" i="10" l="1"/>
  <c r="F8" i="10"/>
  <c r="E8" i="10"/>
  <c r="D8" i="10"/>
  <c r="C8" i="10"/>
  <c r="G5" i="10"/>
  <c r="F5" i="10"/>
  <c r="E5" i="10"/>
  <c r="E13" i="10" s="1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B8" i="10"/>
  <c r="B7" i="10"/>
  <c r="B6" i="10"/>
  <c r="F13" i="10" l="1"/>
  <c r="C13" i="10"/>
  <c r="G13" i="10"/>
  <c r="D13" i="10"/>
  <c r="M76" i="1"/>
  <c r="M72" i="1"/>
  <c r="M73" i="2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72" i="6" s="1"/>
  <c r="M5" i="6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75" i="4" s="1"/>
  <c r="M8" i="4"/>
  <c r="M7" i="4"/>
  <c r="M6" i="4"/>
  <c r="M5" i="4"/>
  <c r="M71" i="4" s="1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72" i="3" s="1"/>
  <c r="M5" i="3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74" i="1" s="1"/>
  <c r="M13" i="1"/>
  <c r="M73" i="1" s="1"/>
  <c r="M12" i="1"/>
  <c r="M11" i="1"/>
  <c r="M10" i="1"/>
  <c r="M9" i="1"/>
  <c r="M75" i="1" s="1"/>
  <c r="M8" i="1"/>
  <c r="M7" i="1"/>
  <c r="M6" i="1"/>
  <c r="M5" i="1"/>
  <c r="M71" i="1" s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10" i="2"/>
  <c r="M76" i="2" s="1"/>
  <c r="M9" i="2"/>
  <c r="M75" i="2" s="1"/>
  <c r="M8" i="2"/>
  <c r="M74" i="2" s="1"/>
  <c r="M7" i="2"/>
  <c r="M6" i="2"/>
  <c r="M72" i="2" s="1"/>
  <c r="M5" i="2"/>
  <c r="M71" i="2" s="1"/>
  <c r="M76" i="4" l="1"/>
  <c r="M72" i="4"/>
  <c r="M74" i="4"/>
  <c r="M73" i="4"/>
  <c r="M71" i="5"/>
  <c r="M75" i="5"/>
  <c r="M76" i="5"/>
  <c r="M72" i="5"/>
  <c r="M73" i="5"/>
  <c r="M74" i="5"/>
  <c r="M76" i="6"/>
  <c r="M73" i="6"/>
  <c r="M74" i="6"/>
  <c r="M71" i="6"/>
  <c r="M75" i="6"/>
  <c r="M79" i="2"/>
  <c r="M79" i="1"/>
  <c r="M71" i="3"/>
  <c r="M76" i="3"/>
  <c r="M75" i="3"/>
  <c r="M74" i="3"/>
  <c r="M73" i="3"/>
  <c r="D72" i="1"/>
  <c r="D72" i="2"/>
  <c r="C8" i="9"/>
  <c r="C7" i="9"/>
  <c r="C6" i="9"/>
  <c r="C5" i="9"/>
  <c r="C4" i="9"/>
  <c r="B8" i="9"/>
  <c r="B7" i="9"/>
  <c r="B5" i="9"/>
  <c r="B4" i="9"/>
  <c r="B3" i="9"/>
  <c r="B6" i="9"/>
  <c r="C3" i="9"/>
  <c r="M79" i="4" l="1"/>
  <c r="M79" i="5"/>
  <c r="M79" i="6"/>
  <c r="M79" i="3"/>
  <c r="C79" i="6"/>
  <c r="D8" i="9" s="1"/>
  <c r="B79" i="6"/>
  <c r="L76" i="6"/>
  <c r="K76" i="6"/>
  <c r="J76" i="6"/>
  <c r="I76" i="6"/>
  <c r="H76" i="6"/>
  <c r="G76" i="6"/>
  <c r="F76" i="6"/>
  <c r="E76" i="6"/>
  <c r="D76" i="6"/>
  <c r="A76" i="6"/>
  <c r="L75" i="6"/>
  <c r="K75" i="6"/>
  <c r="J75" i="6"/>
  <c r="I75" i="6"/>
  <c r="H75" i="6"/>
  <c r="G75" i="6"/>
  <c r="F75" i="6"/>
  <c r="E75" i="6"/>
  <c r="D75" i="6"/>
  <c r="A75" i="6"/>
  <c r="L74" i="6"/>
  <c r="K74" i="6"/>
  <c r="J74" i="6"/>
  <c r="I74" i="6"/>
  <c r="H74" i="6"/>
  <c r="G74" i="6"/>
  <c r="F74" i="6"/>
  <c r="E74" i="6"/>
  <c r="D74" i="6"/>
  <c r="A74" i="6"/>
  <c r="L73" i="6"/>
  <c r="K73" i="6"/>
  <c r="J73" i="6"/>
  <c r="I73" i="6"/>
  <c r="H73" i="6"/>
  <c r="G73" i="6"/>
  <c r="F73" i="6"/>
  <c r="E73" i="6"/>
  <c r="D73" i="6"/>
  <c r="A73" i="6"/>
  <c r="L72" i="6"/>
  <c r="K72" i="6"/>
  <c r="J72" i="6"/>
  <c r="I72" i="6"/>
  <c r="H72" i="6"/>
  <c r="G72" i="6"/>
  <c r="F72" i="6"/>
  <c r="E72" i="6"/>
  <c r="D72" i="6"/>
  <c r="A72" i="6"/>
  <c r="L71" i="6"/>
  <c r="K71" i="6"/>
  <c r="J71" i="6"/>
  <c r="I71" i="6"/>
  <c r="H71" i="6"/>
  <c r="G71" i="6"/>
  <c r="F71" i="6"/>
  <c r="E71" i="6"/>
  <c r="D71" i="6"/>
  <c r="A71" i="6"/>
  <c r="E2" i="6"/>
  <c r="C79" i="5"/>
  <c r="D7" i="9" s="1"/>
  <c r="B79" i="5"/>
  <c r="L76" i="5"/>
  <c r="K76" i="5"/>
  <c r="J76" i="5"/>
  <c r="I76" i="5"/>
  <c r="H76" i="5"/>
  <c r="G76" i="5"/>
  <c r="F76" i="5"/>
  <c r="E76" i="5"/>
  <c r="D76" i="5"/>
  <c r="G7" i="10" s="1"/>
  <c r="G12" i="10" s="1"/>
  <c r="A76" i="5"/>
  <c r="L75" i="5"/>
  <c r="K75" i="5"/>
  <c r="J75" i="5"/>
  <c r="I75" i="5"/>
  <c r="H75" i="5"/>
  <c r="G75" i="5"/>
  <c r="F75" i="5"/>
  <c r="E75" i="5"/>
  <c r="D75" i="5"/>
  <c r="F7" i="10" s="1"/>
  <c r="F12" i="10" s="1"/>
  <c r="A75" i="5"/>
  <c r="L74" i="5"/>
  <c r="K74" i="5"/>
  <c r="J74" i="5"/>
  <c r="I74" i="5"/>
  <c r="H74" i="5"/>
  <c r="G74" i="5"/>
  <c r="F74" i="5"/>
  <c r="E74" i="5"/>
  <c r="D74" i="5"/>
  <c r="E7" i="10" s="1"/>
  <c r="E12" i="10" s="1"/>
  <c r="A74" i="5"/>
  <c r="L73" i="5"/>
  <c r="K73" i="5"/>
  <c r="J73" i="5"/>
  <c r="I73" i="5"/>
  <c r="H73" i="5"/>
  <c r="G73" i="5"/>
  <c r="F73" i="5"/>
  <c r="E73" i="5"/>
  <c r="D73" i="5"/>
  <c r="D7" i="10" s="1"/>
  <c r="D12" i="10" s="1"/>
  <c r="A73" i="5"/>
  <c r="L72" i="5"/>
  <c r="K72" i="5"/>
  <c r="J72" i="5"/>
  <c r="I72" i="5"/>
  <c r="H72" i="5"/>
  <c r="G72" i="5"/>
  <c r="F72" i="5"/>
  <c r="E72" i="5"/>
  <c r="D72" i="5"/>
  <c r="C7" i="10" s="1"/>
  <c r="C12" i="10" s="1"/>
  <c r="A72" i="5"/>
  <c r="L71" i="5"/>
  <c r="K71" i="5"/>
  <c r="J71" i="5"/>
  <c r="I71" i="5"/>
  <c r="H71" i="5"/>
  <c r="G71" i="5"/>
  <c r="F71" i="5"/>
  <c r="E71" i="5"/>
  <c r="D71" i="5"/>
  <c r="A71" i="5"/>
  <c r="E2" i="5"/>
  <c r="C79" i="4"/>
  <c r="D6" i="9" s="1"/>
  <c r="B79" i="4"/>
  <c r="L76" i="4"/>
  <c r="K76" i="4"/>
  <c r="J76" i="4"/>
  <c r="I76" i="4"/>
  <c r="H76" i="4"/>
  <c r="G76" i="4"/>
  <c r="F76" i="4"/>
  <c r="E76" i="4"/>
  <c r="D76" i="4"/>
  <c r="G6" i="10" s="1"/>
  <c r="G11" i="10" s="1"/>
  <c r="A76" i="4"/>
  <c r="L75" i="4"/>
  <c r="K75" i="4"/>
  <c r="J75" i="4"/>
  <c r="I75" i="4"/>
  <c r="H75" i="4"/>
  <c r="G75" i="4"/>
  <c r="F75" i="4"/>
  <c r="E75" i="4"/>
  <c r="D75" i="4"/>
  <c r="F6" i="10" s="1"/>
  <c r="F11" i="10" s="1"/>
  <c r="A75" i="4"/>
  <c r="L74" i="4"/>
  <c r="K74" i="4"/>
  <c r="J74" i="4"/>
  <c r="I74" i="4"/>
  <c r="H74" i="4"/>
  <c r="G74" i="4"/>
  <c r="F74" i="4"/>
  <c r="E74" i="4"/>
  <c r="D74" i="4"/>
  <c r="E6" i="10" s="1"/>
  <c r="E11" i="10" s="1"/>
  <c r="A74" i="4"/>
  <c r="L73" i="4"/>
  <c r="K73" i="4"/>
  <c r="J73" i="4"/>
  <c r="I73" i="4"/>
  <c r="H73" i="4"/>
  <c r="G73" i="4"/>
  <c r="F73" i="4"/>
  <c r="E73" i="4"/>
  <c r="D73" i="4"/>
  <c r="D6" i="10" s="1"/>
  <c r="D11" i="10" s="1"/>
  <c r="A73" i="4"/>
  <c r="L72" i="4"/>
  <c r="K72" i="4"/>
  <c r="J72" i="4"/>
  <c r="I72" i="4"/>
  <c r="H72" i="4"/>
  <c r="G72" i="4"/>
  <c r="F72" i="4"/>
  <c r="E72" i="4"/>
  <c r="D72" i="4"/>
  <c r="C6" i="10" s="1"/>
  <c r="C11" i="10" s="1"/>
  <c r="A72" i="4"/>
  <c r="L71" i="4"/>
  <c r="K71" i="4"/>
  <c r="J71" i="4"/>
  <c r="I71" i="4"/>
  <c r="H71" i="4"/>
  <c r="G71" i="4"/>
  <c r="F71" i="4"/>
  <c r="E71" i="4"/>
  <c r="D71" i="4"/>
  <c r="A71" i="4"/>
  <c r="E2" i="4"/>
  <c r="C79" i="3"/>
  <c r="D5" i="9" s="1"/>
  <c r="B79" i="3"/>
  <c r="L76" i="3"/>
  <c r="K76" i="3"/>
  <c r="J76" i="3"/>
  <c r="I76" i="3"/>
  <c r="H76" i="3"/>
  <c r="G76" i="3"/>
  <c r="F76" i="3"/>
  <c r="E76" i="3"/>
  <c r="D76" i="3"/>
  <c r="A76" i="3"/>
  <c r="L75" i="3"/>
  <c r="K75" i="3"/>
  <c r="J75" i="3"/>
  <c r="I75" i="3"/>
  <c r="H75" i="3"/>
  <c r="G75" i="3"/>
  <c r="F75" i="3"/>
  <c r="E75" i="3"/>
  <c r="D75" i="3"/>
  <c r="A75" i="3"/>
  <c r="L74" i="3"/>
  <c r="K74" i="3"/>
  <c r="J74" i="3"/>
  <c r="I74" i="3"/>
  <c r="H74" i="3"/>
  <c r="G74" i="3"/>
  <c r="F74" i="3"/>
  <c r="E74" i="3"/>
  <c r="D74" i="3"/>
  <c r="A74" i="3"/>
  <c r="L73" i="3"/>
  <c r="K73" i="3"/>
  <c r="J73" i="3"/>
  <c r="I73" i="3"/>
  <c r="H73" i="3"/>
  <c r="G73" i="3"/>
  <c r="F73" i="3"/>
  <c r="E73" i="3"/>
  <c r="D73" i="3"/>
  <c r="A73" i="3"/>
  <c r="L72" i="3"/>
  <c r="K72" i="3"/>
  <c r="J72" i="3"/>
  <c r="I72" i="3"/>
  <c r="H72" i="3"/>
  <c r="H79" i="3" s="1"/>
  <c r="I5" i="9" s="1"/>
  <c r="G72" i="3"/>
  <c r="F72" i="3"/>
  <c r="E72" i="3"/>
  <c r="D72" i="3"/>
  <c r="A72" i="3"/>
  <c r="L71" i="3"/>
  <c r="K71" i="3"/>
  <c r="J71" i="3"/>
  <c r="I71" i="3"/>
  <c r="H71" i="3"/>
  <c r="G71" i="3"/>
  <c r="F71" i="3"/>
  <c r="E71" i="3"/>
  <c r="D71" i="3"/>
  <c r="A71" i="3"/>
  <c r="E2" i="3"/>
  <c r="C79" i="2"/>
  <c r="D4" i="9" s="1"/>
  <c r="B79" i="2"/>
  <c r="L76" i="2"/>
  <c r="K76" i="2"/>
  <c r="J76" i="2"/>
  <c r="I76" i="2"/>
  <c r="H76" i="2"/>
  <c r="G76" i="2"/>
  <c r="F76" i="2"/>
  <c r="E76" i="2"/>
  <c r="D76" i="2"/>
  <c r="A76" i="2"/>
  <c r="L75" i="2"/>
  <c r="K75" i="2"/>
  <c r="J75" i="2"/>
  <c r="I75" i="2"/>
  <c r="H75" i="2"/>
  <c r="G75" i="2"/>
  <c r="F75" i="2"/>
  <c r="E75" i="2"/>
  <c r="D75" i="2"/>
  <c r="A75" i="2"/>
  <c r="L74" i="2"/>
  <c r="K74" i="2"/>
  <c r="J74" i="2"/>
  <c r="I74" i="2"/>
  <c r="H74" i="2"/>
  <c r="G74" i="2"/>
  <c r="F74" i="2"/>
  <c r="E74" i="2"/>
  <c r="D74" i="2"/>
  <c r="A74" i="2"/>
  <c r="L73" i="2"/>
  <c r="K73" i="2"/>
  <c r="J73" i="2"/>
  <c r="I73" i="2"/>
  <c r="H73" i="2"/>
  <c r="G73" i="2"/>
  <c r="F73" i="2"/>
  <c r="E73" i="2"/>
  <c r="D73" i="2"/>
  <c r="A73" i="2"/>
  <c r="L72" i="2"/>
  <c r="L79" i="2" s="1"/>
  <c r="M4" i="9" s="1"/>
  <c r="K72" i="2"/>
  <c r="J72" i="2"/>
  <c r="I72" i="2"/>
  <c r="H72" i="2"/>
  <c r="H79" i="2" s="1"/>
  <c r="I4" i="9" s="1"/>
  <c r="G72" i="2"/>
  <c r="F72" i="2"/>
  <c r="E72" i="2"/>
  <c r="D79" i="2"/>
  <c r="E4" i="9" s="1"/>
  <c r="A72" i="2"/>
  <c r="L71" i="2"/>
  <c r="K71" i="2"/>
  <c r="J71" i="2"/>
  <c r="I71" i="2"/>
  <c r="H71" i="2"/>
  <c r="G71" i="2"/>
  <c r="F71" i="2"/>
  <c r="E71" i="2"/>
  <c r="D71" i="2"/>
  <c r="A71" i="2"/>
  <c r="E2" i="2"/>
  <c r="L79" i="1"/>
  <c r="M3" i="9" s="1"/>
  <c r="C79" i="1"/>
  <c r="D3" i="9" s="1"/>
  <c r="B79" i="1"/>
  <c r="L76" i="1"/>
  <c r="K76" i="1"/>
  <c r="J76" i="1"/>
  <c r="I76" i="1"/>
  <c r="H76" i="1"/>
  <c r="G76" i="1"/>
  <c r="F76" i="1"/>
  <c r="E76" i="1"/>
  <c r="D76" i="1"/>
  <c r="A76" i="1"/>
  <c r="L75" i="1"/>
  <c r="K75" i="1"/>
  <c r="J75" i="1"/>
  <c r="I75" i="1"/>
  <c r="H75" i="1"/>
  <c r="G75" i="1"/>
  <c r="F75" i="1"/>
  <c r="E75" i="1"/>
  <c r="D75" i="1"/>
  <c r="A75" i="1"/>
  <c r="L74" i="1"/>
  <c r="K74" i="1"/>
  <c r="J74" i="1"/>
  <c r="I74" i="1"/>
  <c r="H74" i="1"/>
  <c r="G74" i="1"/>
  <c r="F74" i="1"/>
  <c r="E74" i="1"/>
  <c r="D74" i="1"/>
  <c r="A74" i="1"/>
  <c r="L73" i="1"/>
  <c r="K73" i="1"/>
  <c r="K79" i="1" s="1"/>
  <c r="L3" i="9" s="1"/>
  <c r="J73" i="1"/>
  <c r="I73" i="1"/>
  <c r="H73" i="1"/>
  <c r="G73" i="1"/>
  <c r="G79" i="1" s="1"/>
  <c r="H3" i="9" s="1"/>
  <c r="F73" i="1"/>
  <c r="E73" i="1"/>
  <c r="D73" i="1"/>
  <c r="D79" i="1" s="1"/>
  <c r="E3" i="9" s="1"/>
  <c r="A73" i="1"/>
  <c r="L72" i="1"/>
  <c r="K72" i="1"/>
  <c r="J72" i="1"/>
  <c r="I72" i="1"/>
  <c r="H72" i="1"/>
  <c r="H79" i="1" s="1"/>
  <c r="I3" i="9" s="1"/>
  <c r="G72" i="1"/>
  <c r="F72" i="1"/>
  <c r="E72" i="1"/>
  <c r="A72" i="1"/>
  <c r="L71" i="1"/>
  <c r="K71" i="1"/>
  <c r="J71" i="1"/>
  <c r="I71" i="1"/>
  <c r="H71" i="1"/>
  <c r="G71" i="1"/>
  <c r="F71" i="1"/>
  <c r="E71" i="1"/>
  <c r="D71" i="1"/>
  <c r="A71" i="1"/>
  <c r="E2" i="1"/>
  <c r="G79" i="4" l="1"/>
  <c r="H6" i="9" s="1"/>
  <c r="K79" i="4"/>
  <c r="L6" i="9" s="1"/>
  <c r="D79" i="4"/>
  <c r="E6" i="9" s="1"/>
  <c r="E11" i="9" s="1"/>
  <c r="H79" i="4"/>
  <c r="I6" i="9" s="1"/>
  <c r="L79" i="4"/>
  <c r="M6" i="9" s="1"/>
  <c r="E79" i="4"/>
  <c r="F6" i="9" s="1"/>
  <c r="I79" i="4"/>
  <c r="J6" i="9" s="1"/>
  <c r="F79" i="4"/>
  <c r="G6" i="9" s="1"/>
  <c r="J79" i="4"/>
  <c r="K6" i="9" s="1"/>
  <c r="H79" i="5"/>
  <c r="I7" i="9" s="1"/>
  <c r="L79" i="5"/>
  <c r="M7" i="9" s="1"/>
  <c r="E79" i="5"/>
  <c r="F7" i="9" s="1"/>
  <c r="I79" i="5"/>
  <c r="J7" i="9" s="1"/>
  <c r="F79" i="5"/>
  <c r="G7" i="9" s="1"/>
  <c r="J79" i="5"/>
  <c r="K7" i="9" s="1"/>
  <c r="D79" i="5"/>
  <c r="E7" i="9" s="1"/>
  <c r="E12" i="9" s="1"/>
  <c r="G79" i="5"/>
  <c r="H7" i="9" s="1"/>
  <c r="K79" i="5"/>
  <c r="L7" i="9" s="1"/>
  <c r="F79" i="6"/>
  <c r="G8" i="9" s="1"/>
  <c r="J79" i="6"/>
  <c r="K8" i="9" s="1"/>
  <c r="H79" i="6"/>
  <c r="I8" i="9" s="1"/>
  <c r="E79" i="6"/>
  <c r="F8" i="9" s="1"/>
  <c r="I79" i="6"/>
  <c r="J8" i="9" s="1"/>
  <c r="D79" i="6"/>
  <c r="E8" i="9" s="1"/>
  <c r="L79" i="6"/>
  <c r="M8" i="9" s="1"/>
  <c r="G79" i="6"/>
  <c r="H8" i="9" s="1"/>
  <c r="K79" i="6"/>
  <c r="L8" i="9" s="1"/>
  <c r="E79" i="1"/>
  <c r="F3" i="9" s="1"/>
  <c r="I79" i="1"/>
  <c r="J3" i="9" s="1"/>
  <c r="F79" i="1"/>
  <c r="G3" i="9" s="1"/>
  <c r="J79" i="1"/>
  <c r="K3" i="9" s="1"/>
  <c r="E79" i="3"/>
  <c r="F5" i="9" s="1"/>
  <c r="K79" i="3"/>
  <c r="L5" i="9" s="1"/>
  <c r="D79" i="3"/>
  <c r="E5" i="9" s="1"/>
  <c r="L79" i="3"/>
  <c r="M5" i="9" s="1"/>
  <c r="I79" i="3"/>
  <c r="J5" i="9" s="1"/>
  <c r="G79" i="3"/>
  <c r="H5" i="9" s="1"/>
  <c r="F79" i="3"/>
  <c r="G5" i="9" s="1"/>
  <c r="J79" i="3"/>
  <c r="K5" i="9" s="1"/>
  <c r="G79" i="2"/>
  <c r="H4" i="9" s="1"/>
  <c r="K79" i="2"/>
  <c r="L4" i="9" s="1"/>
  <c r="I79" i="2"/>
  <c r="J4" i="9" s="1"/>
  <c r="E79" i="2"/>
  <c r="F4" i="9" s="1"/>
  <c r="F79" i="2"/>
  <c r="G4" i="9" s="1"/>
  <c r="J79" i="2"/>
  <c r="K4" i="9" s="1"/>
  <c r="I6" i="10" l="1"/>
  <c r="I11" i="10" s="1"/>
  <c r="I7" i="10"/>
  <c r="I12" i="10" s="1"/>
</calcChain>
</file>

<file path=xl/sharedStrings.xml><?xml version="1.0" encoding="utf-8"?>
<sst xmlns="http://schemas.openxmlformats.org/spreadsheetml/2006/main" count="761" uniqueCount="68">
  <si>
    <t>Deployment</t>
  </si>
  <si>
    <t>Concurrent Users</t>
  </si>
  <si>
    <t>Data Element Size (in KB)</t>
  </si>
  <si>
    <t>Scenario</t>
  </si>
  <si>
    <t>3 ODE containers with message-based data exchange</t>
  </si>
  <si>
    <t>Total Amount of Data (in KB/choreography instance)</t>
  </si>
  <si>
    <t>3 ODE containers with TraDE-based data exchange &amp; 1 TraDE container</t>
  </si>
  <si>
    <t>Label</t>
  </si>
  <si>
    <t>Send request to P1: Warmup</t>
  </si>
  <si>
    <t>Send request to P1: Burst1</t>
  </si>
  <si>
    <t>Send request to P1: Burst2</t>
  </si>
  <si>
    <t>Send request to P1: Burst3</t>
  </si>
  <si>
    <t>Send request to P1: Burst4</t>
  </si>
  <si>
    <t>Send request to P1: Burst5</t>
  </si>
  <si>
    <t># Samples</t>
  </si>
  <si>
    <t>Std. Dev.</t>
  </si>
  <si>
    <t>Error %</t>
  </si>
  <si>
    <t>Received KB/sec</t>
  </si>
  <si>
    <t>Sent KB/sec</t>
  </si>
  <si>
    <t>Average Response Time (in ms)</t>
  </si>
  <si>
    <t>Min Response Time (in ms)</t>
  </si>
  <si>
    <t>Max Response Time (in ms)</t>
  </si>
  <si>
    <t>Avg. Bytes</t>
  </si>
  <si>
    <t>Throughput (in req/sec)</t>
  </si>
  <si>
    <t>Round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</si>
  <si>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</si>
  <si>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</si>
  <si>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</si>
  <si>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</si>
  <si>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</si>
  <si>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</si>
  <si>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</si>
  <si>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</si>
  <si>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</si>
  <si>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</si>
  <si>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Calculated Averages for all rounds</t>
  </si>
  <si>
    <t>Warmup</t>
  </si>
  <si>
    <t>Burst1</t>
  </si>
  <si>
    <t>Burst2</t>
  </si>
  <si>
    <t>Burst3</t>
  </si>
  <si>
    <t>Burst4</t>
  </si>
  <si>
    <t>Burst5</t>
  </si>
  <si>
    <t>Overall Averages across all rounds and load bursts</t>
  </si>
  <si>
    <t>Comments</t>
  </si>
  <si>
    <t>Data Element Size</t>
  </si>
  <si>
    <t>Baseline</t>
  </si>
  <si>
    <t>TraDE</t>
  </si>
  <si>
    <t># Timed out Samples</t>
  </si>
  <si>
    <t>Timed out Samples in %</t>
  </si>
  <si>
    <t>0,000%</t>
  </si>
  <si>
    <t>Scenario: Baseline (B1)</t>
  </si>
  <si>
    <t>B1 : 1KB</t>
  </si>
  <si>
    <t>Scenario: Baseline (B2)</t>
  </si>
  <si>
    <t>B2 : 128KB</t>
  </si>
  <si>
    <t>Scenario: Baseline (B3)</t>
  </si>
  <si>
    <t>B3 : 256KB</t>
  </si>
  <si>
    <t>Scenario: TraDE (T1)</t>
  </si>
  <si>
    <t>T1 : 1KB</t>
  </si>
  <si>
    <t>Scenario: TraDE (T2)</t>
  </si>
  <si>
    <t>T2 : 128KB</t>
  </si>
  <si>
    <t>T3 : 256KB</t>
  </si>
  <si>
    <t>Scenario: TraDE (T3)</t>
  </si>
  <si>
    <t>Overall Averages across all rounds for each load burst</t>
  </si>
  <si>
    <t>1KB</t>
  </si>
  <si>
    <t>128KB</t>
  </si>
  <si>
    <t>256KB</t>
  </si>
  <si>
    <t>Difference between TraDE and Baseline (in %)</t>
  </si>
  <si>
    <t>Overall Avg.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</si>
</sst>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1" fillId="0" borderId="0" xfId="0" applyFont="1" applyBorder="1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Comparing the Average Response Time of Load Bursts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scenarioPlainODE_1KB!$A$2</c:f>
              <c:strCache>
                <c:ptCount val="1"/>
                <c:pt idx="0">
                  <c:v>B1 : 1KB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ot"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cat>
            <c:strRef>
              <c:f>scenarioODEwithTraDE_256KB!$A$72:$A$76</c:f>
              <c:strCache>
                <c:ptCount val="5"/>
                <c:pt idx="0">
                  <c:v>Burst1 : 50</c:v>
                </c:pt>
                <c:pt idx="1">
                  <c:v>Burst2 : 100</c:v>
                </c:pt>
                <c:pt idx="2">
                  <c:v>Burst3 : 200</c:v>
                </c:pt>
                <c:pt idx="3">
                  <c:v>Burst4 : 400</c:v>
                </c:pt>
                <c:pt idx="4">
                  <c:v>Burst5 : 800</c:v>
                </c:pt>
              </c:strCache>
            </c:strRef>
          </c:cat>
          <c:val>
            <c:numRef>
              <c:f>scenarioPlainODE_1KB!$D$72:$D$76</c:f>
              <c:numCache>
                <c:formatCode>General</c:formatCode>
                <c:ptCount val="5"/>
                <c:pt idx="0">
                  <c:v>1548.1</c:v>
                </c:pt>
                <c:pt idx="1">
                  <c:v>1367</c:v>
                </c:pt>
                <c:pt idx="2">
                  <c:v>1443.4</c:v>
                </c:pt>
                <c:pt idx="3">
                  <c:v>1445.2</c:v>
                </c:pt>
                <c:pt idx="4">
                  <c:v>1454.2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scenarioPlainODE_128KB!$A$2</c:f>
              <c:strCache>
                <c:ptCount val="1"/>
                <c:pt idx="0">
                  <c:v>B2 : 128KB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  <a:prstDash val="sysDot"/>
            </a:ln>
          </c:spPr>
          <c:marker>
            <c:spPr>
              <a:solidFill>
                <a:schemeClr val="tx2">
                  <a:lumMod val="75000"/>
                </a:schemeClr>
              </a:solidFill>
            </c:spPr>
          </c:marker>
          <c:cat>
            <c:strRef>
              <c:f>scenarioODEwithTraDE_256KB!$A$72:$A$76</c:f>
              <c:strCache>
                <c:ptCount val="5"/>
                <c:pt idx="0">
                  <c:v>Burst1 : 50</c:v>
                </c:pt>
                <c:pt idx="1">
                  <c:v>Burst2 : 100</c:v>
                </c:pt>
                <c:pt idx="2">
                  <c:v>Burst3 : 200</c:v>
                </c:pt>
                <c:pt idx="3">
                  <c:v>Burst4 : 400</c:v>
                </c:pt>
                <c:pt idx="4">
                  <c:v>Burst5 : 800</c:v>
                </c:pt>
              </c:strCache>
            </c:strRef>
          </c:cat>
          <c:val>
            <c:numRef>
              <c:f>scenarioPlainODE_128KB!$D$72:$D$76</c:f>
              <c:numCache>
                <c:formatCode>General</c:formatCode>
                <c:ptCount val="5"/>
                <c:pt idx="0">
                  <c:v>9918.7000000000007</c:v>
                </c:pt>
                <c:pt idx="1">
                  <c:v>9950.9</c:v>
                </c:pt>
                <c:pt idx="2">
                  <c:v>10413.4</c:v>
                </c:pt>
                <c:pt idx="3">
                  <c:v>10461.200000000001</c:v>
                </c:pt>
                <c:pt idx="4">
                  <c:v>10620.1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scenarioPlainODE_256KB!$A$2</c:f>
              <c:strCache>
                <c:ptCount val="1"/>
                <c:pt idx="0">
                  <c:v>B3 : 256KB</c:v>
                </c:pt>
              </c:strCache>
            </c:strRef>
          </c:tx>
          <c:spPr>
            <a:ln>
              <a:solidFill>
                <a:schemeClr val="tx2"/>
              </a:solidFill>
              <a:prstDash val="sysDot"/>
            </a:ln>
          </c:spPr>
          <c:marker>
            <c:spPr>
              <a:solidFill>
                <a:schemeClr val="tx2"/>
              </a:solidFill>
            </c:spPr>
          </c:marker>
          <c:cat>
            <c:strRef>
              <c:f>scenarioODEwithTraDE_256KB!$A$72:$A$76</c:f>
              <c:strCache>
                <c:ptCount val="5"/>
                <c:pt idx="0">
                  <c:v>Burst1 : 50</c:v>
                </c:pt>
                <c:pt idx="1">
                  <c:v>Burst2 : 100</c:v>
                </c:pt>
                <c:pt idx="2">
                  <c:v>Burst3 : 200</c:v>
                </c:pt>
                <c:pt idx="3">
                  <c:v>Burst4 : 400</c:v>
                </c:pt>
                <c:pt idx="4">
                  <c:v>Burst5 : 800</c:v>
                </c:pt>
              </c:strCache>
            </c:strRef>
          </c:cat>
          <c:val>
            <c:numRef>
              <c:f>scenarioPlainODE_256KB!$D$72:$D$76</c:f>
              <c:numCache>
                <c:formatCode>General</c:formatCode>
                <c:ptCount val="5"/>
                <c:pt idx="0">
                  <c:v>16292.8</c:v>
                </c:pt>
                <c:pt idx="1">
                  <c:v>17037.400000000001</c:v>
                </c:pt>
                <c:pt idx="2">
                  <c:v>17386.099999999999</c:v>
                </c:pt>
                <c:pt idx="3">
                  <c:v>18105.900000000001</c:v>
                </c:pt>
                <c:pt idx="4">
                  <c:v>18879.599999999999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scenarioODEwithTraDE_1KB!$A$2</c:f>
              <c:strCache>
                <c:ptCount val="1"/>
                <c:pt idx="0">
                  <c:v>T1 : 1KB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scenarioODEwithTraDE_256KB!$A$72:$A$76</c:f>
              <c:strCache>
                <c:ptCount val="5"/>
                <c:pt idx="0">
                  <c:v>Burst1 : 50</c:v>
                </c:pt>
                <c:pt idx="1">
                  <c:v>Burst2 : 100</c:v>
                </c:pt>
                <c:pt idx="2">
                  <c:v>Burst3 : 200</c:v>
                </c:pt>
                <c:pt idx="3">
                  <c:v>Burst4 : 400</c:v>
                </c:pt>
                <c:pt idx="4">
                  <c:v>Burst5 : 800</c:v>
                </c:pt>
              </c:strCache>
            </c:strRef>
          </c:cat>
          <c:val>
            <c:numRef>
              <c:f>scenarioODEwithTraDE_1KB!$D$72:$D$76</c:f>
              <c:numCache>
                <c:formatCode>General</c:formatCode>
                <c:ptCount val="5"/>
                <c:pt idx="0">
                  <c:v>2130.4</c:v>
                </c:pt>
                <c:pt idx="1">
                  <c:v>2541.3000000000002</c:v>
                </c:pt>
                <c:pt idx="2">
                  <c:v>3228.3</c:v>
                </c:pt>
                <c:pt idx="3">
                  <c:v>5148.3</c:v>
                </c:pt>
                <c:pt idx="4">
                  <c:v>8521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scenarioODEwithTraDE_128KB!$A$2</c:f>
              <c:strCache>
                <c:ptCount val="1"/>
                <c:pt idx="0">
                  <c:v>T2 : 128KB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scenarioODEwithTraDE_256KB!$A$72:$A$76</c:f>
              <c:strCache>
                <c:ptCount val="5"/>
                <c:pt idx="0">
                  <c:v>Burst1 : 50</c:v>
                </c:pt>
                <c:pt idx="1">
                  <c:v>Burst2 : 100</c:v>
                </c:pt>
                <c:pt idx="2">
                  <c:v>Burst3 : 200</c:v>
                </c:pt>
                <c:pt idx="3">
                  <c:v>Burst4 : 400</c:v>
                </c:pt>
                <c:pt idx="4">
                  <c:v>Burst5 : 800</c:v>
                </c:pt>
              </c:strCache>
            </c:strRef>
          </c:cat>
          <c:val>
            <c:numRef>
              <c:f>scenarioODEwithTraDE_128KB!$D$72:$D$76</c:f>
              <c:numCache>
                <c:formatCode>General</c:formatCode>
                <c:ptCount val="5"/>
                <c:pt idx="0">
                  <c:v>4563.7</c:v>
                </c:pt>
                <c:pt idx="1">
                  <c:v>4819.2</c:v>
                </c:pt>
                <c:pt idx="2">
                  <c:v>5217.1000000000004</c:v>
                </c:pt>
                <c:pt idx="3">
                  <c:v>7184.7</c:v>
                </c:pt>
                <c:pt idx="4">
                  <c:v>11019.6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scenarioODEwithTraDE_256KB!$A$2</c:f>
              <c:strCache>
                <c:ptCount val="1"/>
                <c:pt idx="0">
                  <c:v>T3 : 256KB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strRef>
              <c:f>scenarioODEwithTraDE_256KB!$A$72:$A$76</c:f>
              <c:strCache>
                <c:ptCount val="5"/>
                <c:pt idx="0">
                  <c:v>Burst1 : 50</c:v>
                </c:pt>
                <c:pt idx="1">
                  <c:v>Burst2 : 100</c:v>
                </c:pt>
                <c:pt idx="2">
                  <c:v>Burst3 : 200</c:v>
                </c:pt>
                <c:pt idx="3">
                  <c:v>Burst4 : 400</c:v>
                </c:pt>
                <c:pt idx="4">
                  <c:v>Burst5 : 800</c:v>
                </c:pt>
              </c:strCache>
            </c:strRef>
          </c:cat>
          <c:val>
            <c:numRef>
              <c:f>scenarioODEwithTraDE_256KB!$D$72:$D$76</c:f>
              <c:numCache>
                <c:formatCode>General</c:formatCode>
                <c:ptCount val="5"/>
                <c:pt idx="0">
                  <c:v>6898.8</c:v>
                </c:pt>
                <c:pt idx="1">
                  <c:v>6649.8</c:v>
                </c:pt>
                <c:pt idx="2">
                  <c:v>8151.7</c:v>
                </c:pt>
                <c:pt idx="3">
                  <c:v>10140.9</c:v>
                </c:pt>
                <c:pt idx="4">
                  <c:v>14229.2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28768"/>
        <c:axId val="196130688"/>
      </c:lineChart>
      <c:catAx>
        <c:axId val="196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Burst ID : #Samples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130688"/>
        <c:crosses val="autoZero"/>
        <c:auto val="1"/>
        <c:lblAlgn val="ctr"/>
        <c:lblOffset val="100"/>
        <c:noMultiLvlLbl val="0"/>
      </c:catAx>
      <c:valAx>
        <c:axId val="19613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Average Response Time (in 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12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Comparing the Average Response Time of Data Element Sizes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DataSizeComparisonAggregated!$A$3</c:f>
              <c:strCache>
                <c:ptCount val="1"/>
                <c:pt idx="0">
                  <c:v>Baseline</c:v>
                </c:pt>
              </c:strCache>
            </c:strRef>
          </c:tx>
          <c:spPr>
            <a:ln>
              <a:solidFill>
                <a:schemeClr val="tx2"/>
              </a:solidFill>
              <a:prstDash val="sysDot"/>
            </a:ln>
          </c:spPr>
          <c:marker>
            <c:spPr>
              <a:solidFill>
                <a:schemeClr val="tx2"/>
              </a:solidFill>
            </c:spPr>
          </c:marker>
          <c:cat>
            <c:numRef>
              <c:f>DataSizeComparisonAggregated!$C$6:$C$8</c:f>
              <c:numCache>
                <c:formatCode>General</c:formatCode>
                <c:ptCount val="3"/>
                <c:pt idx="0">
                  <c:v>1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DataSizeComparisonAggregated!$E$3:$E$5</c:f>
              <c:numCache>
                <c:formatCode>General</c:formatCode>
                <c:ptCount val="3"/>
                <c:pt idx="0">
                  <c:v>1451.58</c:v>
                </c:pt>
                <c:pt idx="1">
                  <c:v>10272.859999999999</c:v>
                </c:pt>
                <c:pt idx="2">
                  <c:v>17540.359999999997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DataSizeComparisonAggregated!$A$6</c:f>
              <c:strCache>
                <c:ptCount val="1"/>
                <c:pt idx="0">
                  <c:v>TraDE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cat>
            <c:numRef>
              <c:f>DataSizeComparisonAggregated!$C$6:$C$8</c:f>
              <c:numCache>
                <c:formatCode>General</c:formatCode>
                <c:ptCount val="3"/>
                <c:pt idx="0">
                  <c:v>1</c:v>
                </c:pt>
                <c:pt idx="1">
                  <c:v>128</c:v>
                </c:pt>
                <c:pt idx="2">
                  <c:v>256</c:v>
                </c:pt>
              </c:numCache>
            </c:numRef>
          </c:cat>
          <c:val>
            <c:numRef>
              <c:f>DataSizeComparisonAggregated!$E$6:$E$8</c:f>
              <c:numCache>
                <c:formatCode>General</c:formatCode>
                <c:ptCount val="3"/>
                <c:pt idx="0">
                  <c:v>4313.8600000000006</c:v>
                </c:pt>
                <c:pt idx="1">
                  <c:v>6560.8600000000006</c:v>
                </c:pt>
                <c:pt idx="2">
                  <c:v>9214.0799999999981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53728"/>
        <c:axId val="196576384"/>
      </c:lineChart>
      <c:catAx>
        <c:axId val="19655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Data Element Size (in 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57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576384"/>
        <c:scaling>
          <c:orientation val="minMax"/>
          <c:max val="18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de-DE" sz="1400"/>
                  <a:t>Average Response Time (in 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55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paperSize="9" orientation="landscape" horizont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5" bottom="0.75" header="0.3" footer="0.3"/>
  <pageSetup paperSize="9" orientation="landscape" horizontalDpi="12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7721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7721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58" workbookViewId="0">
      <selection activeCell="F80" sqref="F80"/>
    </sheetView>
  </sheetViews>
  <sheetFormatPr baseColWidth="10" defaultColWidth="9.140625" defaultRowHeight="15" x14ac:dyDescent="0.25"/>
  <cols>
    <col min="1" max="1" width="45.7109375" bestFit="1" customWidth="1"/>
    <col min="2" max="2" width="28.85546875" bestFit="1" customWidth="1"/>
    <col min="3" max="3" width="16.42578125" bestFit="1" customWidth="1"/>
    <col min="4" max="4" width="29.140625" bestFit="1" customWidth="1"/>
    <col min="5" max="5" width="25.28515625" bestFit="1" customWidth="1"/>
    <col min="6" max="6" width="25.5703125" bestFit="1" customWidth="1"/>
    <col min="7" max="7" width="8.85546875" bestFit="1" customWidth="1"/>
    <col min="8" max="8" width="7.28515625" bestFit="1" customWidth="1"/>
    <col min="9" max="9" width="22.28515625" bestFit="1" customWidth="1"/>
    <col min="10" max="10" width="15.5703125" bestFit="1" customWidth="1"/>
    <col min="11" max="11" width="11.42578125" bestFit="1" customWidth="1"/>
    <col min="12" max="12" width="10.140625" bestFit="1" customWidth="1"/>
    <col min="13" max="13" width="22.28515625" bestFit="1" customWidth="1"/>
    <col min="14" max="14" width="40" bestFit="1" customWidth="1"/>
  </cols>
  <sheetData>
    <row r="1" spans="1:13" ht="30" x14ac:dyDescent="0.25">
      <c r="A1" s="1" t="s">
        <v>50</v>
      </c>
      <c r="B1" s="1" t="s">
        <v>0</v>
      </c>
      <c r="C1" s="1" t="s">
        <v>1</v>
      </c>
      <c r="D1" s="1" t="s">
        <v>2</v>
      </c>
      <c r="E1" s="3" t="s">
        <v>5</v>
      </c>
    </row>
    <row r="2" spans="1:13" ht="30" x14ac:dyDescent="0.25">
      <c r="A2" t="s">
        <v>51</v>
      </c>
      <c r="B2" s="2" t="s">
        <v>4</v>
      </c>
      <c r="C2">
        <v>5</v>
      </c>
      <c r="D2">
        <v>1</v>
      </c>
      <c r="E2">
        <f>15*D2</f>
        <v>15</v>
      </c>
    </row>
    <row r="4" spans="1:13" x14ac:dyDescent="0.25">
      <c r="A4" s="1" t="s">
        <v>24</v>
      </c>
      <c r="B4" s="1" t="s">
        <v>7</v>
      </c>
      <c r="C4" s="1" t="s">
        <v>14</v>
      </c>
      <c r="D4" s="1" t="s">
        <v>19</v>
      </c>
      <c r="E4" s="1" t="s">
        <v>20</v>
      </c>
      <c r="F4" s="1" t="s">
        <v>21</v>
      </c>
      <c r="G4" s="1" t="s">
        <v>15</v>
      </c>
      <c r="H4" s="1" t="s">
        <v>16</v>
      </c>
      <c r="I4" s="1" t="s">
        <v>23</v>
      </c>
      <c r="J4" s="1" t="s">
        <v>17</v>
      </c>
      <c r="K4" s="1" t="s">
        <v>18</v>
      </c>
      <c r="L4" s="1" t="s">
        <v>22</v>
      </c>
      <c r="M4" s="1" t="s">
        <v>47</v>
      </c>
    </row>
    <row r="5" spans="1:13" x14ac:dyDescent="0.25">
      <c r="A5" t="s">
        <v>25</v>
      </c>
      <c r="B5" s="4" t="s">
        <v>8</v>
      </c>
      <c r="C5" s="4">
        <v>50</v>
      </c>
      <c r="D5" s="4">
        <v>1943</v>
      </c>
      <c r="E5" s="4">
        <v>1297</v>
      </c>
      <c r="F5" s="4">
        <v>4410</v>
      </c>
      <c r="G5" s="5">
        <v>759.56</v>
      </c>
      <c r="H5" s="4">
        <v>0</v>
      </c>
      <c r="I5" s="5">
        <v>2.4620799999999998</v>
      </c>
      <c r="J5" s="5">
        <v>11.42</v>
      </c>
      <c r="K5" s="5">
        <v>6.73</v>
      </c>
      <c r="L5" s="4">
        <v>4748.8</v>
      </c>
      <c r="M5">
        <f>$C$71-C5</f>
        <v>0</v>
      </c>
    </row>
    <row r="6" spans="1:13" x14ac:dyDescent="0.25">
      <c r="B6" s="4" t="s">
        <v>9</v>
      </c>
      <c r="C6" s="4">
        <v>50</v>
      </c>
      <c r="D6" s="4">
        <v>1462</v>
      </c>
      <c r="E6" s="4">
        <v>894</v>
      </c>
      <c r="F6" s="4">
        <v>1701</v>
      </c>
      <c r="G6" s="5">
        <v>129.59</v>
      </c>
      <c r="H6" s="4">
        <v>0</v>
      </c>
      <c r="I6" s="5">
        <v>3.2264300000000001</v>
      </c>
      <c r="J6" s="5">
        <v>14.96</v>
      </c>
      <c r="K6" s="5">
        <v>8.82</v>
      </c>
      <c r="L6" s="4">
        <v>4748.8</v>
      </c>
      <c r="M6">
        <f>$C$72-C6</f>
        <v>0</v>
      </c>
    </row>
    <row r="7" spans="1:13" x14ac:dyDescent="0.25">
      <c r="B7" s="4" t="s">
        <v>10</v>
      </c>
      <c r="C7" s="4">
        <v>100</v>
      </c>
      <c r="D7" s="4">
        <v>1237</v>
      </c>
      <c r="E7" s="4">
        <v>693</v>
      </c>
      <c r="F7" s="4">
        <v>1657</v>
      </c>
      <c r="G7" s="5">
        <v>187</v>
      </c>
      <c r="H7" s="4">
        <v>0</v>
      </c>
      <c r="I7" s="5">
        <v>3.8907500000000002</v>
      </c>
      <c r="J7" s="5">
        <v>18.04</v>
      </c>
      <c r="K7" s="5">
        <v>10.63</v>
      </c>
      <c r="L7" s="4">
        <v>4748.8999999999996</v>
      </c>
      <c r="M7">
        <f>$C$73-C7</f>
        <v>0</v>
      </c>
    </row>
    <row r="8" spans="1:13" x14ac:dyDescent="0.25">
      <c r="B8" s="4" t="s">
        <v>11</v>
      </c>
      <c r="C8" s="4">
        <v>200</v>
      </c>
      <c r="D8" s="4">
        <v>1458</v>
      </c>
      <c r="E8" s="4">
        <v>698</v>
      </c>
      <c r="F8" s="4">
        <v>1769</v>
      </c>
      <c r="G8" s="5">
        <v>154.5</v>
      </c>
      <c r="H8" s="4">
        <v>0</v>
      </c>
      <c r="I8" s="5">
        <v>3.3735300000000001</v>
      </c>
      <c r="J8" s="5">
        <v>15.65</v>
      </c>
      <c r="K8" s="5">
        <v>9.2200000000000006</v>
      </c>
      <c r="L8" s="4">
        <v>4749.5</v>
      </c>
      <c r="M8">
        <f>$C$74-C8</f>
        <v>0</v>
      </c>
    </row>
    <row r="9" spans="1:13" x14ac:dyDescent="0.25">
      <c r="B9" s="4" t="s">
        <v>12</v>
      </c>
      <c r="C9" s="4">
        <v>400</v>
      </c>
      <c r="D9" s="4">
        <v>1468</v>
      </c>
      <c r="E9" s="4">
        <v>495</v>
      </c>
      <c r="F9" s="4">
        <v>2603</v>
      </c>
      <c r="G9" s="5">
        <v>134.94</v>
      </c>
      <c r="H9" s="4">
        <v>0</v>
      </c>
      <c r="I9" s="5">
        <v>3.37784</v>
      </c>
      <c r="J9" s="5">
        <v>15.67</v>
      </c>
      <c r="K9" s="5">
        <v>9.23</v>
      </c>
      <c r="L9" s="4">
        <v>4749.7</v>
      </c>
      <c r="M9">
        <f>$C$75-C9</f>
        <v>0</v>
      </c>
    </row>
    <row r="10" spans="1:13" x14ac:dyDescent="0.25">
      <c r="B10" s="4" t="s">
        <v>13</v>
      </c>
      <c r="C10" s="4">
        <v>800</v>
      </c>
      <c r="D10" s="4">
        <v>1403</v>
      </c>
      <c r="E10" s="4">
        <v>664</v>
      </c>
      <c r="F10" s="4">
        <v>2405</v>
      </c>
      <c r="G10" s="5">
        <v>208.66</v>
      </c>
      <c r="H10" s="4">
        <v>0</v>
      </c>
      <c r="I10" s="5">
        <v>3.5445099999999998</v>
      </c>
      <c r="J10" s="5">
        <v>16.440000000000001</v>
      </c>
      <c r="K10" s="5">
        <v>9.69</v>
      </c>
      <c r="L10" s="5">
        <v>4749.8999999999996</v>
      </c>
      <c r="M10">
        <f>$C$76-C10</f>
        <v>0</v>
      </c>
    </row>
    <row r="11" spans="1:13" x14ac:dyDescent="0.25">
      <c r="A11" t="s">
        <v>26</v>
      </c>
      <c r="B11" s="4" t="s">
        <v>8</v>
      </c>
      <c r="C11">
        <v>50</v>
      </c>
      <c r="D11">
        <v>1796</v>
      </c>
      <c r="E11">
        <v>1092</v>
      </c>
      <c r="F11">
        <v>4444</v>
      </c>
      <c r="G11">
        <v>830.93</v>
      </c>
      <c r="H11">
        <v>0</v>
      </c>
      <c r="I11">
        <v>2.6707999999999998</v>
      </c>
      <c r="J11">
        <v>12.39</v>
      </c>
      <c r="K11">
        <v>7.3</v>
      </c>
      <c r="L11">
        <v>4748.8</v>
      </c>
      <c r="M11">
        <f t="shared" ref="M11" si="0">$C$71-C11</f>
        <v>0</v>
      </c>
    </row>
    <row r="12" spans="1:13" x14ac:dyDescent="0.25">
      <c r="B12" s="4" t="s">
        <v>9</v>
      </c>
      <c r="C12">
        <v>50</v>
      </c>
      <c r="D12">
        <v>1423</v>
      </c>
      <c r="E12">
        <v>708</v>
      </c>
      <c r="F12">
        <v>1623</v>
      </c>
      <c r="G12">
        <v>219.17</v>
      </c>
      <c r="H12">
        <v>0</v>
      </c>
      <c r="I12">
        <v>3.2886099999999998</v>
      </c>
      <c r="J12">
        <v>15.25</v>
      </c>
      <c r="K12">
        <v>8.99</v>
      </c>
      <c r="L12">
        <v>4748.8</v>
      </c>
      <c r="M12">
        <f t="shared" ref="M12" si="1">$C$72-C12</f>
        <v>0</v>
      </c>
    </row>
    <row r="13" spans="1:13" x14ac:dyDescent="0.25">
      <c r="B13" s="4" t="s">
        <v>10</v>
      </c>
      <c r="C13">
        <v>100</v>
      </c>
      <c r="D13">
        <v>1452</v>
      </c>
      <c r="E13">
        <v>407</v>
      </c>
      <c r="F13">
        <v>2499</v>
      </c>
      <c r="G13">
        <v>203.13</v>
      </c>
      <c r="H13">
        <v>0</v>
      </c>
      <c r="I13">
        <v>3.3064399999999998</v>
      </c>
      <c r="J13">
        <v>15.33</v>
      </c>
      <c r="K13">
        <v>9.0299999999999994</v>
      </c>
      <c r="L13">
        <v>4748.8999999999996</v>
      </c>
      <c r="M13">
        <f t="shared" ref="M13" si="2">$C$73-C13</f>
        <v>0</v>
      </c>
    </row>
    <row r="14" spans="1:13" x14ac:dyDescent="0.25">
      <c r="B14" s="4" t="s">
        <v>11</v>
      </c>
      <c r="C14">
        <v>200</v>
      </c>
      <c r="D14">
        <v>1422</v>
      </c>
      <c r="E14">
        <v>698</v>
      </c>
      <c r="F14">
        <v>1712</v>
      </c>
      <c r="G14">
        <v>159.96</v>
      </c>
      <c r="H14">
        <v>0</v>
      </c>
      <c r="I14">
        <v>3.4557199999999999</v>
      </c>
      <c r="J14">
        <v>16.03</v>
      </c>
      <c r="K14">
        <v>9.44</v>
      </c>
      <c r="L14">
        <v>4749.5</v>
      </c>
      <c r="M14">
        <f t="shared" ref="M14" si="3">$C$74-C14</f>
        <v>0</v>
      </c>
    </row>
    <row r="15" spans="1:13" x14ac:dyDescent="0.25">
      <c r="B15" s="4" t="s">
        <v>12</v>
      </c>
      <c r="C15">
        <v>400</v>
      </c>
      <c r="D15">
        <v>1385</v>
      </c>
      <c r="E15">
        <v>504</v>
      </c>
      <c r="F15">
        <v>2601</v>
      </c>
      <c r="G15">
        <v>209.29</v>
      </c>
      <c r="H15">
        <v>0</v>
      </c>
      <c r="I15">
        <v>3.56745</v>
      </c>
      <c r="J15">
        <v>16.55</v>
      </c>
      <c r="K15">
        <v>9.75</v>
      </c>
      <c r="L15">
        <v>4749.7</v>
      </c>
      <c r="M15">
        <f t="shared" ref="M15" si="4">$C$75-C15</f>
        <v>0</v>
      </c>
    </row>
    <row r="16" spans="1:13" x14ac:dyDescent="0.25">
      <c r="B16" s="4" t="s">
        <v>13</v>
      </c>
      <c r="C16">
        <v>800</v>
      </c>
      <c r="D16">
        <v>1460</v>
      </c>
      <c r="E16">
        <v>612</v>
      </c>
      <c r="F16">
        <v>2206</v>
      </c>
      <c r="G16">
        <v>135.19</v>
      </c>
      <c r="H16">
        <v>0</v>
      </c>
      <c r="I16">
        <v>3.4090099999999999</v>
      </c>
      <c r="J16">
        <v>15.81</v>
      </c>
      <c r="K16">
        <v>9.32</v>
      </c>
      <c r="L16">
        <v>4749.8999999999996</v>
      </c>
      <c r="M16">
        <f t="shared" ref="M16" si="5">$C$76-C16</f>
        <v>0</v>
      </c>
    </row>
    <row r="17" spans="1:13" x14ac:dyDescent="0.25">
      <c r="A17" t="s">
        <v>27</v>
      </c>
      <c r="B17" s="4" t="s">
        <v>8</v>
      </c>
      <c r="C17">
        <v>50</v>
      </c>
      <c r="D17">
        <v>1674</v>
      </c>
      <c r="E17">
        <v>793</v>
      </c>
      <c r="F17">
        <v>5137</v>
      </c>
      <c r="G17">
        <v>1090.01</v>
      </c>
      <c r="H17">
        <v>0</v>
      </c>
      <c r="I17">
        <v>2.8750499999999999</v>
      </c>
      <c r="J17">
        <v>13.33</v>
      </c>
      <c r="K17">
        <v>7.86</v>
      </c>
      <c r="L17">
        <v>4748.8</v>
      </c>
      <c r="M17">
        <f t="shared" ref="M17" si="6">$C$71-C17</f>
        <v>0</v>
      </c>
    </row>
    <row r="18" spans="1:13" x14ac:dyDescent="0.25">
      <c r="B18" s="4" t="s">
        <v>9</v>
      </c>
      <c r="C18">
        <v>50</v>
      </c>
      <c r="D18">
        <v>1254</v>
      </c>
      <c r="E18">
        <v>871</v>
      </c>
      <c r="F18">
        <v>1525</v>
      </c>
      <c r="G18">
        <v>143.72</v>
      </c>
      <c r="H18">
        <v>0</v>
      </c>
      <c r="I18">
        <v>3.7103000000000002</v>
      </c>
      <c r="J18">
        <v>17.21</v>
      </c>
      <c r="K18">
        <v>10.14</v>
      </c>
      <c r="L18">
        <v>4748.8</v>
      </c>
      <c r="M18">
        <f t="shared" ref="M18" si="7">$C$72-C18</f>
        <v>0</v>
      </c>
    </row>
    <row r="19" spans="1:13" x14ac:dyDescent="0.25">
      <c r="B19" s="4" t="s">
        <v>10</v>
      </c>
      <c r="C19">
        <v>100</v>
      </c>
      <c r="D19">
        <v>1426</v>
      </c>
      <c r="E19">
        <v>614</v>
      </c>
      <c r="F19">
        <v>1651</v>
      </c>
      <c r="G19">
        <v>189.73</v>
      </c>
      <c r="H19">
        <v>0</v>
      </c>
      <c r="I19">
        <v>3.3847800000000001</v>
      </c>
      <c r="J19">
        <v>15.7</v>
      </c>
      <c r="K19">
        <v>9.25</v>
      </c>
      <c r="L19">
        <v>4748.8999999999996</v>
      </c>
      <c r="M19">
        <f t="shared" ref="M19" si="8">$C$73-C19</f>
        <v>0</v>
      </c>
    </row>
    <row r="20" spans="1:13" x14ac:dyDescent="0.25">
      <c r="B20" s="4" t="s">
        <v>11</v>
      </c>
      <c r="C20">
        <v>200</v>
      </c>
      <c r="D20">
        <v>1457</v>
      </c>
      <c r="E20">
        <v>779</v>
      </c>
      <c r="F20">
        <v>1697</v>
      </c>
      <c r="G20">
        <v>116.77</v>
      </c>
      <c r="H20">
        <v>0</v>
      </c>
      <c r="I20">
        <v>3.3814600000000001</v>
      </c>
      <c r="J20">
        <v>15.68</v>
      </c>
      <c r="K20">
        <v>9.24</v>
      </c>
      <c r="L20">
        <v>4749.5</v>
      </c>
      <c r="M20">
        <f t="shared" ref="M20" si="9">$C$74-C20</f>
        <v>0</v>
      </c>
    </row>
    <row r="21" spans="1:13" x14ac:dyDescent="0.25">
      <c r="B21" s="4" t="s">
        <v>12</v>
      </c>
      <c r="C21">
        <v>400</v>
      </c>
      <c r="D21">
        <v>1455</v>
      </c>
      <c r="E21">
        <v>685</v>
      </c>
      <c r="F21">
        <v>1761</v>
      </c>
      <c r="G21">
        <v>133.69</v>
      </c>
      <c r="H21">
        <v>0</v>
      </c>
      <c r="I21">
        <v>3.4051499999999999</v>
      </c>
      <c r="J21">
        <v>15.79</v>
      </c>
      <c r="K21">
        <v>9.31</v>
      </c>
      <c r="L21">
        <v>4749.7</v>
      </c>
      <c r="M21">
        <f t="shared" ref="M21" si="10">$C$75-C21</f>
        <v>0</v>
      </c>
    </row>
    <row r="22" spans="1:13" x14ac:dyDescent="0.25">
      <c r="B22" s="4" t="s">
        <v>13</v>
      </c>
      <c r="C22">
        <v>800</v>
      </c>
      <c r="D22">
        <v>1456</v>
      </c>
      <c r="E22">
        <v>678</v>
      </c>
      <c r="F22">
        <v>2595</v>
      </c>
      <c r="G22">
        <v>139.5</v>
      </c>
      <c r="H22">
        <v>0</v>
      </c>
      <c r="I22">
        <v>3.4185699999999999</v>
      </c>
      <c r="J22">
        <v>15.86</v>
      </c>
      <c r="K22">
        <v>9.34</v>
      </c>
      <c r="L22">
        <v>4749.8999999999996</v>
      </c>
      <c r="M22">
        <f t="shared" ref="M22" si="11">$C$76-C22</f>
        <v>0</v>
      </c>
    </row>
    <row r="23" spans="1:13" x14ac:dyDescent="0.25">
      <c r="A23" t="s">
        <v>28</v>
      </c>
      <c r="B23" s="4" t="s">
        <v>8</v>
      </c>
      <c r="C23">
        <v>50</v>
      </c>
      <c r="D23">
        <v>1729</v>
      </c>
      <c r="E23">
        <v>1073</v>
      </c>
      <c r="F23">
        <v>4410</v>
      </c>
      <c r="G23">
        <v>833.6</v>
      </c>
      <c r="H23">
        <v>0</v>
      </c>
      <c r="I23">
        <v>2.7484600000000001</v>
      </c>
      <c r="J23">
        <v>12.75</v>
      </c>
      <c r="K23">
        <v>7.51</v>
      </c>
      <c r="L23">
        <v>4748.8</v>
      </c>
      <c r="M23">
        <f t="shared" ref="M23" si="12">$C$71-C23</f>
        <v>0</v>
      </c>
    </row>
    <row r="24" spans="1:13" x14ac:dyDescent="0.25">
      <c r="B24" s="4" t="s">
        <v>9</v>
      </c>
      <c r="C24">
        <v>50</v>
      </c>
      <c r="D24">
        <v>1466</v>
      </c>
      <c r="E24">
        <v>776</v>
      </c>
      <c r="F24">
        <v>1699</v>
      </c>
      <c r="G24">
        <v>193.12</v>
      </c>
      <c r="H24">
        <v>0</v>
      </c>
      <c r="I24">
        <v>3.2024599999999999</v>
      </c>
      <c r="J24">
        <v>14.85</v>
      </c>
      <c r="K24">
        <v>8.75</v>
      </c>
      <c r="L24">
        <v>4748.8</v>
      </c>
      <c r="M24">
        <f t="shared" ref="M24" si="13">$C$72-C24</f>
        <v>0</v>
      </c>
    </row>
    <row r="25" spans="1:13" x14ac:dyDescent="0.25">
      <c r="B25" s="4" t="s">
        <v>10</v>
      </c>
      <c r="C25">
        <v>100</v>
      </c>
      <c r="D25">
        <v>1455</v>
      </c>
      <c r="E25">
        <v>788</v>
      </c>
      <c r="F25">
        <v>1604</v>
      </c>
      <c r="G25">
        <v>142.77000000000001</v>
      </c>
      <c r="H25">
        <v>0</v>
      </c>
      <c r="I25">
        <v>3.32226</v>
      </c>
      <c r="J25">
        <v>15.41</v>
      </c>
      <c r="K25">
        <v>9.08</v>
      </c>
      <c r="L25">
        <v>4748.8999999999996</v>
      </c>
      <c r="M25">
        <f t="shared" ref="M25" si="14">$C$73-C25</f>
        <v>0</v>
      </c>
    </row>
    <row r="26" spans="1:13" x14ac:dyDescent="0.25">
      <c r="B26" s="4" t="s">
        <v>11</v>
      </c>
      <c r="C26">
        <v>200</v>
      </c>
      <c r="D26">
        <v>1427</v>
      </c>
      <c r="E26">
        <v>733</v>
      </c>
      <c r="F26">
        <v>1814</v>
      </c>
      <c r="G26">
        <v>175.36</v>
      </c>
      <c r="H26">
        <v>0</v>
      </c>
      <c r="I26">
        <v>3.4470900000000002</v>
      </c>
      <c r="J26">
        <v>15.99</v>
      </c>
      <c r="K26">
        <v>9.42</v>
      </c>
      <c r="L26">
        <v>4749.5</v>
      </c>
      <c r="M26">
        <f t="shared" ref="M26" si="15">$C$74-C26</f>
        <v>0</v>
      </c>
    </row>
    <row r="27" spans="1:13" x14ac:dyDescent="0.25">
      <c r="B27" s="4" t="s">
        <v>12</v>
      </c>
      <c r="C27">
        <v>400</v>
      </c>
      <c r="D27">
        <v>1465</v>
      </c>
      <c r="E27">
        <v>613</v>
      </c>
      <c r="F27">
        <v>1800</v>
      </c>
      <c r="G27">
        <v>127.54</v>
      </c>
      <c r="H27">
        <v>0</v>
      </c>
      <c r="I27">
        <v>3.3807499999999999</v>
      </c>
      <c r="J27">
        <v>15.68</v>
      </c>
      <c r="K27">
        <v>9.24</v>
      </c>
      <c r="L27">
        <v>4749.7</v>
      </c>
      <c r="M27">
        <f t="shared" ref="M27" si="16">$C$75-C27</f>
        <v>0</v>
      </c>
    </row>
    <row r="28" spans="1:13" x14ac:dyDescent="0.25">
      <c r="B28" s="4" t="s">
        <v>13</v>
      </c>
      <c r="C28">
        <v>800</v>
      </c>
      <c r="D28">
        <v>1452</v>
      </c>
      <c r="E28">
        <v>674</v>
      </c>
      <c r="F28">
        <v>2005</v>
      </c>
      <c r="G28">
        <v>154.56</v>
      </c>
      <c r="H28">
        <v>0</v>
      </c>
      <c r="I28">
        <v>3.4253800000000001</v>
      </c>
      <c r="J28">
        <v>15.89</v>
      </c>
      <c r="K28">
        <v>9.36</v>
      </c>
      <c r="L28">
        <v>4749.8999999999996</v>
      </c>
      <c r="M28">
        <f t="shared" ref="M28" si="17">$C$76-C28</f>
        <v>0</v>
      </c>
    </row>
    <row r="29" spans="1:13" x14ac:dyDescent="0.25">
      <c r="A29" t="s">
        <v>29</v>
      </c>
      <c r="B29" s="4" t="s">
        <v>8</v>
      </c>
      <c r="C29">
        <v>50</v>
      </c>
      <c r="D29">
        <v>1856</v>
      </c>
      <c r="E29">
        <v>998</v>
      </c>
      <c r="F29">
        <v>4458</v>
      </c>
      <c r="G29">
        <v>804.83</v>
      </c>
      <c r="H29">
        <v>0</v>
      </c>
      <c r="I29">
        <v>2.5971299999999999</v>
      </c>
      <c r="J29">
        <v>12.04</v>
      </c>
      <c r="K29">
        <v>7.1</v>
      </c>
      <c r="L29">
        <v>4748.8</v>
      </c>
      <c r="M29">
        <f t="shared" ref="M29" si="18">$C$71-C29</f>
        <v>0</v>
      </c>
    </row>
    <row r="30" spans="1:13" x14ac:dyDescent="0.25">
      <c r="B30" s="4" t="s">
        <v>9</v>
      </c>
      <c r="C30">
        <v>50</v>
      </c>
      <c r="D30">
        <v>1432</v>
      </c>
      <c r="E30">
        <v>888</v>
      </c>
      <c r="F30">
        <v>1709</v>
      </c>
      <c r="G30">
        <v>163.97</v>
      </c>
      <c r="H30">
        <v>0</v>
      </c>
      <c r="I30">
        <v>3.3156500000000002</v>
      </c>
      <c r="J30">
        <v>15.38</v>
      </c>
      <c r="K30">
        <v>9.06</v>
      </c>
      <c r="L30">
        <v>4748.8</v>
      </c>
      <c r="M30">
        <f t="shared" ref="M30" si="19">$C$72-C30</f>
        <v>0</v>
      </c>
    </row>
    <row r="31" spans="1:13" x14ac:dyDescent="0.25">
      <c r="B31" s="4" t="s">
        <v>10</v>
      </c>
      <c r="C31">
        <v>100</v>
      </c>
      <c r="D31">
        <v>1457</v>
      </c>
      <c r="E31">
        <v>708</v>
      </c>
      <c r="F31">
        <v>1629</v>
      </c>
      <c r="G31">
        <v>148.69999999999999</v>
      </c>
      <c r="H31">
        <v>0</v>
      </c>
      <c r="I31">
        <v>3.3203800000000001</v>
      </c>
      <c r="J31">
        <v>15.4</v>
      </c>
      <c r="K31">
        <v>9.07</v>
      </c>
      <c r="L31">
        <v>4748.8999999999996</v>
      </c>
      <c r="M31">
        <f t="shared" ref="M31" si="20">$C$73-C31</f>
        <v>0</v>
      </c>
    </row>
    <row r="32" spans="1:13" x14ac:dyDescent="0.25">
      <c r="B32" s="4" t="s">
        <v>11</v>
      </c>
      <c r="C32">
        <v>200</v>
      </c>
      <c r="D32">
        <v>1468</v>
      </c>
      <c r="E32">
        <v>495</v>
      </c>
      <c r="F32">
        <v>2492</v>
      </c>
      <c r="G32">
        <v>177.42</v>
      </c>
      <c r="H32">
        <v>0</v>
      </c>
      <c r="I32">
        <v>3.3341099999999999</v>
      </c>
      <c r="J32">
        <v>15.46</v>
      </c>
      <c r="K32">
        <v>9.11</v>
      </c>
      <c r="L32">
        <v>4749.5</v>
      </c>
      <c r="M32">
        <f t="shared" ref="M32" si="21">$C$74-C32</f>
        <v>0</v>
      </c>
    </row>
    <row r="33" spans="1:13" x14ac:dyDescent="0.25">
      <c r="B33" s="4" t="s">
        <v>12</v>
      </c>
      <c r="C33">
        <v>400</v>
      </c>
      <c r="D33">
        <v>1425</v>
      </c>
      <c r="E33">
        <v>606</v>
      </c>
      <c r="F33">
        <v>1752</v>
      </c>
      <c r="G33">
        <v>174.4</v>
      </c>
      <c r="H33">
        <v>0</v>
      </c>
      <c r="I33">
        <v>3.4735499999999999</v>
      </c>
      <c r="J33">
        <v>16.11</v>
      </c>
      <c r="K33">
        <v>9.49</v>
      </c>
      <c r="L33">
        <v>4749.7</v>
      </c>
      <c r="M33">
        <f t="shared" ref="M33" si="22">$C$75-C33</f>
        <v>0</v>
      </c>
    </row>
    <row r="34" spans="1:13" x14ac:dyDescent="0.25">
      <c r="B34" s="4" t="s">
        <v>13</v>
      </c>
      <c r="C34">
        <v>800</v>
      </c>
      <c r="D34">
        <v>1477</v>
      </c>
      <c r="E34">
        <v>690</v>
      </c>
      <c r="F34">
        <v>3011</v>
      </c>
      <c r="G34">
        <v>161.82</v>
      </c>
      <c r="H34">
        <v>0</v>
      </c>
      <c r="I34">
        <v>3.37385</v>
      </c>
      <c r="J34">
        <v>15.65</v>
      </c>
      <c r="K34">
        <v>9.2200000000000006</v>
      </c>
      <c r="L34">
        <v>4749.8999999999996</v>
      </c>
      <c r="M34">
        <f t="shared" ref="M34" si="23">$C$76-C34</f>
        <v>0</v>
      </c>
    </row>
    <row r="35" spans="1:13" x14ac:dyDescent="0.25">
      <c r="A35" t="s">
        <v>30</v>
      </c>
      <c r="B35" s="4" t="s">
        <v>8</v>
      </c>
      <c r="C35">
        <v>50</v>
      </c>
      <c r="D35">
        <v>1799</v>
      </c>
      <c r="E35">
        <v>1087</v>
      </c>
      <c r="F35">
        <v>3938</v>
      </c>
      <c r="G35">
        <v>747.58</v>
      </c>
      <c r="H35">
        <v>0</v>
      </c>
      <c r="I35">
        <v>2.65266</v>
      </c>
      <c r="J35">
        <v>12.3</v>
      </c>
      <c r="K35">
        <v>7.25</v>
      </c>
      <c r="L35">
        <v>4748.8</v>
      </c>
      <c r="M35">
        <f t="shared" ref="M35" si="24">$C$71-C35</f>
        <v>0</v>
      </c>
    </row>
    <row r="36" spans="1:13" x14ac:dyDescent="0.25">
      <c r="B36" s="4" t="s">
        <v>9</v>
      </c>
      <c r="C36">
        <v>50</v>
      </c>
      <c r="D36">
        <v>1411</v>
      </c>
      <c r="E36">
        <v>798</v>
      </c>
      <c r="F36">
        <v>1603</v>
      </c>
      <c r="G36">
        <v>166.75</v>
      </c>
      <c r="H36">
        <v>0</v>
      </c>
      <c r="I36">
        <v>3.3368899999999999</v>
      </c>
      <c r="J36">
        <v>15.47</v>
      </c>
      <c r="K36">
        <v>9.1199999999999992</v>
      </c>
      <c r="L36">
        <v>4748.8</v>
      </c>
      <c r="M36">
        <f t="shared" ref="M36" si="25">$C$72-C36</f>
        <v>0</v>
      </c>
    </row>
    <row r="37" spans="1:13" x14ac:dyDescent="0.25">
      <c r="B37" s="4" t="s">
        <v>10</v>
      </c>
      <c r="C37">
        <v>100</v>
      </c>
      <c r="D37">
        <v>1476</v>
      </c>
      <c r="E37">
        <v>797</v>
      </c>
      <c r="F37">
        <v>1796</v>
      </c>
      <c r="G37">
        <v>156.1</v>
      </c>
      <c r="H37">
        <v>0</v>
      </c>
      <c r="I37">
        <v>3.2791199999999998</v>
      </c>
      <c r="J37">
        <v>15.21</v>
      </c>
      <c r="K37">
        <v>8.9600000000000009</v>
      </c>
      <c r="L37">
        <v>4748.8999999999996</v>
      </c>
      <c r="M37">
        <f t="shared" ref="M37" si="26">$C$73-C37</f>
        <v>0</v>
      </c>
    </row>
    <row r="38" spans="1:13" x14ac:dyDescent="0.25">
      <c r="B38" s="4" t="s">
        <v>11</v>
      </c>
      <c r="C38">
        <v>200</v>
      </c>
      <c r="D38">
        <v>1484</v>
      </c>
      <c r="E38">
        <v>606</v>
      </c>
      <c r="F38">
        <v>1826</v>
      </c>
      <c r="G38">
        <v>142.77000000000001</v>
      </c>
      <c r="H38">
        <v>0</v>
      </c>
      <c r="I38">
        <v>3.3162500000000001</v>
      </c>
      <c r="J38">
        <v>15.38</v>
      </c>
      <c r="K38">
        <v>9.06</v>
      </c>
      <c r="L38">
        <v>4749.5</v>
      </c>
      <c r="M38">
        <f t="shared" ref="M38" si="27">$C$74-C38</f>
        <v>0</v>
      </c>
    </row>
    <row r="39" spans="1:13" x14ac:dyDescent="0.25">
      <c r="B39" s="4" t="s">
        <v>12</v>
      </c>
      <c r="C39">
        <v>400</v>
      </c>
      <c r="D39">
        <v>1483</v>
      </c>
      <c r="E39">
        <v>784</v>
      </c>
      <c r="F39">
        <v>1736</v>
      </c>
      <c r="G39">
        <v>97.69</v>
      </c>
      <c r="H39">
        <v>0</v>
      </c>
      <c r="I39">
        <v>3.3467199999999999</v>
      </c>
      <c r="J39">
        <v>15.52</v>
      </c>
      <c r="K39">
        <v>9.15</v>
      </c>
      <c r="L39">
        <v>4749.7</v>
      </c>
      <c r="M39">
        <f t="shared" ref="M39" si="28">$C$75-C39</f>
        <v>0</v>
      </c>
    </row>
    <row r="40" spans="1:13" x14ac:dyDescent="0.25">
      <c r="B40" s="4" t="s">
        <v>13</v>
      </c>
      <c r="C40">
        <v>800</v>
      </c>
      <c r="D40">
        <v>1484</v>
      </c>
      <c r="E40">
        <v>688</v>
      </c>
      <c r="F40">
        <v>2001</v>
      </c>
      <c r="G40">
        <v>118.73</v>
      </c>
      <c r="H40">
        <v>0</v>
      </c>
      <c r="I40">
        <v>3.3540999999999999</v>
      </c>
      <c r="J40">
        <v>15.56</v>
      </c>
      <c r="K40">
        <v>9.17</v>
      </c>
      <c r="L40">
        <v>4749.8999999999996</v>
      </c>
      <c r="M40">
        <f t="shared" ref="M40" si="29">$C$76-C40</f>
        <v>0</v>
      </c>
    </row>
    <row r="41" spans="1:13" x14ac:dyDescent="0.25">
      <c r="A41" t="s">
        <v>31</v>
      </c>
      <c r="B41" s="4" t="s">
        <v>8</v>
      </c>
      <c r="C41">
        <v>50</v>
      </c>
      <c r="D41">
        <v>1862</v>
      </c>
      <c r="E41">
        <v>1034</v>
      </c>
      <c r="F41">
        <v>4500</v>
      </c>
      <c r="G41">
        <v>832.16</v>
      </c>
      <c r="H41">
        <v>0</v>
      </c>
      <c r="I41">
        <v>2.5767899999999999</v>
      </c>
      <c r="J41">
        <v>11.95</v>
      </c>
      <c r="K41">
        <v>7.04</v>
      </c>
      <c r="L41">
        <v>4748.8</v>
      </c>
      <c r="M41">
        <f t="shared" ref="M41" si="30">$C$71-C41</f>
        <v>0</v>
      </c>
    </row>
    <row r="42" spans="1:13" x14ac:dyDescent="0.25">
      <c r="B42" s="4" t="s">
        <v>9</v>
      </c>
      <c r="C42">
        <v>50</v>
      </c>
      <c r="D42">
        <v>1427</v>
      </c>
      <c r="E42">
        <v>879</v>
      </c>
      <c r="F42">
        <v>1610</v>
      </c>
      <c r="G42">
        <v>143.58000000000001</v>
      </c>
      <c r="H42">
        <v>0</v>
      </c>
      <c r="I42">
        <v>3.3176299999999999</v>
      </c>
      <c r="J42">
        <v>15.39</v>
      </c>
      <c r="K42">
        <v>9.06</v>
      </c>
      <c r="L42">
        <v>4748.8</v>
      </c>
      <c r="M42">
        <f t="shared" ref="M42" si="31">$C$72-C42</f>
        <v>0</v>
      </c>
    </row>
    <row r="43" spans="1:13" x14ac:dyDescent="0.25">
      <c r="B43" s="4" t="s">
        <v>10</v>
      </c>
      <c r="C43">
        <v>100</v>
      </c>
      <c r="D43">
        <v>1392</v>
      </c>
      <c r="E43">
        <v>618</v>
      </c>
      <c r="F43">
        <v>1802</v>
      </c>
      <c r="G43">
        <v>181.63</v>
      </c>
      <c r="H43">
        <v>0</v>
      </c>
      <c r="I43">
        <v>3.4802</v>
      </c>
      <c r="J43">
        <v>16.14</v>
      </c>
      <c r="K43">
        <v>9.51</v>
      </c>
      <c r="L43">
        <v>4748.8999999999996</v>
      </c>
      <c r="M43">
        <f t="shared" ref="M43" si="32">$C$73-C43</f>
        <v>0</v>
      </c>
    </row>
    <row r="44" spans="1:13" x14ac:dyDescent="0.25">
      <c r="B44" s="4" t="s">
        <v>11</v>
      </c>
      <c r="C44">
        <v>200</v>
      </c>
      <c r="D44">
        <v>1367</v>
      </c>
      <c r="E44">
        <v>765</v>
      </c>
      <c r="F44">
        <v>1755</v>
      </c>
      <c r="G44">
        <v>213.09</v>
      </c>
      <c r="H44">
        <v>0</v>
      </c>
      <c r="I44">
        <v>3.5906600000000002</v>
      </c>
      <c r="J44">
        <v>16.649999999999999</v>
      </c>
      <c r="K44">
        <v>9.81</v>
      </c>
      <c r="L44">
        <v>4749.5</v>
      </c>
      <c r="M44">
        <f t="shared" ref="M44" si="33">$C$74-C44</f>
        <v>0</v>
      </c>
    </row>
    <row r="45" spans="1:13" x14ac:dyDescent="0.25">
      <c r="B45" s="4" t="s">
        <v>12</v>
      </c>
      <c r="C45">
        <v>400</v>
      </c>
      <c r="D45">
        <v>1472</v>
      </c>
      <c r="E45">
        <v>680</v>
      </c>
      <c r="F45">
        <v>1808</v>
      </c>
      <c r="G45">
        <v>121.34</v>
      </c>
      <c r="H45">
        <v>0</v>
      </c>
      <c r="I45">
        <v>3.3705799999999999</v>
      </c>
      <c r="J45">
        <v>15.63</v>
      </c>
      <c r="K45">
        <v>9.2100000000000009</v>
      </c>
      <c r="L45">
        <v>4749.7</v>
      </c>
      <c r="M45">
        <f t="shared" ref="M45" si="34">$C$75-C45</f>
        <v>0</v>
      </c>
    </row>
    <row r="46" spans="1:13" x14ac:dyDescent="0.25">
      <c r="B46" s="4" t="s">
        <v>13</v>
      </c>
      <c r="C46">
        <v>800</v>
      </c>
      <c r="D46">
        <v>1457</v>
      </c>
      <c r="E46">
        <v>677</v>
      </c>
      <c r="F46">
        <v>2405</v>
      </c>
      <c r="G46">
        <v>138.88999999999999</v>
      </c>
      <c r="H46">
        <v>0</v>
      </c>
      <c r="I46">
        <v>3.4135800000000001</v>
      </c>
      <c r="J46">
        <v>15.83</v>
      </c>
      <c r="K46">
        <v>9.33</v>
      </c>
      <c r="L46">
        <v>4749.8999999999996</v>
      </c>
      <c r="M46">
        <f t="shared" ref="M46" si="35">$C$76-C46</f>
        <v>0</v>
      </c>
    </row>
    <row r="47" spans="1:13" x14ac:dyDescent="0.25">
      <c r="A47" t="s">
        <v>32</v>
      </c>
      <c r="B47" s="4" t="s">
        <v>8</v>
      </c>
      <c r="C47">
        <v>50</v>
      </c>
      <c r="D47">
        <v>1876</v>
      </c>
      <c r="E47">
        <v>1311</v>
      </c>
      <c r="F47">
        <v>4119</v>
      </c>
      <c r="G47">
        <v>730.93</v>
      </c>
      <c r="H47">
        <v>0</v>
      </c>
      <c r="I47">
        <v>2.5482900000000002</v>
      </c>
      <c r="J47">
        <v>11.82</v>
      </c>
      <c r="K47">
        <v>6.96</v>
      </c>
      <c r="L47">
        <v>4748.8</v>
      </c>
      <c r="M47">
        <f t="shared" ref="M47" si="36">$C$71-C47</f>
        <v>0</v>
      </c>
    </row>
    <row r="48" spans="1:13" x14ac:dyDescent="0.25">
      <c r="B48" s="4" t="s">
        <v>9</v>
      </c>
      <c r="C48">
        <v>49</v>
      </c>
      <c r="D48">
        <v>2965</v>
      </c>
      <c r="E48">
        <v>474</v>
      </c>
      <c r="F48">
        <v>21438</v>
      </c>
      <c r="G48">
        <v>5498.42</v>
      </c>
      <c r="H48">
        <v>0</v>
      </c>
      <c r="I48">
        <v>0.37408999999999998</v>
      </c>
      <c r="J48">
        <v>1.73</v>
      </c>
      <c r="K48">
        <v>1.02</v>
      </c>
      <c r="L48">
        <v>4748.8</v>
      </c>
      <c r="M48">
        <f t="shared" ref="M48" si="37">$C$72-C48</f>
        <v>1</v>
      </c>
    </row>
    <row r="49" spans="1:13" x14ac:dyDescent="0.25">
      <c r="B49" s="4" t="s">
        <v>10</v>
      </c>
      <c r="C49">
        <v>100</v>
      </c>
      <c r="D49">
        <v>1172</v>
      </c>
      <c r="E49">
        <v>487</v>
      </c>
      <c r="F49">
        <v>1600</v>
      </c>
      <c r="G49">
        <v>185.14</v>
      </c>
      <c r="H49">
        <v>0</v>
      </c>
      <c r="I49">
        <v>4.0976900000000001</v>
      </c>
      <c r="J49">
        <v>19</v>
      </c>
      <c r="K49">
        <v>11.2</v>
      </c>
      <c r="L49">
        <v>4748.8999999999996</v>
      </c>
      <c r="M49">
        <f t="shared" ref="M49" si="38">$C$73-C49</f>
        <v>0</v>
      </c>
    </row>
    <row r="50" spans="1:13" x14ac:dyDescent="0.25">
      <c r="B50" s="4" t="s">
        <v>11</v>
      </c>
      <c r="C50">
        <v>200</v>
      </c>
      <c r="D50">
        <v>1399</v>
      </c>
      <c r="E50">
        <v>685</v>
      </c>
      <c r="F50">
        <v>1706</v>
      </c>
      <c r="G50">
        <v>177.3</v>
      </c>
      <c r="H50">
        <v>0</v>
      </c>
      <c r="I50">
        <v>3.5154299999999998</v>
      </c>
      <c r="J50">
        <v>16.309999999999999</v>
      </c>
      <c r="K50">
        <v>9.61</v>
      </c>
      <c r="L50">
        <v>4749.5</v>
      </c>
      <c r="M50">
        <f t="shared" ref="M50" si="39">$C$74-C50</f>
        <v>0</v>
      </c>
    </row>
    <row r="51" spans="1:13" x14ac:dyDescent="0.25">
      <c r="B51" s="4" t="s">
        <v>12</v>
      </c>
      <c r="C51">
        <v>400</v>
      </c>
      <c r="D51">
        <v>1403</v>
      </c>
      <c r="E51">
        <v>366</v>
      </c>
      <c r="F51">
        <v>1805</v>
      </c>
      <c r="G51">
        <v>192.18</v>
      </c>
      <c r="H51">
        <v>0</v>
      </c>
      <c r="I51">
        <v>3.5268700000000002</v>
      </c>
      <c r="J51">
        <v>16.36</v>
      </c>
      <c r="K51">
        <v>9.64</v>
      </c>
      <c r="L51">
        <v>4749.7</v>
      </c>
      <c r="M51">
        <f t="shared" ref="M51" si="40">$C$75-C51</f>
        <v>0</v>
      </c>
    </row>
    <row r="52" spans="1:13" x14ac:dyDescent="0.25">
      <c r="B52" s="4" t="s">
        <v>13</v>
      </c>
      <c r="C52">
        <v>800</v>
      </c>
      <c r="D52">
        <v>1450</v>
      </c>
      <c r="E52">
        <v>680</v>
      </c>
      <c r="F52">
        <v>1923</v>
      </c>
      <c r="G52">
        <v>151.94999999999999</v>
      </c>
      <c r="H52">
        <v>0</v>
      </c>
      <c r="I52">
        <v>3.4313400000000001</v>
      </c>
      <c r="J52">
        <v>15.92</v>
      </c>
      <c r="K52">
        <v>9.3800000000000008</v>
      </c>
      <c r="L52">
        <v>4749.8999999999996</v>
      </c>
      <c r="M52">
        <f t="shared" ref="M52" si="41">$C$76-C52</f>
        <v>0</v>
      </c>
    </row>
    <row r="53" spans="1:13" x14ac:dyDescent="0.25">
      <c r="A53" t="s">
        <v>33</v>
      </c>
      <c r="B53" s="4" t="s">
        <v>8</v>
      </c>
      <c r="C53">
        <v>50</v>
      </c>
      <c r="D53">
        <v>1969</v>
      </c>
      <c r="E53">
        <v>1303</v>
      </c>
      <c r="F53">
        <v>4476</v>
      </c>
      <c r="G53">
        <v>765.9</v>
      </c>
      <c r="H53">
        <v>0</v>
      </c>
      <c r="I53">
        <v>2.4327299999999998</v>
      </c>
      <c r="J53">
        <v>11.28</v>
      </c>
      <c r="K53">
        <v>6.65</v>
      </c>
      <c r="L53">
        <v>4748.8</v>
      </c>
      <c r="M53">
        <f t="shared" ref="M53" si="42">$C$71-C53</f>
        <v>0</v>
      </c>
    </row>
    <row r="54" spans="1:13" x14ac:dyDescent="0.25">
      <c r="B54" s="4" t="s">
        <v>9</v>
      </c>
      <c r="C54">
        <v>50</v>
      </c>
      <c r="D54">
        <v>1208</v>
      </c>
      <c r="E54">
        <v>891</v>
      </c>
      <c r="F54">
        <v>1503</v>
      </c>
      <c r="G54">
        <v>179.29</v>
      </c>
      <c r="H54">
        <v>0</v>
      </c>
      <c r="I54">
        <v>3.85683</v>
      </c>
      <c r="J54">
        <v>17.89</v>
      </c>
      <c r="K54">
        <v>10.54</v>
      </c>
      <c r="L54">
        <v>4748.8</v>
      </c>
      <c r="M54">
        <f t="shared" ref="M54" si="43">$C$72-C54</f>
        <v>0</v>
      </c>
    </row>
    <row r="55" spans="1:13" x14ac:dyDescent="0.25">
      <c r="B55" s="4" t="s">
        <v>10</v>
      </c>
      <c r="C55">
        <v>100</v>
      </c>
      <c r="D55">
        <v>1362</v>
      </c>
      <c r="E55">
        <v>620</v>
      </c>
      <c r="F55">
        <v>1707</v>
      </c>
      <c r="G55">
        <v>211.31</v>
      </c>
      <c r="H55">
        <v>0</v>
      </c>
      <c r="I55">
        <v>3.5323199999999999</v>
      </c>
      <c r="J55">
        <v>16.38</v>
      </c>
      <c r="K55">
        <v>9.65</v>
      </c>
      <c r="L55">
        <v>4748.8999999999996</v>
      </c>
      <c r="M55">
        <f t="shared" ref="M55" si="44">$C$73-C55</f>
        <v>0</v>
      </c>
    </row>
    <row r="56" spans="1:13" x14ac:dyDescent="0.25">
      <c r="B56" s="4" t="s">
        <v>11</v>
      </c>
      <c r="C56">
        <v>200</v>
      </c>
      <c r="D56">
        <v>1465</v>
      </c>
      <c r="E56">
        <v>608</v>
      </c>
      <c r="F56">
        <v>1697</v>
      </c>
      <c r="G56">
        <v>149.88999999999999</v>
      </c>
      <c r="H56">
        <v>0</v>
      </c>
      <c r="I56">
        <v>3.35982</v>
      </c>
      <c r="J56">
        <v>15.58</v>
      </c>
      <c r="K56">
        <v>9.18</v>
      </c>
      <c r="L56">
        <v>4749.5</v>
      </c>
      <c r="M56">
        <f t="shared" ref="M56" si="45">$C$74-C56</f>
        <v>0</v>
      </c>
    </row>
    <row r="57" spans="1:13" x14ac:dyDescent="0.25">
      <c r="B57" s="4" t="s">
        <v>12</v>
      </c>
      <c r="C57">
        <v>400</v>
      </c>
      <c r="D57">
        <v>1463</v>
      </c>
      <c r="E57">
        <v>583</v>
      </c>
      <c r="F57">
        <v>2596</v>
      </c>
      <c r="G57">
        <v>157.91</v>
      </c>
      <c r="H57">
        <v>0</v>
      </c>
      <c r="I57">
        <v>3.3786100000000001</v>
      </c>
      <c r="J57">
        <v>15.67</v>
      </c>
      <c r="K57">
        <v>9.23</v>
      </c>
      <c r="L57">
        <v>4749.7</v>
      </c>
      <c r="M57">
        <f t="shared" ref="M57" si="46">$C$75-C57</f>
        <v>0</v>
      </c>
    </row>
    <row r="58" spans="1:13" x14ac:dyDescent="0.25">
      <c r="B58" s="4" t="s">
        <v>13</v>
      </c>
      <c r="C58">
        <v>800</v>
      </c>
      <c r="D58">
        <v>1463</v>
      </c>
      <c r="E58">
        <v>618</v>
      </c>
      <c r="F58">
        <v>2198</v>
      </c>
      <c r="G58">
        <v>136.77000000000001</v>
      </c>
      <c r="H58">
        <v>0</v>
      </c>
      <c r="I58">
        <v>3.4017200000000001</v>
      </c>
      <c r="J58">
        <v>15.78</v>
      </c>
      <c r="K58">
        <v>9.3000000000000007</v>
      </c>
      <c r="L58">
        <v>4749.8999999999996</v>
      </c>
      <c r="M58">
        <f t="shared" ref="M58" si="47">$C$76-C58</f>
        <v>0</v>
      </c>
    </row>
    <row r="59" spans="1:13" x14ac:dyDescent="0.25">
      <c r="A59" t="s">
        <v>34</v>
      </c>
      <c r="B59" s="4" t="s">
        <v>8</v>
      </c>
      <c r="C59">
        <v>50</v>
      </c>
      <c r="D59">
        <v>1846</v>
      </c>
      <c r="E59">
        <v>1183</v>
      </c>
      <c r="F59">
        <v>4452</v>
      </c>
      <c r="G59">
        <v>839.91</v>
      </c>
      <c r="H59">
        <v>0</v>
      </c>
      <c r="I59">
        <v>2.5995599999999999</v>
      </c>
      <c r="J59">
        <v>12.06</v>
      </c>
      <c r="K59">
        <v>7.1</v>
      </c>
      <c r="L59">
        <v>4748.8</v>
      </c>
      <c r="M59">
        <f t="shared" ref="M59" si="48">$C$71-C59</f>
        <v>0</v>
      </c>
    </row>
    <row r="60" spans="1:13" x14ac:dyDescent="0.25">
      <c r="B60" s="4" t="s">
        <v>9</v>
      </c>
      <c r="C60">
        <v>50</v>
      </c>
      <c r="D60">
        <v>1433</v>
      </c>
      <c r="E60">
        <v>694</v>
      </c>
      <c r="F60">
        <v>1673</v>
      </c>
      <c r="G60">
        <v>170.29</v>
      </c>
      <c r="H60">
        <v>0</v>
      </c>
      <c r="I60">
        <v>3.2669100000000002</v>
      </c>
      <c r="J60">
        <v>15.15</v>
      </c>
      <c r="K60">
        <v>8.93</v>
      </c>
      <c r="L60">
        <v>4748.8</v>
      </c>
      <c r="M60">
        <f t="shared" ref="M60" si="49">$C$72-C60</f>
        <v>0</v>
      </c>
    </row>
    <row r="61" spans="1:13" x14ac:dyDescent="0.25">
      <c r="B61" s="4" t="s">
        <v>10</v>
      </c>
      <c r="C61">
        <v>100</v>
      </c>
      <c r="D61">
        <v>1241</v>
      </c>
      <c r="E61">
        <v>691</v>
      </c>
      <c r="F61">
        <v>1718</v>
      </c>
      <c r="G61">
        <v>204.55</v>
      </c>
      <c r="H61">
        <v>0</v>
      </c>
      <c r="I61">
        <v>3.8756699999999999</v>
      </c>
      <c r="J61">
        <v>17.97</v>
      </c>
      <c r="K61">
        <v>10.59</v>
      </c>
      <c r="L61">
        <v>4748.8999999999996</v>
      </c>
      <c r="M61">
        <f t="shared" ref="M61" si="50">$C$73-C61</f>
        <v>0</v>
      </c>
    </row>
    <row r="62" spans="1:13" x14ac:dyDescent="0.25">
      <c r="B62" s="4" t="s">
        <v>11</v>
      </c>
      <c r="C62">
        <v>200</v>
      </c>
      <c r="D62">
        <v>1487</v>
      </c>
      <c r="E62">
        <v>693</v>
      </c>
      <c r="F62">
        <v>1726</v>
      </c>
      <c r="G62">
        <v>126.89</v>
      </c>
      <c r="H62">
        <v>0</v>
      </c>
      <c r="I62">
        <v>3.3097799999999999</v>
      </c>
      <c r="J62">
        <v>15.35</v>
      </c>
      <c r="K62">
        <v>9.0500000000000007</v>
      </c>
      <c r="L62">
        <v>4749.5</v>
      </c>
      <c r="M62">
        <f t="shared" ref="M62" si="51">$C$74-C62</f>
        <v>0</v>
      </c>
    </row>
    <row r="63" spans="1:13" x14ac:dyDescent="0.25">
      <c r="B63" s="4" t="s">
        <v>12</v>
      </c>
      <c r="C63">
        <v>400</v>
      </c>
      <c r="D63">
        <v>1433</v>
      </c>
      <c r="E63">
        <v>698</v>
      </c>
      <c r="F63">
        <v>2609</v>
      </c>
      <c r="G63">
        <v>163.21</v>
      </c>
      <c r="H63">
        <v>0</v>
      </c>
      <c r="I63">
        <v>3.4607800000000002</v>
      </c>
      <c r="J63">
        <v>16.05</v>
      </c>
      <c r="K63">
        <v>9.4600000000000009</v>
      </c>
      <c r="L63">
        <v>4749.7</v>
      </c>
      <c r="M63">
        <f t="shared" ref="M63" si="52">$C$75-C63</f>
        <v>0</v>
      </c>
    </row>
    <row r="64" spans="1:13" x14ac:dyDescent="0.25">
      <c r="B64" s="4" t="s">
        <v>13</v>
      </c>
      <c r="C64">
        <v>800</v>
      </c>
      <c r="D64">
        <v>1440</v>
      </c>
      <c r="E64">
        <v>694</v>
      </c>
      <c r="F64">
        <v>1803</v>
      </c>
      <c r="G64">
        <v>144.27000000000001</v>
      </c>
      <c r="H64">
        <v>0</v>
      </c>
      <c r="I64">
        <v>3.4536799999999999</v>
      </c>
      <c r="J64">
        <v>16.02</v>
      </c>
      <c r="K64">
        <v>9.44</v>
      </c>
      <c r="L64">
        <v>4749.8999999999996</v>
      </c>
      <c r="M64">
        <f t="shared" ref="M64" si="53">$C$76-C64</f>
        <v>0</v>
      </c>
    </row>
    <row r="70" spans="1:14" x14ac:dyDescent="0.25">
      <c r="A70" s="1" t="s">
        <v>35</v>
      </c>
      <c r="B70" s="1" t="s">
        <v>7</v>
      </c>
      <c r="C70" s="1" t="s">
        <v>14</v>
      </c>
      <c r="D70" s="1" t="s">
        <v>19</v>
      </c>
      <c r="E70" s="1" t="s">
        <v>20</v>
      </c>
      <c r="F70" s="1" t="s">
        <v>21</v>
      </c>
      <c r="G70" s="1" t="s">
        <v>15</v>
      </c>
      <c r="H70" s="1" t="s">
        <v>16</v>
      </c>
      <c r="I70" s="1" t="s">
        <v>23</v>
      </c>
      <c r="J70" s="1" t="s">
        <v>17</v>
      </c>
      <c r="K70" s="1" t="s">
        <v>18</v>
      </c>
      <c r="L70" s="1" t="s">
        <v>22</v>
      </c>
      <c r="M70" s="1" t="s">
        <v>48</v>
      </c>
      <c r="N70" s="1" t="s">
        <v>43</v>
      </c>
    </row>
    <row r="71" spans="1:14" x14ac:dyDescent="0.25">
      <c r="A71" t="str">
        <f t="shared" ref="A71:A76" si="54">CONCATENATE(B71," : ",C71)</f>
        <v>Warmup : 50</v>
      </c>
      <c r="B71" s="4" t="s">
        <v>36</v>
      </c>
      <c r="C71">
        <v>50</v>
      </c>
      <c r="D71">
        <f>AVERAGE(D5,D11,D17,D23,D29,D35,D41,D47,D53,D59)</f>
        <v>1835</v>
      </c>
      <c r="E71">
        <f t="shared" ref="E71:L71" si="55">AVERAGE(E5,E11,E17,E23,E29,E35,E41,E47,E53,E59)</f>
        <v>1117.0999999999999</v>
      </c>
      <c r="F71">
        <f t="shared" si="55"/>
        <v>4434.3999999999996</v>
      </c>
      <c r="G71">
        <f t="shared" si="55"/>
        <v>823.54099999999994</v>
      </c>
      <c r="H71">
        <f t="shared" si="55"/>
        <v>0</v>
      </c>
      <c r="I71">
        <f t="shared" si="55"/>
        <v>2.616355</v>
      </c>
      <c r="J71">
        <f t="shared" si="55"/>
        <v>12.134</v>
      </c>
      <c r="K71">
        <f t="shared" si="55"/>
        <v>7.15</v>
      </c>
      <c r="L71">
        <f t="shared" si="55"/>
        <v>4748.8000000000011</v>
      </c>
      <c r="M71" s="6">
        <f>AVERAGE(M5,M11,M17,M23,M29,M35,M41,M47,M53,M59)/C71</f>
        <v>0</v>
      </c>
    </row>
    <row r="72" spans="1:14" x14ac:dyDescent="0.25">
      <c r="A72" t="str">
        <f t="shared" si="54"/>
        <v>Burst1 : 50</v>
      </c>
      <c r="B72" s="4" t="s">
        <v>37</v>
      </c>
      <c r="C72">
        <v>50</v>
      </c>
      <c r="D72">
        <f>AVERAGE(D6,D12,D18,D24,D30,D36,D42,D54,D60,D48)</f>
        <v>1548.1</v>
      </c>
      <c r="E72">
        <f t="shared" ref="E72:L72" si="56">AVERAGE(E6,E12,E18,E24,E30,E36,E42,E54,E60)</f>
        <v>822.11111111111109</v>
      </c>
      <c r="F72">
        <f t="shared" si="56"/>
        <v>1627.3333333333333</v>
      </c>
      <c r="G72">
        <f t="shared" si="56"/>
        <v>167.72</v>
      </c>
      <c r="H72">
        <f t="shared" si="56"/>
        <v>0</v>
      </c>
      <c r="I72">
        <f t="shared" si="56"/>
        <v>3.3913011111111109</v>
      </c>
      <c r="J72">
        <f t="shared" si="56"/>
        <v>15.72777777777778</v>
      </c>
      <c r="K72">
        <f t="shared" si="56"/>
        <v>9.267777777777777</v>
      </c>
      <c r="L72">
        <f t="shared" si="56"/>
        <v>4748.8</v>
      </c>
      <c r="M72" s="6">
        <f t="shared" ref="M72:M76" si="57">AVERAGE(M6,M12,M18,M24,M30,M36,M42,M48,M54,M60)/C72</f>
        <v>2E-3</v>
      </c>
    </row>
    <row r="73" spans="1:14" x14ac:dyDescent="0.25">
      <c r="A73" t="str">
        <f t="shared" si="54"/>
        <v>Burst2 : 100</v>
      </c>
      <c r="B73" s="4" t="s">
        <v>38</v>
      </c>
      <c r="C73">
        <v>100</v>
      </c>
      <c r="D73">
        <f t="shared" ref="D73:L76" si="58">AVERAGE(D7,D13,D19,D25,D31,D37,D43,D49,D55,D61)</f>
        <v>1367</v>
      </c>
      <c r="E73">
        <f t="shared" si="58"/>
        <v>642.29999999999995</v>
      </c>
      <c r="F73">
        <f t="shared" si="58"/>
        <v>1766.3</v>
      </c>
      <c r="G73">
        <f t="shared" si="58"/>
        <v>181.00599999999997</v>
      </c>
      <c r="H73">
        <f t="shared" si="58"/>
        <v>0</v>
      </c>
      <c r="I73">
        <f t="shared" si="58"/>
        <v>3.5489609999999998</v>
      </c>
      <c r="J73">
        <f t="shared" si="58"/>
        <v>16.458000000000002</v>
      </c>
      <c r="K73">
        <f t="shared" si="58"/>
        <v>9.697000000000001</v>
      </c>
      <c r="L73">
        <f t="shared" si="58"/>
        <v>4748.9000000000005</v>
      </c>
      <c r="M73" s="6">
        <f t="shared" si="57"/>
        <v>0</v>
      </c>
    </row>
    <row r="74" spans="1:14" x14ac:dyDescent="0.25">
      <c r="A74" t="str">
        <f t="shared" si="54"/>
        <v>Burst3 : 200</v>
      </c>
      <c r="B74" s="4" t="s">
        <v>39</v>
      </c>
      <c r="C74">
        <v>200</v>
      </c>
      <c r="D74">
        <f t="shared" si="58"/>
        <v>1443.4</v>
      </c>
      <c r="E74">
        <f t="shared" si="58"/>
        <v>676</v>
      </c>
      <c r="F74">
        <f t="shared" si="58"/>
        <v>1819.4</v>
      </c>
      <c r="G74">
        <f t="shared" si="58"/>
        <v>159.39500000000001</v>
      </c>
      <c r="H74">
        <f t="shared" si="58"/>
        <v>0</v>
      </c>
      <c r="I74">
        <f t="shared" si="58"/>
        <v>3.408385</v>
      </c>
      <c r="J74">
        <f t="shared" si="58"/>
        <v>15.808000000000002</v>
      </c>
      <c r="K74">
        <f t="shared" si="58"/>
        <v>9.3140000000000001</v>
      </c>
      <c r="L74">
        <f t="shared" si="58"/>
        <v>4749.5</v>
      </c>
      <c r="M74" s="6">
        <f t="shared" si="57"/>
        <v>0</v>
      </c>
    </row>
    <row r="75" spans="1:14" x14ac:dyDescent="0.25">
      <c r="A75" t="str">
        <f t="shared" si="54"/>
        <v>Burst4 : 400</v>
      </c>
      <c r="B75" s="4" t="s">
        <v>40</v>
      </c>
      <c r="C75">
        <v>400</v>
      </c>
      <c r="D75">
        <f t="shared" si="58"/>
        <v>1445.2</v>
      </c>
      <c r="E75">
        <f t="shared" si="58"/>
        <v>601.4</v>
      </c>
      <c r="F75">
        <f t="shared" si="58"/>
        <v>2107.1</v>
      </c>
      <c r="G75">
        <f t="shared" si="58"/>
        <v>151.21899999999999</v>
      </c>
      <c r="H75">
        <f t="shared" si="58"/>
        <v>0</v>
      </c>
      <c r="I75">
        <f t="shared" si="58"/>
        <v>3.42883</v>
      </c>
      <c r="J75">
        <f t="shared" si="58"/>
        <v>15.903</v>
      </c>
      <c r="K75">
        <f t="shared" si="58"/>
        <v>9.3710000000000004</v>
      </c>
      <c r="L75">
        <f t="shared" si="58"/>
        <v>4749.6999999999989</v>
      </c>
      <c r="M75" s="6">
        <f t="shared" si="57"/>
        <v>0</v>
      </c>
    </row>
    <row r="76" spans="1:14" x14ac:dyDescent="0.25">
      <c r="A76" t="str">
        <f t="shared" si="54"/>
        <v>Burst5 : 800</v>
      </c>
      <c r="B76" s="4" t="s">
        <v>41</v>
      </c>
      <c r="C76">
        <v>800</v>
      </c>
      <c r="D76">
        <f t="shared" si="58"/>
        <v>1454.2</v>
      </c>
      <c r="E76">
        <f t="shared" si="58"/>
        <v>667.5</v>
      </c>
      <c r="F76">
        <f t="shared" si="58"/>
        <v>2255.1999999999998</v>
      </c>
      <c r="G76">
        <f t="shared" si="58"/>
        <v>149.03399999999999</v>
      </c>
      <c r="H76">
        <f t="shared" si="58"/>
        <v>0</v>
      </c>
      <c r="I76">
        <f t="shared" si="58"/>
        <v>3.422574</v>
      </c>
      <c r="J76">
        <f t="shared" si="58"/>
        <v>15.876000000000001</v>
      </c>
      <c r="K76">
        <f t="shared" si="58"/>
        <v>9.3549999999999986</v>
      </c>
      <c r="L76">
        <f t="shared" si="58"/>
        <v>4749.9000000000005</v>
      </c>
      <c r="M76" s="6">
        <f t="shared" si="57"/>
        <v>0</v>
      </c>
    </row>
    <row r="78" spans="1:14" x14ac:dyDescent="0.25">
      <c r="A78" s="1" t="s">
        <v>42</v>
      </c>
    </row>
    <row r="79" spans="1:14" x14ac:dyDescent="0.25">
      <c r="B79" t="str">
        <f>A2</f>
        <v>B1 : 1KB</v>
      </c>
      <c r="C79">
        <f>SUM(C72:C76)</f>
        <v>1550</v>
      </c>
      <c r="D79">
        <f>AVERAGE(D72:D76)</f>
        <v>1451.58</v>
      </c>
      <c r="E79">
        <f t="shared" ref="E79:M79" si="59">AVERAGE(E72:E76)</f>
        <v>681.86222222222227</v>
      </c>
      <c r="F79">
        <f t="shared" si="59"/>
        <v>1915.0666666666664</v>
      </c>
      <c r="G79">
        <f t="shared" si="59"/>
        <v>161.67479999999998</v>
      </c>
      <c r="H79">
        <f t="shared" si="59"/>
        <v>0</v>
      </c>
      <c r="I79">
        <f t="shared" si="59"/>
        <v>3.4400102222222215</v>
      </c>
      <c r="J79">
        <f t="shared" si="59"/>
        <v>15.954555555555554</v>
      </c>
      <c r="K79">
        <f t="shared" si="59"/>
        <v>9.4009555555555551</v>
      </c>
      <c r="L79">
        <f t="shared" si="59"/>
        <v>4749.3600000000006</v>
      </c>
      <c r="M79" s="6">
        <f t="shared" si="59"/>
        <v>4.0000000000000002E-4</v>
      </c>
    </row>
  </sheetData>
  <pageMargins left="0.7" right="0.7" top="0.75" bottom="0.75" header="0.3" footer="0.3"/>
  <pageSetup paperSize="9" orientation="portrait" r:id="rId1"/>
  <ignoredErrors>
    <ignoredError sqref="E7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52" workbookViewId="0">
      <selection activeCell="A3" sqref="A3"/>
    </sheetView>
  </sheetViews>
  <sheetFormatPr baseColWidth="10" defaultColWidth="9.140625" defaultRowHeight="15" x14ac:dyDescent="0.25"/>
  <cols>
    <col min="1" max="1" width="45.7109375" bestFit="1" customWidth="1"/>
    <col min="2" max="2" width="28.28515625" bestFit="1" customWidth="1"/>
    <col min="3" max="3" width="16.42578125" bestFit="1" customWidth="1"/>
    <col min="4" max="4" width="29.140625" bestFit="1" customWidth="1"/>
    <col min="5" max="5" width="25.28515625" bestFit="1" customWidth="1"/>
    <col min="6" max="6" width="25.5703125" bestFit="1" customWidth="1"/>
    <col min="7" max="7" width="8.85546875" bestFit="1" customWidth="1"/>
    <col min="8" max="8" width="7.7109375" bestFit="1" customWidth="1"/>
    <col min="9" max="9" width="22.28515625" bestFit="1" customWidth="1"/>
    <col min="10" max="10" width="15.5703125" bestFit="1" customWidth="1"/>
    <col min="11" max="11" width="11.42578125" bestFit="1" customWidth="1"/>
    <col min="12" max="12" width="10.140625" bestFit="1" customWidth="1"/>
    <col min="13" max="13" width="22.28515625" bestFit="1" customWidth="1"/>
    <col min="14" max="14" width="10.5703125" bestFit="1" customWidth="1"/>
  </cols>
  <sheetData>
    <row r="1" spans="1:13" ht="30" x14ac:dyDescent="0.25">
      <c r="A1" s="1" t="s">
        <v>52</v>
      </c>
      <c r="B1" s="1" t="s">
        <v>0</v>
      </c>
      <c r="C1" s="1" t="s">
        <v>1</v>
      </c>
      <c r="D1" s="1" t="s">
        <v>2</v>
      </c>
      <c r="E1" s="3" t="s">
        <v>5</v>
      </c>
    </row>
    <row r="2" spans="1:13" ht="30" x14ac:dyDescent="0.25">
      <c r="A2" t="s">
        <v>53</v>
      </c>
      <c r="B2" s="2" t="s">
        <v>4</v>
      </c>
      <c r="C2">
        <v>5</v>
      </c>
      <c r="D2">
        <v>128</v>
      </c>
      <c r="E2">
        <f>15*D2</f>
        <v>1920</v>
      </c>
    </row>
    <row r="4" spans="1:13" x14ac:dyDescent="0.25">
      <c r="A4" s="1" t="s">
        <v>24</v>
      </c>
      <c r="B4" s="1" t="s">
        <v>7</v>
      </c>
      <c r="C4" s="1" t="s">
        <v>14</v>
      </c>
      <c r="D4" s="1" t="s">
        <v>19</v>
      </c>
      <c r="E4" s="1" t="s">
        <v>20</v>
      </c>
      <c r="F4" s="1" t="s">
        <v>21</v>
      </c>
      <c r="G4" s="1" t="s">
        <v>15</v>
      </c>
      <c r="H4" s="1" t="s">
        <v>16</v>
      </c>
      <c r="I4" s="1" t="s">
        <v>23</v>
      </c>
      <c r="J4" s="1" t="s">
        <v>17</v>
      </c>
      <c r="K4" s="1" t="s">
        <v>18</v>
      </c>
      <c r="L4" s="1" t="s">
        <v>22</v>
      </c>
      <c r="M4" s="1" t="s">
        <v>47</v>
      </c>
    </row>
    <row r="5" spans="1:13" x14ac:dyDescent="0.25">
      <c r="A5" t="s">
        <v>25</v>
      </c>
      <c r="B5" s="4" t="s">
        <v>8</v>
      </c>
      <c r="C5" s="4">
        <v>50</v>
      </c>
      <c r="D5" s="4">
        <v>10291</v>
      </c>
      <c r="E5" s="4">
        <v>7934</v>
      </c>
      <c r="F5" s="4">
        <v>13203</v>
      </c>
      <c r="G5" s="5">
        <v>1220.19</v>
      </c>
      <c r="H5" s="4">
        <v>0</v>
      </c>
      <c r="I5" s="5">
        <v>0.46682000000000001</v>
      </c>
      <c r="J5" s="5">
        <v>233.94</v>
      </c>
      <c r="K5" s="5">
        <v>117.05</v>
      </c>
      <c r="L5" s="4">
        <v>513148.8</v>
      </c>
      <c r="M5">
        <f>$C$71-C5</f>
        <v>0</v>
      </c>
    </row>
    <row r="6" spans="1:13" x14ac:dyDescent="0.25">
      <c r="B6" s="4" t="s">
        <v>9</v>
      </c>
      <c r="C6" s="4">
        <v>49</v>
      </c>
      <c r="D6" s="4">
        <v>11660</v>
      </c>
      <c r="E6" s="4">
        <v>2237</v>
      </c>
      <c r="F6" s="4">
        <v>29419</v>
      </c>
      <c r="G6" s="5">
        <v>5270.36</v>
      </c>
      <c r="H6" s="4">
        <v>0</v>
      </c>
      <c r="I6" s="5">
        <v>0.23724000000000001</v>
      </c>
      <c r="J6" s="5">
        <v>118.89</v>
      </c>
      <c r="K6" s="5">
        <v>59.48</v>
      </c>
      <c r="L6" s="4">
        <v>513148.8</v>
      </c>
      <c r="M6">
        <f>$C$72-C6</f>
        <v>1</v>
      </c>
    </row>
    <row r="7" spans="1:13" x14ac:dyDescent="0.25">
      <c r="B7" s="4" t="s">
        <v>10</v>
      </c>
      <c r="C7" s="4">
        <v>100</v>
      </c>
      <c r="D7" s="4">
        <v>10184</v>
      </c>
      <c r="E7" s="4">
        <v>4426</v>
      </c>
      <c r="F7" s="4">
        <v>12406</v>
      </c>
      <c r="G7" s="5">
        <v>1327.32</v>
      </c>
      <c r="H7" s="4">
        <v>0</v>
      </c>
      <c r="I7" s="5">
        <v>0.48066999999999999</v>
      </c>
      <c r="J7" s="5">
        <v>240.87</v>
      </c>
      <c r="K7" s="5">
        <v>120.52</v>
      </c>
      <c r="L7" s="4">
        <v>513148.9</v>
      </c>
      <c r="M7">
        <f>$C$73-C7</f>
        <v>0</v>
      </c>
    </row>
    <row r="8" spans="1:13" x14ac:dyDescent="0.25">
      <c r="B8" s="4" t="s">
        <v>11</v>
      </c>
      <c r="C8" s="4">
        <v>199</v>
      </c>
      <c r="D8" s="4">
        <v>10411</v>
      </c>
      <c r="E8" s="4">
        <v>2220</v>
      </c>
      <c r="F8" s="4">
        <v>28319</v>
      </c>
      <c r="G8" s="5">
        <v>3386.58</v>
      </c>
      <c r="H8" s="4">
        <v>0</v>
      </c>
      <c r="I8" s="5">
        <v>0.43048999999999998</v>
      </c>
      <c r="J8" s="5">
        <v>215.73</v>
      </c>
      <c r="K8" s="5">
        <v>107.94</v>
      </c>
      <c r="L8" s="4">
        <v>513149.5</v>
      </c>
      <c r="M8">
        <f>$C$74-C8</f>
        <v>1</v>
      </c>
    </row>
    <row r="9" spans="1:13" x14ac:dyDescent="0.25">
      <c r="B9" s="4" t="s">
        <v>12</v>
      </c>
      <c r="C9" s="4">
        <v>400</v>
      </c>
      <c r="D9" s="4">
        <v>10336</v>
      </c>
      <c r="E9" s="4">
        <v>4157</v>
      </c>
      <c r="F9" s="4">
        <v>23379</v>
      </c>
      <c r="G9" s="5">
        <v>2130.3000000000002</v>
      </c>
      <c r="H9" s="4">
        <v>0</v>
      </c>
      <c r="I9" s="5">
        <v>0.48139999999999999</v>
      </c>
      <c r="J9" s="5">
        <v>241.24</v>
      </c>
      <c r="K9" s="5">
        <v>120.7</v>
      </c>
      <c r="L9" s="4">
        <v>513149.7</v>
      </c>
      <c r="M9">
        <f>$C$75-C9</f>
        <v>0</v>
      </c>
    </row>
    <row r="10" spans="1:13" x14ac:dyDescent="0.25">
      <c r="B10" s="4" t="s">
        <v>13</v>
      </c>
      <c r="C10" s="4">
        <v>800</v>
      </c>
      <c r="D10" s="4">
        <v>10864</v>
      </c>
      <c r="E10" s="4">
        <v>4358</v>
      </c>
      <c r="F10" s="4">
        <v>32069</v>
      </c>
      <c r="G10" s="5">
        <v>2511.9299999999998</v>
      </c>
      <c r="H10" s="4">
        <v>0</v>
      </c>
      <c r="I10" s="5">
        <v>0.45944000000000002</v>
      </c>
      <c r="J10" s="5">
        <v>230.24</v>
      </c>
      <c r="K10" s="5">
        <v>115.2</v>
      </c>
      <c r="L10" s="5">
        <v>513149.9</v>
      </c>
      <c r="M10">
        <f>$C$76-C10</f>
        <v>0</v>
      </c>
    </row>
    <row r="11" spans="1:13" x14ac:dyDescent="0.25">
      <c r="A11" t="s">
        <v>26</v>
      </c>
      <c r="B11" s="4" t="s">
        <v>8</v>
      </c>
      <c r="C11">
        <v>50</v>
      </c>
      <c r="D11">
        <v>9471</v>
      </c>
      <c r="E11">
        <v>7773</v>
      </c>
      <c r="F11">
        <v>12474</v>
      </c>
      <c r="G11">
        <v>1018.84</v>
      </c>
      <c r="H11">
        <v>0</v>
      </c>
      <c r="I11">
        <v>0.50746000000000002</v>
      </c>
      <c r="J11">
        <v>254.3</v>
      </c>
      <c r="K11">
        <v>127.24</v>
      </c>
      <c r="L11">
        <v>513148.8</v>
      </c>
      <c r="M11">
        <f t="shared" ref="M11" si="0">$C$71-C11</f>
        <v>0</v>
      </c>
    </row>
    <row r="12" spans="1:13" x14ac:dyDescent="0.25">
      <c r="B12" s="4" t="s">
        <v>9</v>
      </c>
      <c r="C12">
        <v>50</v>
      </c>
      <c r="D12">
        <v>9512</v>
      </c>
      <c r="E12">
        <v>4129</v>
      </c>
      <c r="F12">
        <v>11930</v>
      </c>
      <c r="G12">
        <v>1260.5</v>
      </c>
      <c r="H12">
        <v>0</v>
      </c>
      <c r="I12">
        <v>0.50392999999999999</v>
      </c>
      <c r="J12">
        <v>252.53</v>
      </c>
      <c r="K12">
        <v>126.35</v>
      </c>
      <c r="L12">
        <v>513148.8</v>
      </c>
      <c r="M12">
        <f t="shared" ref="M12" si="1">$C$72-C12</f>
        <v>0</v>
      </c>
    </row>
    <row r="13" spans="1:13" x14ac:dyDescent="0.25">
      <c r="B13" s="4" t="s">
        <v>10</v>
      </c>
      <c r="C13">
        <v>98</v>
      </c>
      <c r="D13">
        <v>9654</v>
      </c>
      <c r="E13">
        <v>2246</v>
      </c>
      <c r="F13">
        <v>29588</v>
      </c>
      <c r="G13">
        <v>5379.98</v>
      </c>
      <c r="H13">
        <v>0</v>
      </c>
      <c r="I13">
        <v>0.32457999999999998</v>
      </c>
      <c r="J13">
        <v>162.65</v>
      </c>
      <c r="K13">
        <v>81.38</v>
      </c>
      <c r="L13">
        <v>513148.9</v>
      </c>
      <c r="M13">
        <f t="shared" ref="M13" si="2">$C$73-C13</f>
        <v>2</v>
      </c>
    </row>
    <row r="14" spans="1:13" x14ac:dyDescent="0.25">
      <c r="B14" s="4" t="s">
        <v>11</v>
      </c>
      <c r="C14">
        <v>200</v>
      </c>
      <c r="D14">
        <v>10276</v>
      </c>
      <c r="E14">
        <v>3838</v>
      </c>
      <c r="F14">
        <v>12373</v>
      </c>
      <c r="G14">
        <v>1147.1300000000001</v>
      </c>
      <c r="H14">
        <v>0</v>
      </c>
      <c r="I14">
        <v>0.48237999999999998</v>
      </c>
      <c r="J14">
        <v>241.73</v>
      </c>
      <c r="K14">
        <v>120.95</v>
      </c>
      <c r="L14">
        <v>513149.5</v>
      </c>
      <c r="M14">
        <f t="shared" ref="M14" si="3">$C$74-C14</f>
        <v>0</v>
      </c>
    </row>
    <row r="15" spans="1:13" x14ac:dyDescent="0.25">
      <c r="B15" s="4" t="s">
        <v>12</v>
      </c>
      <c r="C15">
        <v>400</v>
      </c>
      <c r="D15">
        <v>9872</v>
      </c>
      <c r="E15">
        <v>3812</v>
      </c>
      <c r="F15">
        <v>11897</v>
      </c>
      <c r="G15">
        <v>1122.6300000000001</v>
      </c>
      <c r="H15">
        <v>0</v>
      </c>
      <c r="I15">
        <v>0.50336000000000003</v>
      </c>
      <c r="J15">
        <v>252.25</v>
      </c>
      <c r="K15">
        <v>126.21</v>
      </c>
      <c r="L15">
        <v>513149.7</v>
      </c>
      <c r="M15">
        <f t="shared" ref="M15" si="4">$C$75-C15</f>
        <v>0</v>
      </c>
    </row>
    <row r="16" spans="1:13" x14ac:dyDescent="0.25">
      <c r="B16" s="4" t="s">
        <v>13</v>
      </c>
      <c r="C16">
        <v>800</v>
      </c>
      <c r="D16">
        <v>10278</v>
      </c>
      <c r="E16">
        <v>4266</v>
      </c>
      <c r="F16">
        <v>14125</v>
      </c>
      <c r="G16">
        <v>1477.89</v>
      </c>
      <c r="H16">
        <v>0</v>
      </c>
      <c r="I16">
        <v>0.48493999999999998</v>
      </c>
      <c r="J16">
        <v>243.01</v>
      </c>
      <c r="K16">
        <v>121.59</v>
      </c>
      <c r="L16">
        <v>513149.9</v>
      </c>
      <c r="M16">
        <f t="shared" ref="M16" si="5">$C$76-C16</f>
        <v>0</v>
      </c>
    </row>
    <row r="17" spans="1:13" x14ac:dyDescent="0.25">
      <c r="A17" t="s">
        <v>27</v>
      </c>
      <c r="B17" s="4" t="s">
        <v>8</v>
      </c>
      <c r="C17">
        <v>50</v>
      </c>
      <c r="D17">
        <v>10504</v>
      </c>
      <c r="E17">
        <v>6583</v>
      </c>
      <c r="F17">
        <v>13403</v>
      </c>
      <c r="G17">
        <v>1676.16</v>
      </c>
      <c r="H17">
        <v>0</v>
      </c>
      <c r="I17">
        <v>0.45956999999999998</v>
      </c>
      <c r="J17">
        <v>230.3</v>
      </c>
      <c r="K17">
        <v>115.23</v>
      </c>
      <c r="L17">
        <v>513148.8</v>
      </c>
      <c r="M17">
        <f t="shared" ref="M17" si="6">$C$71-C17</f>
        <v>0</v>
      </c>
    </row>
    <row r="18" spans="1:13" x14ac:dyDescent="0.25">
      <c r="B18" s="4" t="s">
        <v>9</v>
      </c>
      <c r="C18">
        <v>50</v>
      </c>
      <c r="D18">
        <v>10208</v>
      </c>
      <c r="E18">
        <v>5496</v>
      </c>
      <c r="F18">
        <v>13212</v>
      </c>
      <c r="G18">
        <v>1210.79</v>
      </c>
      <c r="H18">
        <v>0</v>
      </c>
      <c r="I18">
        <v>0.47505999999999998</v>
      </c>
      <c r="J18">
        <v>238.06</v>
      </c>
      <c r="K18">
        <v>119.11</v>
      </c>
      <c r="L18">
        <v>513148.8</v>
      </c>
      <c r="M18">
        <f t="shared" ref="M18" si="7">$C$72-C18</f>
        <v>0</v>
      </c>
    </row>
    <row r="19" spans="1:13" x14ac:dyDescent="0.25">
      <c r="B19" s="4" t="s">
        <v>10</v>
      </c>
      <c r="C19">
        <v>100</v>
      </c>
      <c r="D19">
        <v>11019</v>
      </c>
      <c r="E19">
        <v>4365</v>
      </c>
      <c r="F19">
        <v>18151</v>
      </c>
      <c r="G19">
        <v>1956.17</v>
      </c>
      <c r="H19">
        <v>0</v>
      </c>
      <c r="I19">
        <v>0.44577</v>
      </c>
      <c r="J19">
        <v>223.39</v>
      </c>
      <c r="K19">
        <v>111.77</v>
      </c>
      <c r="L19">
        <v>513148.9</v>
      </c>
      <c r="M19">
        <f t="shared" ref="M19" si="8">$C$73-C19</f>
        <v>0</v>
      </c>
    </row>
    <row r="20" spans="1:13" x14ac:dyDescent="0.25">
      <c r="B20" s="4" t="s">
        <v>11</v>
      </c>
      <c r="C20">
        <v>200</v>
      </c>
      <c r="D20">
        <v>10310</v>
      </c>
      <c r="E20">
        <v>4234</v>
      </c>
      <c r="F20">
        <v>15173</v>
      </c>
      <c r="G20">
        <v>1574.46</v>
      </c>
      <c r="H20">
        <v>0</v>
      </c>
      <c r="I20">
        <v>0.48121000000000003</v>
      </c>
      <c r="J20">
        <v>241.14</v>
      </c>
      <c r="K20">
        <v>120.66</v>
      </c>
      <c r="L20">
        <v>513149.5</v>
      </c>
      <c r="M20">
        <f t="shared" ref="M20" si="9">$C$74-C20</f>
        <v>0</v>
      </c>
    </row>
    <row r="21" spans="1:13" x14ac:dyDescent="0.25">
      <c r="B21" s="4" t="s">
        <v>12</v>
      </c>
      <c r="C21">
        <v>400</v>
      </c>
      <c r="D21">
        <v>10712</v>
      </c>
      <c r="E21">
        <v>3738</v>
      </c>
      <c r="F21">
        <v>18683</v>
      </c>
      <c r="G21">
        <v>1543.62</v>
      </c>
      <c r="H21">
        <v>0</v>
      </c>
      <c r="I21">
        <v>0.46492</v>
      </c>
      <c r="J21">
        <v>232.98</v>
      </c>
      <c r="K21">
        <v>116.57</v>
      </c>
      <c r="L21">
        <v>513149.7</v>
      </c>
      <c r="M21">
        <f t="shared" ref="M21" si="10">$C$75-C21</f>
        <v>0</v>
      </c>
    </row>
    <row r="22" spans="1:13" x14ac:dyDescent="0.25">
      <c r="B22" s="4" t="s">
        <v>13</v>
      </c>
      <c r="C22">
        <v>800</v>
      </c>
      <c r="D22">
        <v>10461</v>
      </c>
      <c r="E22">
        <v>4268</v>
      </c>
      <c r="F22">
        <v>24397</v>
      </c>
      <c r="G22">
        <v>1722.75</v>
      </c>
      <c r="H22">
        <v>0</v>
      </c>
      <c r="I22">
        <v>0.47674</v>
      </c>
      <c r="J22">
        <v>238.91</v>
      </c>
      <c r="K22">
        <v>119.54</v>
      </c>
      <c r="L22">
        <v>513149.9</v>
      </c>
      <c r="M22">
        <f t="shared" ref="M22" si="11">$C$76-C22</f>
        <v>0</v>
      </c>
    </row>
    <row r="23" spans="1:13" x14ac:dyDescent="0.25">
      <c r="A23" t="s">
        <v>28</v>
      </c>
      <c r="B23" s="4" t="s">
        <v>8</v>
      </c>
      <c r="C23">
        <v>50</v>
      </c>
      <c r="D23">
        <v>9925</v>
      </c>
      <c r="E23">
        <v>7437</v>
      </c>
      <c r="F23">
        <v>11966</v>
      </c>
      <c r="G23">
        <v>1012.91</v>
      </c>
      <c r="H23">
        <v>0</v>
      </c>
      <c r="I23">
        <v>0.48737000000000003</v>
      </c>
      <c r="J23">
        <v>244.23</v>
      </c>
      <c r="K23">
        <v>122.2</v>
      </c>
      <c r="L23">
        <v>513148.8</v>
      </c>
      <c r="M23">
        <f t="shared" ref="M23" si="12">$C$71-C23</f>
        <v>0</v>
      </c>
    </row>
    <row r="24" spans="1:13" x14ac:dyDescent="0.25">
      <c r="B24" s="4" t="s">
        <v>9</v>
      </c>
      <c r="C24">
        <v>50</v>
      </c>
      <c r="D24">
        <v>9085</v>
      </c>
      <c r="E24">
        <v>4589</v>
      </c>
      <c r="F24">
        <v>12668</v>
      </c>
      <c r="G24">
        <v>1283.01</v>
      </c>
      <c r="H24">
        <v>0</v>
      </c>
      <c r="I24">
        <v>0.52756999999999998</v>
      </c>
      <c r="J24">
        <v>264.38</v>
      </c>
      <c r="K24">
        <v>132.28</v>
      </c>
      <c r="L24">
        <v>513148.8</v>
      </c>
      <c r="M24">
        <f t="shared" ref="M24" si="13">$C$72-C24</f>
        <v>0</v>
      </c>
    </row>
    <row r="25" spans="1:13" x14ac:dyDescent="0.25">
      <c r="B25" s="4" t="s">
        <v>10</v>
      </c>
      <c r="C25">
        <v>99</v>
      </c>
      <c r="D25">
        <v>8748</v>
      </c>
      <c r="E25">
        <v>2271</v>
      </c>
      <c r="F25">
        <v>30894</v>
      </c>
      <c r="G25">
        <v>4843.78</v>
      </c>
      <c r="H25">
        <v>0</v>
      </c>
      <c r="I25">
        <v>0.44409999999999999</v>
      </c>
      <c r="J25">
        <v>222.55</v>
      </c>
      <c r="K25">
        <v>111.35</v>
      </c>
      <c r="L25">
        <v>513148.9</v>
      </c>
      <c r="M25">
        <f t="shared" ref="M25" si="14">$C$73-C25</f>
        <v>1</v>
      </c>
    </row>
    <row r="26" spans="1:13" x14ac:dyDescent="0.25">
      <c r="B26" s="4" t="s">
        <v>11</v>
      </c>
      <c r="C26">
        <v>200</v>
      </c>
      <c r="D26">
        <v>9912</v>
      </c>
      <c r="E26">
        <v>4054</v>
      </c>
      <c r="F26">
        <v>12163</v>
      </c>
      <c r="G26">
        <v>1410.37</v>
      </c>
      <c r="H26">
        <v>0</v>
      </c>
      <c r="I26">
        <v>0.49924000000000002</v>
      </c>
      <c r="J26">
        <v>250.18</v>
      </c>
      <c r="K26">
        <v>125.18</v>
      </c>
      <c r="L26">
        <v>513149.5</v>
      </c>
      <c r="M26">
        <f t="shared" ref="M26" si="15">$C$74-C26</f>
        <v>0</v>
      </c>
    </row>
    <row r="27" spans="1:13" x14ac:dyDescent="0.25">
      <c r="B27" s="4" t="s">
        <v>12</v>
      </c>
      <c r="C27">
        <v>400</v>
      </c>
      <c r="D27">
        <v>10406</v>
      </c>
      <c r="E27">
        <v>3887</v>
      </c>
      <c r="F27">
        <v>12795</v>
      </c>
      <c r="G27">
        <v>1256.44</v>
      </c>
      <c r="H27">
        <v>0</v>
      </c>
      <c r="I27">
        <v>0.47882000000000002</v>
      </c>
      <c r="J27">
        <v>239.95</v>
      </c>
      <c r="K27">
        <v>120.06</v>
      </c>
      <c r="L27">
        <v>513149.7</v>
      </c>
      <c r="M27">
        <f t="shared" ref="M27" si="16">$C$75-C27</f>
        <v>0</v>
      </c>
    </row>
    <row r="28" spans="1:13" x14ac:dyDescent="0.25">
      <c r="B28" s="4" t="s">
        <v>13</v>
      </c>
      <c r="C28">
        <v>800</v>
      </c>
      <c r="D28">
        <v>10702</v>
      </c>
      <c r="E28">
        <v>3854</v>
      </c>
      <c r="F28">
        <v>26494</v>
      </c>
      <c r="G28">
        <v>2099.86</v>
      </c>
      <c r="H28">
        <v>0</v>
      </c>
      <c r="I28">
        <v>0.46629999999999999</v>
      </c>
      <c r="J28">
        <v>233.67</v>
      </c>
      <c r="K28">
        <v>116.92</v>
      </c>
      <c r="L28">
        <v>513149.9</v>
      </c>
      <c r="M28">
        <f t="shared" ref="M28" si="17">$C$76-C28</f>
        <v>0</v>
      </c>
    </row>
    <row r="29" spans="1:13" x14ac:dyDescent="0.25">
      <c r="A29" t="s">
        <v>29</v>
      </c>
      <c r="B29" s="4" t="s">
        <v>8</v>
      </c>
      <c r="C29">
        <v>50</v>
      </c>
      <c r="D29">
        <v>9437</v>
      </c>
      <c r="E29">
        <v>6052</v>
      </c>
      <c r="F29">
        <v>13098</v>
      </c>
      <c r="G29">
        <v>1469.69</v>
      </c>
      <c r="H29">
        <v>0</v>
      </c>
      <c r="I29">
        <v>0.51593</v>
      </c>
      <c r="J29">
        <v>258.54000000000002</v>
      </c>
      <c r="K29">
        <v>129.36000000000001</v>
      </c>
      <c r="L29">
        <v>513148.8</v>
      </c>
      <c r="M29">
        <f t="shared" ref="M29" si="18">$C$71-C29</f>
        <v>0</v>
      </c>
    </row>
    <row r="30" spans="1:13" x14ac:dyDescent="0.25">
      <c r="B30" s="4" t="s">
        <v>9</v>
      </c>
      <c r="C30">
        <v>49</v>
      </c>
      <c r="D30">
        <v>9336</v>
      </c>
      <c r="E30">
        <v>2360</v>
      </c>
      <c r="F30">
        <v>30338</v>
      </c>
      <c r="G30">
        <v>6229.29</v>
      </c>
      <c r="H30">
        <v>0</v>
      </c>
      <c r="I30">
        <v>0.31657000000000002</v>
      </c>
      <c r="J30">
        <v>158.63999999999999</v>
      </c>
      <c r="K30">
        <v>79.37</v>
      </c>
      <c r="L30">
        <v>513148.8</v>
      </c>
      <c r="M30">
        <f t="shared" ref="M30" si="19">$C$72-C30</f>
        <v>1</v>
      </c>
    </row>
    <row r="31" spans="1:13" x14ac:dyDescent="0.25">
      <c r="B31" s="4" t="s">
        <v>10</v>
      </c>
      <c r="C31">
        <v>100</v>
      </c>
      <c r="D31">
        <v>10509</v>
      </c>
      <c r="E31">
        <v>4153</v>
      </c>
      <c r="F31">
        <v>12941</v>
      </c>
      <c r="G31">
        <v>1487.93</v>
      </c>
      <c r="H31">
        <v>0</v>
      </c>
      <c r="I31">
        <v>0.46705999999999998</v>
      </c>
      <c r="J31">
        <v>234.05</v>
      </c>
      <c r="K31">
        <v>117.11</v>
      </c>
      <c r="L31">
        <v>513148.9</v>
      </c>
      <c r="M31">
        <f t="shared" ref="M31" si="20">$C$73-C31</f>
        <v>0</v>
      </c>
    </row>
    <row r="32" spans="1:13" x14ac:dyDescent="0.25">
      <c r="B32" s="4" t="s">
        <v>11</v>
      </c>
      <c r="C32">
        <v>200</v>
      </c>
      <c r="D32">
        <v>10688</v>
      </c>
      <c r="E32">
        <v>4049</v>
      </c>
      <c r="F32">
        <v>16651</v>
      </c>
      <c r="G32">
        <v>1617.93</v>
      </c>
      <c r="H32">
        <v>0</v>
      </c>
      <c r="I32">
        <v>0.46273999999999998</v>
      </c>
      <c r="J32">
        <v>231.89</v>
      </c>
      <c r="K32">
        <v>116.03</v>
      </c>
      <c r="L32">
        <v>513149.5</v>
      </c>
      <c r="M32">
        <f t="shared" ref="M32" si="21">$C$74-C32</f>
        <v>0</v>
      </c>
    </row>
    <row r="33" spans="1:13" x14ac:dyDescent="0.25">
      <c r="B33" s="4" t="s">
        <v>12</v>
      </c>
      <c r="C33">
        <v>400</v>
      </c>
      <c r="D33">
        <v>10394</v>
      </c>
      <c r="E33">
        <v>4168</v>
      </c>
      <c r="F33">
        <v>15544</v>
      </c>
      <c r="G33">
        <v>1440.25</v>
      </c>
      <c r="H33">
        <v>0</v>
      </c>
      <c r="I33">
        <v>0.47924</v>
      </c>
      <c r="J33">
        <v>240.16</v>
      </c>
      <c r="K33">
        <v>120.16</v>
      </c>
      <c r="L33">
        <v>513149.7</v>
      </c>
      <c r="M33">
        <f t="shared" ref="M33" si="22">$C$75-C33</f>
        <v>0</v>
      </c>
    </row>
    <row r="34" spans="1:13" x14ac:dyDescent="0.25">
      <c r="B34" s="4" t="s">
        <v>13</v>
      </c>
      <c r="C34">
        <v>800</v>
      </c>
      <c r="D34">
        <v>10805</v>
      </c>
      <c r="E34">
        <v>5135</v>
      </c>
      <c r="F34">
        <v>18841</v>
      </c>
      <c r="G34">
        <v>1446.9</v>
      </c>
      <c r="H34">
        <v>0</v>
      </c>
      <c r="I34">
        <v>0.46153</v>
      </c>
      <c r="J34">
        <v>231.28</v>
      </c>
      <c r="K34">
        <v>115.72</v>
      </c>
      <c r="L34">
        <v>513149.9</v>
      </c>
      <c r="M34">
        <f t="shared" ref="M34" si="23">$C$76-C34</f>
        <v>0</v>
      </c>
    </row>
    <row r="35" spans="1:13" x14ac:dyDescent="0.25">
      <c r="A35" t="s">
        <v>30</v>
      </c>
      <c r="B35" s="4" t="s">
        <v>8</v>
      </c>
      <c r="C35">
        <v>50</v>
      </c>
      <c r="D35">
        <v>9911</v>
      </c>
      <c r="E35">
        <v>7166</v>
      </c>
      <c r="F35">
        <v>12807</v>
      </c>
      <c r="G35">
        <v>1336.45</v>
      </c>
      <c r="H35">
        <v>0</v>
      </c>
      <c r="I35">
        <v>0.48413</v>
      </c>
      <c r="J35">
        <v>242.61</v>
      </c>
      <c r="K35">
        <v>121.39</v>
      </c>
      <c r="L35">
        <v>513148.8</v>
      </c>
      <c r="M35">
        <f t="shared" ref="M35" si="24">$C$71-C35</f>
        <v>0</v>
      </c>
    </row>
    <row r="36" spans="1:13" x14ac:dyDescent="0.25">
      <c r="B36" s="4" t="s">
        <v>9</v>
      </c>
      <c r="C36">
        <v>50</v>
      </c>
      <c r="D36">
        <v>9391</v>
      </c>
      <c r="E36">
        <v>4592</v>
      </c>
      <c r="F36">
        <v>11392</v>
      </c>
      <c r="G36">
        <v>1257.29</v>
      </c>
      <c r="H36">
        <v>0</v>
      </c>
      <c r="I36">
        <v>0.51143000000000005</v>
      </c>
      <c r="J36">
        <v>256.29000000000002</v>
      </c>
      <c r="K36">
        <v>128.22999999999999</v>
      </c>
      <c r="L36">
        <v>513148.8</v>
      </c>
      <c r="M36">
        <f t="shared" ref="M36" si="25">$C$72-C36</f>
        <v>0</v>
      </c>
    </row>
    <row r="37" spans="1:13" x14ac:dyDescent="0.25">
      <c r="B37" s="4" t="s">
        <v>10</v>
      </c>
      <c r="C37">
        <v>99</v>
      </c>
      <c r="D37">
        <v>9586</v>
      </c>
      <c r="E37">
        <v>2274</v>
      </c>
      <c r="F37">
        <v>29467</v>
      </c>
      <c r="G37">
        <v>4600.79</v>
      </c>
      <c r="H37">
        <v>0</v>
      </c>
      <c r="I37">
        <v>0.40983000000000003</v>
      </c>
      <c r="J37">
        <v>205.38</v>
      </c>
      <c r="K37">
        <v>102.76</v>
      </c>
      <c r="L37">
        <v>513148.9</v>
      </c>
      <c r="M37">
        <f t="shared" ref="M37" si="26">$C$73-C37</f>
        <v>1</v>
      </c>
    </row>
    <row r="38" spans="1:13" x14ac:dyDescent="0.25">
      <c r="B38" s="4" t="s">
        <v>11</v>
      </c>
      <c r="C38">
        <v>199</v>
      </c>
      <c r="D38">
        <v>10384</v>
      </c>
      <c r="E38">
        <v>2291</v>
      </c>
      <c r="F38">
        <v>30036</v>
      </c>
      <c r="G38">
        <v>3432.95</v>
      </c>
      <c r="H38">
        <v>0</v>
      </c>
      <c r="I38">
        <v>0.43129000000000001</v>
      </c>
      <c r="J38">
        <v>216.13</v>
      </c>
      <c r="K38">
        <v>108.14</v>
      </c>
      <c r="L38">
        <v>513149.5</v>
      </c>
      <c r="M38">
        <f t="shared" ref="M38" si="27">$C$74-C38</f>
        <v>1</v>
      </c>
    </row>
    <row r="39" spans="1:13" x14ac:dyDescent="0.25">
      <c r="B39" s="4" t="s">
        <v>12</v>
      </c>
      <c r="C39">
        <v>400</v>
      </c>
      <c r="D39">
        <v>10854</v>
      </c>
      <c r="E39">
        <v>3789</v>
      </c>
      <c r="F39">
        <v>25504</v>
      </c>
      <c r="G39">
        <v>1935.81</v>
      </c>
      <c r="H39">
        <v>0</v>
      </c>
      <c r="I39">
        <v>0.45774999999999999</v>
      </c>
      <c r="J39">
        <v>229.39</v>
      </c>
      <c r="K39">
        <v>114.77</v>
      </c>
      <c r="L39">
        <v>513149.7</v>
      </c>
      <c r="M39">
        <f t="shared" ref="M39" si="28">$C$75-C39</f>
        <v>0</v>
      </c>
    </row>
    <row r="40" spans="1:13" x14ac:dyDescent="0.25">
      <c r="B40" s="4" t="s">
        <v>13</v>
      </c>
      <c r="C40">
        <v>800</v>
      </c>
      <c r="D40">
        <v>10715</v>
      </c>
      <c r="E40">
        <v>4106</v>
      </c>
      <c r="F40">
        <v>25956</v>
      </c>
      <c r="G40">
        <v>1958.47</v>
      </c>
      <c r="H40">
        <v>0</v>
      </c>
      <c r="I40">
        <v>0.46550000000000002</v>
      </c>
      <c r="J40">
        <v>233.27</v>
      </c>
      <c r="K40">
        <v>116.72</v>
      </c>
      <c r="L40">
        <v>513149.9</v>
      </c>
      <c r="M40">
        <f t="shared" ref="M40" si="29">$C$76-C40</f>
        <v>0</v>
      </c>
    </row>
    <row r="41" spans="1:13" x14ac:dyDescent="0.25">
      <c r="A41" t="s">
        <v>31</v>
      </c>
      <c r="B41" s="4" t="s">
        <v>8</v>
      </c>
      <c r="C41">
        <v>50</v>
      </c>
      <c r="D41">
        <v>10549</v>
      </c>
      <c r="E41">
        <v>8061</v>
      </c>
      <c r="F41">
        <v>13361</v>
      </c>
      <c r="G41">
        <v>1088.56</v>
      </c>
      <c r="H41">
        <v>0</v>
      </c>
      <c r="I41">
        <v>0.45657999999999999</v>
      </c>
      <c r="J41">
        <v>228.8</v>
      </c>
      <c r="K41">
        <v>114.48</v>
      </c>
      <c r="L41">
        <v>513148.8</v>
      </c>
      <c r="M41">
        <f t="shared" ref="M41" si="30">$C$71-C41</f>
        <v>0</v>
      </c>
    </row>
    <row r="42" spans="1:13" x14ac:dyDescent="0.25">
      <c r="B42" s="4" t="s">
        <v>9</v>
      </c>
      <c r="C42">
        <v>50</v>
      </c>
      <c r="D42">
        <v>10222</v>
      </c>
      <c r="E42">
        <v>4622</v>
      </c>
      <c r="F42">
        <v>12625</v>
      </c>
      <c r="G42">
        <v>1505.68</v>
      </c>
      <c r="H42">
        <v>0</v>
      </c>
      <c r="I42">
        <v>0.47116000000000002</v>
      </c>
      <c r="J42">
        <v>236.11</v>
      </c>
      <c r="K42">
        <v>118.13</v>
      </c>
      <c r="L42">
        <v>513148.8</v>
      </c>
      <c r="M42">
        <f t="shared" ref="M42" si="31">$C$72-C42</f>
        <v>0</v>
      </c>
    </row>
    <row r="43" spans="1:13" x14ac:dyDescent="0.25">
      <c r="B43" s="4" t="s">
        <v>10</v>
      </c>
      <c r="C43">
        <v>100</v>
      </c>
      <c r="D43">
        <v>10534</v>
      </c>
      <c r="E43">
        <v>4267</v>
      </c>
      <c r="F43">
        <v>15265</v>
      </c>
      <c r="G43">
        <v>1539.62</v>
      </c>
      <c r="H43">
        <v>0</v>
      </c>
      <c r="I43">
        <v>0.46660000000000001</v>
      </c>
      <c r="J43">
        <v>233.82</v>
      </c>
      <c r="K43">
        <v>116.99</v>
      </c>
      <c r="L43">
        <v>513148.9</v>
      </c>
      <c r="M43">
        <f t="shared" ref="M43" si="32">$C$73-C43</f>
        <v>0</v>
      </c>
    </row>
    <row r="44" spans="1:13" x14ac:dyDescent="0.25">
      <c r="B44" s="4" t="s">
        <v>11</v>
      </c>
      <c r="C44">
        <v>200</v>
      </c>
      <c r="D44">
        <v>10672</v>
      </c>
      <c r="E44">
        <v>4154</v>
      </c>
      <c r="F44">
        <v>13571</v>
      </c>
      <c r="G44">
        <v>1284.67</v>
      </c>
      <c r="H44">
        <v>0</v>
      </c>
      <c r="I44">
        <v>0.46428999999999998</v>
      </c>
      <c r="J44">
        <v>232.67</v>
      </c>
      <c r="K44">
        <v>116.41</v>
      </c>
      <c r="L44">
        <v>513149.5</v>
      </c>
      <c r="M44">
        <f t="shared" ref="M44" si="33">$C$74-C44</f>
        <v>0</v>
      </c>
    </row>
    <row r="45" spans="1:13" x14ac:dyDescent="0.25">
      <c r="B45" s="4" t="s">
        <v>12</v>
      </c>
      <c r="C45">
        <v>400</v>
      </c>
      <c r="D45">
        <v>10881</v>
      </c>
      <c r="E45">
        <v>4288</v>
      </c>
      <c r="F45">
        <v>17087</v>
      </c>
      <c r="G45">
        <v>1378.91</v>
      </c>
      <c r="H45">
        <v>0</v>
      </c>
      <c r="I45">
        <v>0.45785999999999999</v>
      </c>
      <c r="J45">
        <v>229.44</v>
      </c>
      <c r="K45">
        <v>114.8</v>
      </c>
      <c r="L45">
        <v>513149.7</v>
      </c>
      <c r="M45">
        <f t="shared" ref="M45" si="34">$C$75-C45</f>
        <v>0</v>
      </c>
    </row>
    <row r="46" spans="1:13" x14ac:dyDescent="0.25">
      <c r="B46" s="4" t="s">
        <v>13</v>
      </c>
      <c r="C46">
        <v>800</v>
      </c>
      <c r="D46">
        <v>10887</v>
      </c>
      <c r="E46">
        <v>4182</v>
      </c>
      <c r="F46">
        <v>28333</v>
      </c>
      <c r="G46">
        <v>1779.63</v>
      </c>
      <c r="H46">
        <v>0</v>
      </c>
      <c r="I46">
        <v>0.45840999999999998</v>
      </c>
      <c r="J46">
        <v>229.72</v>
      </c>
      <c r="K46">
        <v>114.94</v>
      </c>
      <c r="L46">
        <v>513149.9</v>
      </c>
      <c r="M46">
        <f t="shared" ref="M46" si="35">$C$76-C46</f>
        <v>0</v>
      </c>
    </row>
    <row r="47" spans="1:13" x14ac:dyDescent="0.25">
      <c r="A47" t="s">
        <v>32</v>
      </c>
      <c r="B47" s="4" t="s">
        <v>8</v>
      </c>
      <c r="C47">
        <v>50</v>
      </c>
      <c r="D47">
        <v>9990</v>
      </c>
      <c r="E47">
        <v>7523</v>
      </c>
      <c r="F47">
        <v>13354</v>
      </c>
      <c r="G47">
        <v>1112.48</v>
      </c>
      <c r="H47">
        <v>0</v>
      </c>
      <c r="I47">
        <v>0.48144999999999999</v>
      </c>
      <c r="J47">
        <v>241.27</v>
      </c>
      <c r="K47">
        <v>120.72</v>
      </c>
      <c r="L47">
        <v>513148.8</v>
      </c>
      <c r="M47">
        <f t="shared" ref="M47" si="36">$C$71-C47</f>
        <v>0</v>
      </c>
    </row>
    <row r="48" spans="1:13" x14ac:dyDescent="0.25">
      <c r="B48" s="4" t="s">
        <v>9</v>
      </c>
      <c r="C48">
        <v>48</v>
      </c>
      <c r="D48">
        <v>10020</v>
      </c>
      <c r="E48">
        <v>2475</v>
      </c>
      <c r="F48">
        <v>27823</v>
      </c>
      <c r="G48">
        <v>7455.02</v>
      </c>
      <c r="H48">
        <v>0</v>
      </c>
      <c r="I48">
        <v>0.23657</v>
      </c>
      <c r="J48">
        <v>118.55</v>
      </c>
      <c r="K48">
        <v>59.32</v>
      </c>
      <c r="L48">
        <v>513148.8</v>
      </c>
      <c r="M48">
        <f t="shared" ref="M48" si="37">$C$72-C48</f>
        <v>2</v>
      </c>
    </row>
    <row r="49" spans="1:13" x14ac:dyDescent="0.25">
      <c r="B49" s="4" t="s">
        <v>10</v>
      </c>
      <c r="C49">
        <v>99</v>
      </c>
      <c r="D49">
        <v>8981</v>
      </c>
      <c r="E49">
        <v>2209</v>
      </c>
      <c r="F49">
        <v>30751</v>
      </c>
      <c r="G49">
        <v>4765.47</v>
      </c>
      <c r="H49">
        <v>0</v>
      </c>
      <c r="I49">
        <v>0.43575000000000003</v>
      </c>
      <c r="J49">
        <v>218.37</v>
      </c>
      <c r="K49">
        <v>109.26</v>
      </c>
      <c r="L49">
        <v>513148.9</v>
      </c>
      <c r="M49">
        <f t="shared" ref="M49" si="38">$C$73-C49</f>
        <v>1</v>
      </c>
    </row>
    <row r="50" spans="1:13" x14ac:dyDescent="0.25">
      <c r="B50" s="4" t="s">
        <v>11</v>
      </c>
      <c r="C50">
        <v>200</v>
      </c>
      <c r="D50">
        <v>10410</v>
      </c>
      <c r="E50">
        <v>4349</v>
      </c>
      <c r="F50">
        <v>12086</v>
      </c>
      <c r="G50">
        <v>1000.44</v>
      </c>
      <c r="H50">
        <v>0</v>
      </c>
      <c r="I50">
        <v>0.47595999999999999</v>
      </c>
      <c r="J50">
        <v>238.52</v>
      </c>
      <c r="K50">
        <v>119.34</v>
      </c>
      <c r="L50">
        <v>513149.5</v>
      </c>
      <c r="M50">
        <f t="shared" ref="M50" si="39">$C$74-C50</f>
        <v>0</v>
      </c>
    </row>
    <row r="51" spans="1:13" x14ac:dyDescent="0.25">
      <c r="B51" s="4" t="s">
        <v>12</v>
      </c>
      <c r="C51">
        <v>400</v>
      </c>
      <c r="D51">
        <v>10797</v>
      </c>
      <c r="E51">
        <v>4874</v>
      </c>
      <c r="F51">
        <v>12663</v>
      </c>
      <c r="G51">
        <v>870.18</v>
      </c>
      <c r="H51">
        <v>0</v>
      </c>
      <c r="I51">
        <v>0.46104000000000001</v>
      </c>
      <c r="J51">
        <v>231.04</v>
      </c>
      <c r="K51">
        <v>115.6</v>
      </c>
      <c r="L51">
        <v>513149.7</v>
      </c>
      <c r="M51">
        <f t="shared" ref="M51" si="40">$C$75-C51</f>
        <v>0</v>
      </c>
    </row>
    <row r="52" spans="1:13" x14ac:dyDescent="0.25">
      <c r="B52" s="4" t="s">
        <v>13</v>
      </c>
      <c r="C52">
        <v>800</v>
      </c>
      <c r="D52">
        <v>10281</v>
      </c>
      <c r="E52">
        <v>3969</v>
      </c>
      <c r="F52">
        <v>13542</v>
      </c>
      <c r="G52">
        <v>1207.24</v>
      </c>
      <c r="H52">
        <v>0</v>
      </c>
      <c r="I52">
        <v>0.48536000000000001</v>
      </c>
      <c r="J52">
        <v>243.22</v>
      </c>
      <c r="K52">
        <v>121.7</v>
      </c>
      <c r="L52">
        <v>513149.9</v>
      </c>
      <c r="M52">
        <f t="shared" ref="M52" si="41">$C$76-C52</f>
        <v>0</v>
      </c>
    </row>
    <row r="53" spans="1:13" x14ac:dyDescent="0.25">
      <c r="A53" t="s">
        <v>33</v>
      </c>
      <c r="B53" s="4" t="s">
        <v>8</v>
      </c>
      <c r="C53">
        <v>50</v>
      </c>
      <c r="D53">
        <v>9952</v>
      </c>
      <c r="E53">
        <v>7646</v>
      </c>
      <c r="F53">
        <v>12356</v>
      </c>
      <c r="G53">
        <v>1043.02</v>
      </c>
      <c r="H53">
        <v>0</v>
      </c>
      <c r="I53">
        <v>0.48524</v>
      </c>
      <c r="J53">
        <v>243.17</v>
      </c>
      <c r="K53">
        <v>121.67</v>
      </c>
      <c r="L53">
        <v>513148.8</v>
      </c>
      <c r="M53">
        <f t="shared" ref="M53" si="42">$C$71-C53</f>
        <v>0</v>
      </c>
    </row>
    <row r="54" spans="1:13" x14ac:dyDescent="0.25">
      <c r="B54" s="4" t="s">
        <v>9</v>
      </c>
      <c r="C54">
        <v>50</v>
      </c>
      <c r="D54">
        <v>10046</v>
      </c>
      <c r="E54">
        <v>4255</v>
      </c>
      <c r="F54">
        <v>12079</v>
      </c>
      <c r="G54">
        <v>1517.7</v>
      </c>
      <c r="H54">
        <v>0</v>
      </c>
      <c r="I54">
        <v>0.47797000000000001</v>
      </c>
      <c r="J54">
        <v>239.52</v>
      </c>
      <c r="K54">
        <v>119.84</v>
      </c>
      <c r="L54">
        <v>513148.8</v>
      </c>
      <c r="M54">
        <f t="shared" ref="M54" si="43">$C$72-C54</f>
        <v>0</v>
      </c>
    </row>
    <row r="55" spans="1:13" x14ac:dyDescent="0.25">
      <c r="B55" s="4" t="s">
        <v>10</v>
      </c>
      <c r="C55">
        <v>99</v>
      </c>
      <c r="D55">
        <v>10866</v>
      </c>
      <c r="E55">
        <v>2114</v>
      </c>
      <c r="F55">
        <v>50273</v>
      </c>
      <c r="G55">
        <v>8003.41</v>
      </c>
      <c r="H55">
        <v>0</v>
      </c>
      <c r="I55">
        <v>0.38546000000000002</v>
      </c>
      <c r="J55">
        <v>193.16</v>
      </c>
      <c r="K55">
        <v>96.65</v>
      </c>
      <c r="L55">
        <v>513148.9</v>
      </c>
      <c r="M55">
        <f t="shared" ref="M55" si="44">$C$73-C55</f>
        <v>1</v>
      </c>
    </row>
    <row r="56" spans="1:13" x14ac:dyDescent="0.25">
      <c r="B56" s="4" t="s">
        <v>11</v>
      </c>
      <c r="C56">
        <v>200</v>
      </c>
      <c r="D56">
        <v>10717</v>
      </c>
      <c r="E56">
        <v>4788</v>
      </c>
      <c r="F56">
        <v>15737</v>
      </c>
      <c r="G56">
        <v>1613.13</v>
      </c>
      <c r="H56">
        <v>0</v>
      </c>
      <c r="I56">
        <v>0.46273999999999998</v>
      </c>
      <c r="J56">
        <v>231.89</v>
      </c>
      <c r="K56">
        <v>116.03</v>
      </c>
      <c r="L56">
        <v>513149.5</v>
      </c>
      <c r="M56">
        <f t="shared" ref="M56" si="45">$C$74-C56</f>
        <v>0</v>
      </c>
    </row>
    <row r="57" spans="1:13" x14ac:dyDescent="0.25">
      <c r="B57" s="4" t="s">
        <v>12</v>
      </c>
      <c r="C57">
        <v>400</v>
      </c>
      <c r="D57">
        <v>10087</v>
      </c>
      <c r="E57">
        <v>4218</v>
      </c>
      <c r="F57">
        <v>16864</v>
      </c>
      <c r="G57">
        <v>1831.25</v>
      </c>
      <c r="H57">
        <v>0</v>
      </c>
      <c r="I57">
        <v>0.49403000000000002</v>
      </c>
      <c r="J57">
        <v>247.57</v>
      </c>
      <c r="K57">
        <v>123.87</v>
      </c>
      <c r="L57">
        <v>513149.7</v>
      </c>
      <c r="M57">
        <f t="shared" ref="M57" si="46">$C$75-C57</f>
        <v>0</v>
      </c>
    </row>
    <row r="58" spans="1:13" x14ac:dyDescent="0.25">
      <c r="B58" s="4" t="s">
        <v>13</v>
      </c>
      <c r="C58">
        <v>800</v>
      </c>
      <c r="D58">
        <v>10422</v>
      </c>
      <c r="E58">
        <v>3975</v>
      </c>
      <c r="F58">
        <v>24013</v>
      </c>
      <c r="G58">
        <v>1995.29</v>
      </c>
      <c r="H58">
        <v>0</v>
      </c>
      <c r="I58">
        <v>0.47855999999999999</v>
      </c>
      <c r="J58">
        <v>239.82</v>
      </c>
      <c r="K58">
        <v>119.99</v>
      </c>
      <c r="L58">
        <v>513149.9</v>
      </c>
      <c r="M58">
        <f t="shared" ref="M58" si="47">$C$76-C58</f>
        <v>0</v>
      </c>
    </row>
    <row r="59" spans="1:13" x14ac:dyDescent="0.25">
      <c r="A59" t="s">
        <v>34</v>
      </c>
      <c r="B59" s="4" t="s">
        <v>8</v>
      </c>
      <c r="C59">
        <v>50</v>
      </c>
      <c r="D59">
        <v>9625</v>
      </c>
      <c r="E59">
        <v>7507</v>
      </c>
      <c r="F59">
        <v>12706</v>
      </c>
      <c r="G59">
        <v>1079.3900000000001</v>
      </c>
      <c r="H59">
        <v>0</v>
      </c>
      <c r="I59">
        <v>0.50248999999999999</v>
      </c>
      <c r="J59">
        <v>251.81</v>
      </c>
      <c r="K59">
        <v>125.99</v>
      </c>
      <c r="L59">
        <v>513148.8</v>
      </c>
      <c r="M59">
        <f t="shared" ref="M59" si="48">$C$71-C59</f>
        <v>0</v>
      </c>
    </row>
    <row r="60" spans="1:13" x14ac:dyDescent="0.25">
      <c r="B60" s="4" t="s">
        <v>9</v>
      </c>
      <c r="C60">
        <v>50</v>
      </c>
      <c r="D60">
        <v>9707</v>
      </c>
      <c r="E60">
        <v>3756</v>
      </c>
      <c r="F60">
        <v>12003</v>
      </c>
      <c r="G60">
        <v>1632.81</v>
      </c>
      <c r="H60">
        <v>0</v>
      </c>
      <c r="I60">
        <v>0.50011000000000005</v>
      </c>
      <c r="J60">
        <v>250.62</v>
      </c>
      <c r="K60">
        <v>125.39</v>
      </c>
      <c r="L60">
        <v>513148.8</v>
      </c>
      <c r="M60">
        <f t="shared" ref="M60" si="49">$C$72-C60</f>
        <v>0</v>
      </c>
    </row>
    <row r="61" spans="1:13" x14ac:dyDescent="0.25">
      <c r="B61" s="4" t="s">
        <v>10</v>
      </c>
      <c r="C61">
        <v>99</v>
      </c>
      <c r="D61">
        <v>9428</v>
      </c>
      <c r="E61">
        <v>2201</v>
      </c>
      <c r="F61">
        <v>28647</v>
      </c>
      <c r="G61">
        <v>4684.05</v>
      </c>
      <c r="H61">
        <v>0</v>
      </c>
      <c r="I61">
        <v>0.42331999999999997</v>
      </c>
      <c r="J61">
        <v>212.14</v>
      </c>
      <c r="K61">
        <v>106.14</v>
      </c>
      <c r="L61">
        <v>513148.9</v>
      </c>
      <c r="M61">
        <f t="shared" ref="M61" si="50">$C$73-C61</f>
        <v>1</v>
      </c>
    </row>
    <row r="62" spans="1:13" x14ac:dyDescent="0.25">
      <c r="B62" s="4" t="s">
        <v>11</v>
      </c>
      <c r="C62">
        <v>200</v>
      </c>
      <c r="D62">
        <v>10354</v>
      </c>
      <c r="E62">
        <v>3911</v>
      </c>
      <c r="F62">
        <v>14670</v>
      </c>
      <c r="G62">
        <v>1236.46</v>
      </c>
      <c r="H62">
        <v>0</v>
      </c>
      <c r="I62">
        <v>0.47464000000000001</v>
      </c>
      <c r="J62">
        <v>237.85</v>
      </c>
      <c r="K62">
        <v>119.01</v>
      </c>
      <c r="L62">
        <v>513149.5</v>
      </c>
      <c r="M62">
        <f t="shared" ref="M62" si="51">$C$74-C62</f>
        <v>0</v>
      </c>
    </row>
    <row r="63" spans="1:13" x14ac:dyDescent="0.25">
      <c r="B63" s="4" t="s">
        <v>12</v>
      </c>
      <c r="C63">
        <v>400</v>
      </c>
      <c r="D63">
        <v>10273</v>
      </c>
      <c r="E63">
        <v>4242</v>
      </c>
      <c r="F63">
        <v>13749</v>
      </c>
      <c r="G63">
        <v>1393.16</v>
      </c>
      <c r="H63">
        <v>0</v>
      </c>
      <c r="I63">
        <v>0.48465000000000003</v>
      </c>
      <c r="J63">
        <v>242.87</v>
      </c>
      <c r="K63">
        <v>121.52</v>
      </c>
      <c r="L63">
        <v>513149.7</v>
      </c>
      <c r="M63">
        <f t="shared" ref="M63" si="52">$C$75-C63</f>
        <v>0</v>
      </c>
    </row>
    <row r="64" spans="1:13" x14ac:dyDescent="0.25">
      <c r="B64" s="4" t="s">
        <v>13</v>
      </c>
      <c r="C64">
        <v>800</v>
      </c>
      <c r="D64">
        <v>10786</v>
      </c>
      <c r="E64">
        <v>4023</v>
      </c>
      <c r="F64">
        <v>29886</v>
      </c>
      <c r="G64">
        <v>2126.35</v>
      </c>
      <c r="H64">
        <v>0</v>
      </c>
      <c r="I64">
        <v>0.46250999999999998</v>
      </c>
      <c r="J64">
        <v>231.77</v>
      </c>
      <c r="K64">
        <v>115.97</v>
      </c>
      <c r="L64">
        <v>513149.9</v>
      </c>
      <c r="M64">
        <f t="shared" ref="M64" si="53">$C$76-C64</f>
        <v>0</v>
      </c>
    </row>
    <row r="70" spans="1:14" x14ac:dyDescent="0.25">
      <c r="A70" s="1" t="s">
        <v>35</v>
      </c>
      <c r="B70" s="1" t="s">
        <v>7</v>
      </c>
      <c r="C70" s="1" t="s">
        <v>14</v>
      </c>
      <c r="D70" s="1" t="s">
        <v>19</v>
      </c>
      <c r="E70" s="1" t="s">
        <v>20</v>
      </c>
      <c r="F70" s="1" t="s">
        <v>21</v>
      </c>
      <c r="G70" s="1" t="s">
        <v>15</v>
      </c>
      <c r="H70" s="1" t="s">
        <v>16</v>
      </c>
      <c r="I70" s="1" t="s">
        <v>23</v>
      </c>
      <c r="J70" s="1" t="s">
        <v>17</v>
      </c>
      <c r="K70" s="1" t="s">
        <v>18</v>
      </c>
      <c r="L70" s="1" t="s">
        <v>22</v>
      </c>
      <c r="M70" s="1" t="s">
        <v>48</v>
      </c>
      <c r="N70" s="1" t="s">
        <v>43</v>
      </c>
    </row>
    <row r="71" spans="1:14" x14ac:dyDescent="0.25">
      <c r="A71" t="str">
        <f t="shared" ref="A71:A76" si="54">CONCATENATE(B71," : ",C71)</f>
        <v>Warmup : 50</v>
      </c>
      <c r="B71" s="4" t="s">
        <v>36</v>
      </c>
      <c r="C71">
        <v>50</v>
      </c>
      <c r="D71">
        <f>AVERAGE(D5,D11,D17,D23,D29,D35,D41,D47,D53,D59)</f>
        <v>9965.5</v>
      </c>
      <c r="E71">
        <f t="shared" ref="E71:L71" si="55">AVERAGE(E5,E11,E17,E23,E29,E35,E41,E47,E53,E59)</f>
        <v>7368.2</v>
      </c>
      <c r="F71">
        <f t="shared" si="55"/>
        <v>12872.8</v>
      </c>
      <c r="G71">
        <f t="shared" si="55"/>
        <v>1205.769</v>
      </c>
      <c r="H71">
        <f t="shared" si="55"/>
        <v>0</v>
      </c>
      <c r="I71">
        <f t="shared" si="55"/>
        <v>0.48470399999999997</v>
      </c>
      <c r="J71">
        <f t="shared" si="55"/>
        <v>242.89699999999999</v>
      </c>
      <c r="K71">
        <f t="shared" si="55"/>
        <v>121.53299999999999</v>
      </c>
      <c r="L71">
        <f t="shared" si="55"/>
        <v>513148.79999999993</v>
      </c>
      <c r="M71" s="6">
        <f>AVERAGE(M5,M11,M17,M23,M29,M35,M41,M47,M53,M59)/C71</f>
        <v>0</v>
      </c>
    </row>
    <row r="72" spans="1:14" x14ac:dyDescent="0.25">
      <c r="A72" t="str">
        <f t="shared" si="54"/>
        <v>Burst1 : 50</v>
      </c>
      <c r="B72" s="4" t="s">
        <v>37</v>
      </c>
      <c r="C72">
        <v>50</v>
      </c>
      <c r="D72">
        <f t="shared" ref="D72:L76" si="56">AVERAGE(D6,D12,D18,D24,D30,D36,D42,D48,D54,D60)</f>
        <v>9918.7000000000007</v>
      </c>
      <c r="E72">
        <f t="shared" si="56"/>
        <v>3851.1</v>
      </c>
      <c r="F72">
        <f t="shared" si="56"/>
        <v>17348.900000000001</v>
      </c>
      <c r="G72">
        <f t="shared" si="56"/>
        <v>2862.2450000000003</v>
      </c>
      <c r="H72">
        <f t="shared" si="56"/>
        <v>0</v>
      </c>
      <c r="I72">
        <f t="shared" si="56"/>
        <v>0.42576099999999995</v>
      </c>
      <c r="J72">
        <f t="shared" si="56"/>
        <v>213.35900000000001</v>
      </c>
      <c r="K72">
        <f t="shared" si="56"/>
        <v>106.75000000000003</v>
      </c>
      <c r="L72">
        <f t="shared" si="56"/>
        <v>513148.79999999993</v>
      </c>
      <c r="M72" s="6">
        <f t="shared" ref="M72:M76" si="57">AVERAGE(M6,M12,M18,M24,M30,M36,M42,M48,M54,M60)/C72</f>
        <v>8.0000000000000002E-3</v>
      </c>
    </row>
    <row r="73" spans="1:14" x14ac:dyDescent="0.25">
      <c r="A73" t="str">
        <f t="shared" si="54"/>
        <v>Burst2 : 100</v>
      </c>
      <c r="B73" s="4" t="s">
        <v>38</v>
      </c>
      <c r="C73">
        <v>100</v>
      </c>
      <c r="D73">
        <f t="shared" si="56"/>
        <v>9950.9</v>
      </c>
      <c r="E73">
        <f t="shared" si="56"/>
        <v>3052.6</v>
      </c>
      <c r="F73">
        <f t="shared" si="56"/>
        <v>25838.3</v>
      </c>
      <c r="G73">
        <f t="shared" si="56"/>
        <v>3858.8520000000003</v>
      </c>
      <c r="H73">
        <f t="shared" si="56"/>
        <v>0</v>
      </c>
      <c r="I73">
        <f t="shared" si="56"/>
        <v>0.42831400000000003</v>
      </c>
      <c r="J73">
        <f t="shared" si="56"/>
        <v>214.63800000000001</v>
      </c>
      <c r="K73">
        <f t="shared" si="56"/>
        <v>107.393</v>
      </c>
      <c r="L73">
        <f t="shared" si="56"/>
        <v>513148.9</v>
      </c>
      <c r="M73" s="6">
        <f t="shared" si="57"/>
        <v>6.9999999999999993E-3</v>
      </c>
    </row>
    <row r="74" spans="1:14" x14ac:dyDescent="0.25">
      <c r="A74" t="str">
        <f t="shared" si="54"/>
        <v>Burst3 : 200</v>
      </c>
      <c r="B74" s="4" t="s">
        <v>39</v>
      </c>
      <c r="C74">
        <v>200</v>
      </c>
      <c r="D74">
        <f t="shared" si="56"/>
        <v>10413.4</v>
      </c>
      <c r="E74">
        <f t="shared" si="56"/>
        <v>3788.8</v>
      </c>
      <c r="F74">
        <f t="shared" si="56"/>
        <v>17077.900000000001</v>
      </c>
      <c r="G74">
        <f t="shared" si="56"/>
        <v>1770.4119999999998</v>
      </c>
      <c r="H74">
        <f t="shared" si="56"/>
        <v>0</v>
      </c>
      <c r="I74">
        <f t="shared" si="56"/>
        <v>0.46649800000000008</v>
      </c>
      <c r="J74">
        <f t="shared" si="56"/>
        <v>233.773</v>
      </c>
      <c r="K74">
        <f t="shared" si="56"/>
        <v>116.96900000000001</v>
      </c>
      <c r="L74">
        <f t="shared" si="56"/>
        <v>513149.5</v>
      </c>
      <c r="M74" s="6">
        <f t="shared" si="57"/>
        <v>1E-3</v>
      </c>
    </row>
    <row r="75" spans="1:14" x14ac:dyDescent="0.25">
      <c r="A75" t="str">
        <f t="shared" si="54"/>
        <v>Burst4 : 400</v>
      </c>
      <c r="B75" s="4" t="s">
        <v>40</v>
      </c>
      <c r="C75">
        <v>400</v>
      </c>
      <c r="D75">
        <f t="shared" si="56"/>
        <v>10461.200000000001</v>
      </c>
      <c r="E75">
        <f t="shared" si="56"/>
        <v>4117.3</v>
      </c>
      <c r="F75">
        <f t="shared" si="56"/>
        <v>16816.5</v>
      </c>
      <c r="G75">
        <f t="shared" si="56"/>
        <v>1490.2549999999999</v>
      </c>
      <c r="H75">
        <f t="shared" si="56"/>
        <v>0</v>
      </c>
      <c r="I75">
        <f t="shared" si="56"/>
        <v>0.47630700000000009</v>
      </c>
      <c r="J75">
        <f t="shared" si="56"/>
        <v>238.68900000000002</v>
      </c>
      <c r="K75">
        <f t="shared" si="56"/>
        <v>119.426</v>
      </c>
      <c r="L75">
        <f t="shared" si="56"/>
        <v>513149.70000000007</v>
      </c>
      <c r="M75" s="6">
        <f t="shared" si="57"/>
        <v>0</v>
      </c>
    </row>
    <row r="76" spans="1:14" x14ac:dyDescent="0.25">
      <c r="A76" t="str">
        <f t="shared" si="54"/>
        <v>Burst5 : 800</v>
      </c>
      <c r="B76" s="4" t="s">
        <v>41</v>
      </c>
      <c r="C76">
        <v>800</v>
      </c>
      <c r="D76">
        <f t="shared" si="56"/>
        <v>10620.1</v>
      </c>
      <c r="E76">
        <f t="shared" si="56"/>
        <v>4213.6000000000004</v>
      </c>
      <c r="F76">
        <f t="shared" si="56"/>
        <v>23765.599999999999</v>
      </c>
      <c r="G76">
        <f t="shared" si="56"/>
        <v>1832.6309999999999</v>
      </c>
      <c r="H76">
        <f t="shared" si="56"/>
        <v>0</v>
      </c>
      <c r="I76">
        <f t="shared" si="56"/>
        <v>0.46992899999999993</v>
      </c>
      <c r="J76">
        <f t="shared" si="56"/>
        <v>235.49099999999999</v>
      </c>
      <c r="K76">
        <f t="shared" si="56"/>
        <v>117.82900000000002</v>
      </c>
      <c r="L76">
        <f t="shared" si="56"/>
        <v>513149.9</v>
      </c>
      <c r="M76" s="6">
        <f t="shared" si="57"/>
        <v>0</v>
      </c>
    </row>
    <row r="78" spans="1:14" x14ac:dyDescent="0.25">
      <c r="A78" s="1" t="s">
        <v>42</v>
      </c>
    </row>
    <row r="79" spans="1:14" x14ac:dyDescent="0.25">
      <c r="B79" t="str">
        <f>A2</f>
        <v>B2 : 128KB</v>
      </c>
      <c r="C79">
        <f>SUM(C72:C76)</f>
        <v>1550</v>
      </c>
      <c r="D79">
        <f>AVERAGE(D72:D76)</f>
        <v>10272.859999999999</v>
      </c>
      <c r="E79">
        <f t="shared" ref="E79:M79" si="58">AVERAGE(E72:E76)</f>
        <v>3804.6800000000003</v>
      </c>
      <c r="F79">
        <f t="shared" si="58"/>
        <v>20169.440000000002</v>
      </c>
      <c r="G79">
        <f t="shared" si="58"/>
        <v>2362.8789999999999</v>
      </c>
      <c r="H79">
        <f t="shared" si="58"/>
        <v>0</v>
      </c>
      <c r="I79">
        <f t="shared" si="58"/>
        <v>0.45336179999999998</v>
      </c>
      <c r="J79">
        <f t="shared" si="58"/>
        <v>227.19</v>
      </c>
      <c r="K79">
        <f t="shared" si="58"/>
        <v>113.67340000000002</v>
      </c>
      <c r="L79">
        <f t="shared" si="58"/>
        <v>513149.36</v>
      </c>
      <c r="M79" s="6">
        <f t="shared" si="58"/>
        <v>3.2000000000000002E-3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46" workbookViewId="0">
      <selection activeCell="A3" sqref="A3"/>
    </sheetView>
  </sheetViews>
  <sheetFormatPr baseColWidth="10" defaultColWidth="9.140625" defaultRowHeight="15" x14ac:dyDescent="0.25"/>
  <cols>
    <col min="1" max="1" width="45.7109375" bestFit="1" customWidth="1"/>
    <col min="2" max="2" width="28.28515625" bestFit="1" customWidth="1"/>
    <col min="3" max="3" width="16.42578125" bestFit="1" customWidth="1"/>
    <col min="4" max="4" width="29.140625" bestFit="1" customWidth="1"/>
    <col min="5" max="5" width="25.28515625" bestFit="1" customWidth="1"/>
    <col min="6" max="6" width="25.5703125" bestFit="1" customWidth="1"/>
    <col min="7" max="7" width="8.85546875" bestFit="1" customWidth="1"/>
    <col min="8" max="8" width="7.7109375" bestFit="1" customWidth="1"/>
    <col min="9" max="9" width="22.28515625" bestFit="1" customWidth="1"/>
    <col min="10" max="10" width="15.5703125" bestFit="1" customWidth="1"/>
    <col min="11" max="11" width="11.42578125" bestFit="1" customWidth="1"/>
    <col min="12" max="12" width="10.140625" bestFit="1" customWidth="1"/>
    <col min="13" max="13" width="22.28515625" bestFit="1" customWidth="1"/>
    <col min="14" max="14" width="10.5703125" bestFit="1" customWidth="1"/>
  </cols>
  <sheetData>
    <row r="1" spans="1:13" ht="30" x14ac:dyDescent="0.25">
      <c r="A1" s="1" t="s">
        <v>54</v>
      </c>
      <c r="B1" s="1" t="s">
        <v>0</v>
      </c>
      <c r="C1" s="1" t="s">
        <v>1</v>
      </c>
      <c r="D1" s="1" t="s">
        <v>2</v>
      </c>
      <c r="E1" s="3" t="s">
        <v>5</v>
      </c>
    </row>
    <row r="2" spans="1:13" ht="30" x14ac:dyDescent="0.25">
      <c r="A2" t="s">
        <v>55</v>
      </c>
      <c r="B2" s="2" t="s">
        <v>4</v>
      </c>
      <c r="C2">
        <v>5</v>
      </c>
      <c r="D2">
        <v>256</v>
      </c>
      <c r="E2">
        <f>15*D2</f>
        <v>3840</v>
      </c>
    </row>
    <row r="4" spans="1:13" x14ac:dyDescent="0.25">
      <c r="A4" s="1" t="s">
        <v>24</v>
      </c>
      <c r="B4" s="1" t="s">
        <v>7</v>
      </c>
      <c r="C4" s="1" t="s">
        <v>14</v>
      </c>
      <c r="D4" s="1" t="s">
        <v>19</v>
      </c>
      <c r="E4" s="1" t="s">
        <v>20</v>
      </c>
      <c r="F4" s="1" t="s">
        <v>21</v>
      </c>
      <c r="G4" s="1" t="s">
        <v>15</v>
      </c>
      <c r="H4" s="1" t="s">
        <v>16</v>
      </c>
      <c r="I4" s="1" t="s">
        <v>23</v>
      </c>
      <c r="J4" s="1" t="s">
        <v>17</v>
      </c>
      <c r="K4" s="1" t="s">
        <v>18</v>
      </c>
      <c r="L4" s="1" t="s">
        <v>22</v>
      </c>
      <c r="M4" s="1" t="s">
        <v>47</v>
      </c>
    </row>
    <row r="5" spans="1:13" x14ac:dyDescent="0.25">
      <c r="A5" t="s">
        <v>25</v>
      </c>
      <c r="B5" s="4" t="s">
        <v>8</v>
      </c>
      <c r="C5" s="4">
        <v>50</v>
      </c>
      <c r="D5" s="4">
        <v>16913</v>
      </c>
      <c r="E5" s="4">
        <v>10548</v>
      </c>
      <c r="F5" s="4">
        <v>21886</v>
      </c>
      <c r="G5" s="5">
        <v>2130.9</v>
      </c>
      <c r="H5" s="4" t="s">
        <v>49</v>
      </c>
      <c r="I5" s="5">
        <v>0.28659000000000001</v>
      </c>
      <c r="J5" s="5">
        <v>287.05</v>
      </c>
      <c r="K5" s="5">
        <v>143.5</v>
      </c>
      <c r="L5" s="4">
        <v>1025651.8</v>
      </c>
      <c r="M5">
        <f>$C$71-C5</f>
        <v>0</v>
      </c>
    </row>
    <row r="6" spans="1:13" x14ac:dyDescent="0.25">
      <c r="B6" s="4" t="s">
        <v>9</v>
      </c>
      <c r="C6" s="4">
        <v>47</v>
      </c>
      <c r="D6" s="4">
        <v>17310</v>
      </c>
      <c r="E6" s="4">
        <v>4325</v>
      </c>
      <c r="F6" s="4">
        <v>47852</v>
      </c>
      <c r="G6" s="5">
        <v>9704.42</v>
      </c>
      <c r="H6" s="4" t="s">
        <v>49</v>
      </c>
      <c r="I6" s="5">
        <v>0.19846</v>
      </c>
      <c r="J6" s="5">
        <v>198.78</v>
      </c>
      <c r="K6" s="5">
        <v>99.38</v>
      </c>
      <c r="L6" s="4">
        <v>1025651.8</v>
      </c>
      <c r="M6">
        <f>$C$72-C6</f>
        <v>3</v>
      </c>
    </row>
    <row r="7" spans="1:13" x14ac:dyDescent="0.25">
      <c r="B7" s="4" t="s">
        <v>10</v>
      </c>
      <c r="C7" s="4">
        <v>99</v>
      </c>
      <c r="D7" s="4">
        <v>15986</v>
      </c>
      <c r="E7" s="4">
        <v>4202</v>
      </c>
      <c r="F7" s="4">
        <v>33360</v>
      </c>
      <c r="G7" s="5">
        <v>4954.6899999999996</v>
      </c>
      <c r="H7" s="4" t="s">
        <v>49</v>
      </c>
      <c r="I7" s="5">
        <v>0.26957999999999999</v>
      </c>
      <c r="J7" s="5">
        <v>270.01</v>
      </c>
      <c r="K7" s="5">
        <v>134.99</v>
      </c>
      <c r="L7" s="4">
        <v>1025651.9</v>
      </c>
      <c r="M7">
        <f>$C$73-C7</f>
        <v>1</v>
      </c>
    </row>
    <row r="8" spans="1:13" x14ac:dyDescent="0.25">
      <c r="B8" s="4" t="s">
        <v>11</v>
      </c>
      <c r="C8" s="4">
        <v>200</v>
      </c>
      <c r="D8" s="4">
        <v>17086</v>
      </c>
      <c r="E8" s="4">
        <v>7548</v>
      </c>
      <c r="F8" s="4">
        <v>20997</v>
      </c>
      <c r="G8" s="5">
        <v>1373.39</v>
      </c>
      <c r="H8" s="4" t="s">
        <v>49</v>
      </c>
      <c r="I8" s="5">
        <v>0.29036000000000001</v>
      </c>
      <c r="J8" s="5">
        <v>290.83</v>
      </c>
      <c r="K8" s="5">
        <v>145.38999999999999</v>
      </c>
      <c r="L8" s="4">
        <v>1025652.5</v>
      </c>
      <c r="M8">
        <f>$C$74-C8</f>
        <v>0</v>
      </c>
    </row>
    <row r="9" spans="1:13" x14ac:dyDescent="0.25">
      <c r="B9" s="4" t="s">
        <v>12</v>
      </c>
      <c r="C9" s="4">
        <v>400</v>
      </c>
      <c r="D9" s="4">
        <v>17241</v>
      </c>
      <c r="E9" s="4">
        <v>7209</v>
      </c>
      <c r="F9" s="4">
        <v>30110</v>
      </c>
      <c r="G9" s="5">
        <v>1967.54</v>
      </c>
      <c r="H9" s="4" t="s">
        <v>49</v>
      </c>
      <c r="I9" s="5">
        <v>0.28877999999999998</v>
      </c>
      <c r="J9" s="5">
        <v>289.25</v>
      </c>
      <c r="K9" s="5">
        <v>144.6</v>
      </c>
      <c r="L9" s="4">
        <v>1025652.7</v>
      </c>
      <c r="M9">
        <f>$C$75-C9</f>
        <v>0</v>
      </c>
    </row>
    <row r="10" spans="1:13" x14ac:dyDescent="0.25">
      <c r="B10" s="4" t="s">
        <v>13</v>
      </c>
      <c r="C10" s="4">
        <v>559</v>
      </c>
      <c r="D10" s="4">
        <v>18339</v>
      </c>
      <c r="E10" s="4">
        <v>7421</v>
      </c>
      <c r="F10" s="4">
        <v>41273</v>
      </c>
      <c r="G10" s="5">
        <v>3185.67</v>
      </c>
      <c r="H10" s="4" t="s">
        <v>49</v>
      </c>
      <c r="I10" s="5">
        <v>0.27157999999999999</v>
      </c>
      <c r="J10" s="5">
        <v>272.02</v>
      </c>
      <c r="K10" s="5">
        <v>135.99</v>
      </c>
      <c r="L10" s="5">
        <v>1025652.8</v>
      </c>
      <c r="M10">
        <f>$C$76-C10</f>
        <v>241</v>
      </c>
    </row>
    <row r="11" spans="1:13" x14ac:dyDescent="0.25">
      <c r="A11" t="s">
        <v>26</v>
      </c>
      <c r="B11" s="4" t="s">
        <v>8</v>
      </c>
      <c r="C11">
        <v>50</v>
      </c>
      <c r="D11">
        <v>17185</v>
      </c>
      <c r="E11">
        <v>10825</v>
      </c>
      <c r="F11">
        <v>22762</v>
      </c>
      <c r="G11">
        <v>1857.93</v>
      </c>
      <c r="H11" t="s">
        <v>49</v>
      </c>
      <c r="I11">
        <v>0.28108</v>
      </c>
      <c r="J11">
        <v>281.52999999999997</v>
      </c>
      <c r="K11">
        <v>140.75</v>
      </c>
      <c r="L11">
        <v>1025651.8</v>
      </c>
      <c r="M11">
        <f t="shared" ref="M11" si="0">$C$71-C11</f>
        <v>0</v>
      </c>
    </row>
    <row r="12" spans="1:13" x14ac:dyDescent="0.25">
      <c r="B12" s="4" t="s">
        <v>9</v>
      </c>
      <c r="C12">
        <v>49</v>
      </c>
      <c r="D12">
        <v>15088</v>
      </c>
      <c r="E12">
        <v>4337</v>
      </c>
      <c r="F12">
        <v>33761</v>
      </c>
      <c r="G12">
        <v>6683.86</v>
      </c>
      <c r="H12" t="s">
        <v>49</v>
      </c>
      <c r="I12">
        <v>0.24721000000000001</v>
      </c>
      <c r="J12">
        <v>247.6</v>
      </c>
      <c r="K12">
        <v>123.78</v>
      </c>
      <c r="L12">
        <v>1025651.8</v>
      </c>
      <c r="M12">
        <f t="shared" ref="M12" si="1">$C$72-C12</f>
        <v>1</v>
      </c>
    </row>
    <row r="13" spans="1:13" x14ac:dyDescent="0.25">
      <c r="B13" s="4" t="s">
        <v>10</v>
      </c>
      <c r="C13">
        <v>99</v>
      </c>
      <c r="D13">
        <v>16360</v>
      </c>
      <c r="E13">
        <v>4305</v>
      </c>
      <c r="F13">
        <v>33840</v>
      </c>
      <c r="G13">
        <v>5367.81</v>
      </c>
      <c r="H13" t="s">
        <v>49</v>
      </c>
      <c r="I13">
        <v>0.26456000000000002</v>
      </c>
      <c r="J13">
        <v>264.98</v>
      </c>
      <c r="K13">
        <v>132.47</v>
      </c>
      <c r="L13">
        <v>1025651.9</v>
      </c>
      <c r="M13">
        <f t="shared" ref="M13" si="2">$C$73-C13</f>
        <v>1</v>
      </c>
    </row>
    <row r="14" spans="1:13" x14ac:dyDescent="0.25">
      <c r="B14" s="4" t="s">
        <v>11</v>
      </c>
      <c r="C14">
        <v>199</v>
      </c>
      <c r="D14">
        <v>16311</v>
      </c>
      <c r="E14">
        <v>4318</v>
      </c>
      <c r="F14">
        <v>33512</v>
      </c>
      <c r="G14">
        <v>3769.26</v>
      </c>
      <c r="H14" t="s">
        <v>49</v>
      </c>
      <c r="I14">
        <v>0.28439999999999999</v>
      </c>
      <c r="J14">
        <v>284.86</v>
      </c>
      <c r="K14">
        <v>142.41</v>
      </c>
      <c r="L14">
        <v>1025652.5</v>
      </c>
      <c r="M14">
        <f t="shared" ref="M14" si="3">$C$74-C14</f>
        <v>1</v>
      </c>
    </row>
    <row r="15" spans="1:13" x14ac:dyDescent="0.25">
      <c r="B15" s="4" t="s">
        <v>12</v>
      </c>
      <c r="C15">
        <v>400</v>
      </c>
      <c r="D15">
        <v>18041</v>
      </c>
      <c r="E15">
        <v>7773</v>
      </c>
      <c r="F15">
        <v>37550</v>
      </c>
      <c r="G15">
        <v>2812.44</v>
      </c>
      <c r="H15" t="s">
        <v>49</v>
      </c>
      <c r="I15">
        <v>0.27603</v>
      </c>
      <c r="J15">
        <v>276.48</v>
      </c>
      <c r="K15">
        <v>138.22</v>
      </c>
      <c r="L15">
        <v>1025652.7</v>
      </c>
      <c r="M15">
        <f t="shared" ref="M15" si="4">$C$75-C15</f>
        <v>0</v>
      </c>
    </row>
    <row r="16" spans="1:13" x14ac:dyDescent="0.25">
      <c r="B16" s="4" t="s">
        <v>13</v>
      </c>
      <c r="C16">
        <v>559</v>
      </c>
      <c r="D16">
        <v>18649</v>
      </c>
      <c r="E16">
        <v>7614</v>
      </c>
      <c r="F16">
        <v>52680</v>
      </c>
      <c r="G16">
        <v>4072.35</v>
      </c>
      <c r="H16" t="s">
        <v>49</v>
      </c>
      <c r="I16">
        <v>0.26700000000000002</v>
      </c>
      <c r="J16">
        <v>267.43</v>
      </c>
      <c r="K16">
        <v>133.69</v>
      </c>
      <c r="L16">
        <v>1025652.8</v>
      </c>
      <c r="M16">
        <f t="shared" ref="M16" si="5">$C$76-C16</f>
        <v>241</v>
      </c>
    </row>
    <row r="17" spans="1:13" x14ac:dyDescent="0.25">
      <c r="A17" t="s">
        <v>27</v>
      </c>
      <c r="B17" s="4" t="s">
        <v>8</v>
      </c>
      <c r="C17">
        <v>50</v>
      </c>
      <c r="D17">
        <v>17628</v>
      </c>
      <c r="E17">
        <v>10382</v>
      </c>
      <c r="F17">
        <v>22198</v>
      </c>
      <c r="G17">
        <v>1726.43</v>
      </c>
      <c r="H17" t="s">
        <v>49</v>
      </c>
      <c r="I17">
        <v>0.27422000000000002</v>
      </c>
      <c r="J17">
        <v>274.66000000000003</v>
      </c>
      <c r="K17">
        <v>137.31</v>
      </c>
      <c r="L17">
        <v>1025651.8</v>
      </c>
      <c r="M17">
        <f t="shared" ref="M17" si="6">$C$71-C17</f>
        <v>0</v>
      </c>
    </row>
    <row r="18" spans="1:13" x14ac:dyDescent="0.25">
      <c r="B18" s="4" t="s">
        <v>9</v>
      </c>
      <c r="C18">
        <v>50</v>
      </c>
      <c r="D18">
        <v>16975</v>
      </c>
      <c r="E18">
        <v>7979</v>
      </c>
      <c r="F18">
        <v>21391</v>
      </c>
      <c r="G18">
        <v>2036.05</v>
      </c>
      <c r="H18" t="s">
        <v>49</v>
      </c>
      <c r="I18">
        <v>0.28505999999999998</v>
      </c>
      <c r="J18">
        <v>285.52</v>
      </c>
      <c r="K18">
        <v>142.74</v>
      </c>
      <c r="L18">
        <v>1025651.8</v>
      </c>
      <c r="M18">
        <f t="shared" ref="M18" si="7">$C$72-C18</f>
        <v>0</v>
      </c>
    </row>
    <row r="19" spans="1:13" x14ac:dyDescent="0.25">
      <c r="B19" s="4" t="s">
        <v>10</v>
      </c>
      <c r="C19">
        <v>100</v>
      </c>
      <c r="D19">
        <v>18076</v>
      </c>
      <c r="E19">
        <v>8400</v>
      </c>
      <c r="F19">
        <v>22907</v>
      </c>
      <c r="G19">
        <v>2121.25</v>
      </c>
      <c r="H19" t="s">
        <v>49</v>
      </c>
      <c r="I19">
        <v>0.27171000000000001</v>
      </c>
      <c r="J19">
        <v>272.14999999999998</v>
      </c>
      <c r="K19">
        <v>136.06</v>
      </c>
      <c r="L19">
        <v>1025651.9</v>
      </c>
      <c r="M19">
        <f t="shared" ref="M19" si="8">$C$73-C19</f>
        <v>0</v>
      </c>
    </row>
    <row r="20" spans="1:13" x14ac:dyDescent="0.25">
      <c r="B20" s="4" t="s">
        <v>11</v>
      </c>
      <c r="C20">
        <v>199</v>
      </c>
      <c r="D20">
        <v>17438</v>
      </c>
      <c r="E20">
        <v>4792</v>
      </c>
      <c r="F20">
        <v>34333</v>
      </c>
      <c r="G20">
        <v>3836.12</v>
      </c>
      <c r="H20" t="s">
        <v>49</v>
      </c>
      <c r="I20">
        <v>0.26704</v>
      </c>
      <c r="J20">
        <v>267.47000000000003</v>
      </c>
      <c r="K20">
        <v>133.71</v>
      </c>
      <c r="L20">
        <v>1025652.5</v>
      </c>
      <c r="M20">
        <f t="shared" ref="M20" si="9">$C$74-C20</f>
        <v>1</v>
      </c>
    </row>
    <row r="21" spans="1:13" x14ac:dyDescent="0.25">
      <c r="B21" s="4" t="s">
        <v>12</v>
      </c>
      <c r="C21">
        <v>400</v>
      </c>
      <c r="D21">
        <v>18239</v>
      </c>
      <c r="E21">
        <v>7995</v>
      </c>
      <c r="F21">
        <v>27957</v>
      </c>
      <c r="G21">
        <v>2116.41</v>
      </c>
      <c r="H21" t="s">
        <v>49</v>
      </c>
      <c r="I21">
        <v>0.27292</v>
      </c>
      <c r="J21">
        <v>273.36</v>
      </c>
      <c r="K21">
        <v>136.66</v>
      </c>
      <c r="L21">
        <v>1025652.7</v>
      </c>
      <c r="M21">
        <f t="shared" ref="M21" si="10">$C$75-C21</f>
        <v>0</v>
      </c>
    </row>
    <row r="22" spans="1:13" x14ac:dyDescent="0.25">
      <c r="B22" s="4" t="s">
        <v>13</v>
      </c>
      <c r="C22">
        <v>558</v>
      </c>
      <c r="D22">
        <v>19345</v>
      </c>
      <c r="E22">
        <v>8106</v>
      </c>
      <c r="F22">
        <v>38807</v>
      </c>
      <c r="G22">
        <v>2926.94</v>
      </c>
      <c r="H22" t="s">
        <v>49</v>
      </c>
      <c r="I22">
        <v>0.25739000000000001</v>
      </c>
      <c r="J22">
        <v>257.8</v>
      </c>
      <c r="K22">
        <v>128.88</v>
      </c>
      <c r="L22">
        <v>1025652.8</v>
      </c>
      <c r="M22">
        <f t="shared" ref="M22" si="11">$C$76-C22</f>
        <v>242</v>
      </c>
    </row>
    <row r="23" spans="1:13" x14ac:dyDescent="0.25">
      <c r="A23" t="s">
        <v>28</v>
      </c>
      <c r="B23" s="4" t="s">
        <v>8</v>
      </c>
      <c r="C23">
        <v>50</v>
      </c>
      <c r="D23">
        <v>16761</v>
      </c>
      <c r="E23">
        <v>10688</v>
      </c>
      <c r="F23">
        <v>21543</v>
      </c>
      <c r="G23">
        <v>1855.21</v>
      </c>
      <c r="H23" t="s">
        <v>49</v>
      </c>
      <c r="I23">
        <v>0.28971999999999998</v>
      </c>
      <c r="J23">
        <v>290.19</v>
      </c>
      <c r="K23">
        <v>145.07</v>
      </c>
      <c r="L23">
        <v>1025651.8</v>
      </c>
      <c r="M23">
        <f t="shared" ref="M23" si="12">$C$71-C23</f>
        <v>0</v>
      </c>
    </row>
    <row r="24" spans="1:13" x14ac:dyDescent="0.25">
      <c r="B24" s="4" t="s">
        <v>9</v>
      </c>
      <c r="C24">
        <v>50</v>
      </c>
      <c r="D24">
        <v>17594</v>
      </c>
      <c r="E24">
        <v>7379</v>
      </c>
      <c r="F24">
        <v>21704</v>
      </c>
      <c r="G24">
        <v>2344.65</v>
      </c>
      <c r="H24" t="s">
        <v>49</v>
      </c>
      <c r="I24">
        <v>0.27571000000000001</v>
      </c>
      <c r="J24">
        <v>276.16000000000003</v>
      </c>
      <c r="K24">
        <v>138.06</v>
      </c>
      <c r="L24">
        <v>1025651.8</v>
      </c>
      <c r="M24">
        <f t="shared" ref="M24" si="13">$C$72-C24</f>
        <v>0</v>
      </c>
    </row>
    <row r="25" spans="1:13" x14ac:dyDescent="0.25">
      <c r="B25" s="4" t="s">
        <v>10</v>
      </c>
      <c r="C25">
        <v>100</v>
      </c>
      <c r="D25">
        <v>18112</v>
      </c>
      <c r="E25">
        <v>10197</v>
      </c>
      <c r="F25">
        <v>24597</v>
      </c>
      <c r="G25">
        <v>1827.69</v>
      </c>
      <c r="H25" t="s">
        <v>49</v>
      </c>
      <c r="I25">
        <v>0.27150000000000002</v>
      </c>
      <c r="J25">
        <v>271.94</v>
      </c>
      <c r="K25">
        <v>135.94999999999999</v>
      </c>
      <c r="L25">
        <v>1025651.9</v>
      </c>
      <c r="M25">
        <f t="shared" ref="M25" si="14">$C$73-C25</f>
        <v>0</v>
      </c>
    </row>
    <row r="26" spans="1:13" x14ac:dyDescent="0.25">
      <c r="B26" s="4" t="s">
        <v>11</v>
      </c>
      <c r="C26">
        <v>200</v>
      </c>
      <c r="D26">
        <v>17848</v>
      </c>
      <c r="E26">
        <v>7909</v>
      </c>
      <c r="F26">
        <v>21393</v>
      </c>
      <c r="G26">
        <v>1535.65</v>
      </c>
      <c r="H26" t="s">
        <v>49</v>
      </c>
      <c r="I26">
        <v>0.27783999999999998</v>
      </c>
      <c r="J26">
        <v>278.29000000000002</v>
      </c>
      <c r="K26">
        <v>139.12</v>
      </c>
      <c r="L26">
        <v>1025652.5</v>
      </c>
      <c r="M26">
        <f t="shared" ref="M26" si="15">$C$74-C26</f>
        <v>0</v>
      </c>
    </row>
    <row r="27" spans="1:13" x14ac:dyDescent="0.25">
      <c r="B27" s="4" t="s">
        <v>12</v>
      </c>
      <c r="C27">
        <v>400</v>
      </c>
      <c r="D27">
        <v>18548</v>
      </c>
      <c r="E27">
        <v>8163</v>
      </c>
      <c r="F27">
        <v>28795</v>
      </c>
      <c r="G27">
        <v>2215.0100000000002</v>
      </c>
      <c r="H27" t="s">
        <v>49</v>
      </c>
      <c r="I27">
        <v>0.26846999999999999</v>
      </c>
      <c r="J27">
        <v>268.89999999999998</v>
      </c>
      <c r="K27">
        <v>134.43</v>
      </c>
      <c r="L27">
        <v>1025652.7</v>
      </c>
      <c r="M27">
        <f t="shared" ref="M27" si="16">$C$75-C27</f>
        <v>0</v>
      </c>
    </row>
    <row r="28" spans="1:13" x14ac:dyDescent="0.25">
      <c r="B28" s="4" t="s">
        <v>13</v>
      </c>
      <c r="C28">
        <v>557</v>
      </c>
      <c r="D28">
        <v>19266</v>
      </c>
      <c r="E28">
        <v>8140</v>
      </c>
      <c r="F28">
        <v>41530</v>
      </c>
      <c r="G28">
        <v>3143.91</v>
      </c>
      <c r="H28" t="s">
        <v>49</v>
      </c>
      <c r="I28">
        <v>0.25835000000000002</v>
      </c>
      <c r="J28">
        <v>258.76</v>
      </c>
      <c r="K28">
        <v>129.36000000000001</v>
      </c>
      <c r="L28">
        <v>1025652.8</v>
      </c>
      <c r="M28">
        <f t="shared" ref="M28" si="17">$C$76-C28</f>
        <v>243</v>
      </c>
    </row>
    <row r="29" spans="1:13" x14ac:dyDescent="0.25">
      <c r="A29" t="s">
        <v>29</v>
      </c>
      <c r="B29" s="4" t="s">
        <v>8</v>
      </c>
      <c r="C29">
        <v>50</v>
      </c>
      <c r="D29">
        <v>17601</v>
      </c>
      <c r="E29">
        <v>10742</v>
      </c>
      <c r="F29">
        <v>22422</v>
      </c>
      <c r="G29">
        <v>1722.41</v>
      </c>
      <c r="H29" t="s">
        <v>49</v>
      </c>
      <c r="I29">
        <v>0.27457999999999999</v>
      </c>
      <c r="J29">
        <v>275.02</v>
      </c>
      <c r="K29">
        <v>137.49</v>
      </c>
      <c r="L29">
        <v>1025651.8</v>
      </c>
      <c r="M29">
        <f t="shared" ref="M29" si="18">$C$71-C29</f>
        <v>0</v>
      </c>
    </row>
    <row r="30" spans="1:13" x14ac:dyDescent="0.25">
      <c r="B30" s="4" t="s">
        <v>9</v>
      </c>
      <c r="C30">
        <v>49</v>
      </c>
      <c r="D30">
        <v>15488</v>
      </c>
      <c r="E30">
        <v>4637</v>
      </c>
      <c r="F30">
        <v>38528</v>
      </c>
      <c r="G30">
        <v>7359.35</v>
      </c>
      <c r="H30" t="s">
        <v>49</v>
      </c>
      <c r="I30">
        <v>0.24112</v>
      </c>
      <c r="J30">
        <v>241.51</v>
      </c>
      <c r="K30">
        <v>120.74</v>
      </c>
      <c r="L30">
        <v>1025651.8</v>
      </c>
      <c r="M30">
        <f t="shared" ref="M30" si="19">$C$72-C30</f>
        <v>1</v>
      </c>
    </row>
    <row r="31" spans="1:13" x14ac:dyDescent="0.25">
      <c r="B31" s="4" t="s">
        <v>10</v>
      </c>
      <c r="C31">
        <v>100</v>
      </c>
      <c r="D31">
        <v>18040</v>
      </c>
      <c r="E31">
        <v>7622</v>
      </c>
      <c r="F31">
        <v>24940</v>
      </c>
      <c r="G31">
        <v>2443.04</v>
      </c>
      <c r="H31" t="s">
        <v>49</v>
      </c>
      <c r="I31">
        <v>0.27179999999999999</v>
      </c>
      <c r="J31">
        <v>272.24</v>
      </c>
      <c r="K31">
        <v>136.1</v>
      </c>
      <c r="L31">
        <v>1025651.9</v>
      </c>
      <c r="M31">
        <f t="shared" ref="M31" si="20">$C$73-C31</f>
        <v>0</v>
      </c>
    </row>
    <row r="32" spans="1:13" x14ac:dyDescent="0.25">
      <c r="B32" s="4" t="s">
        <v>11</v>
      </c>
      <c r="C32">
        <v>200</v>
      </c>
      <c r="D32">
        <v>17792</v>
      </c>
      <c r="E32">
        <v>7654</v>
      </c>
      <c r="F32">
        <v>27323</v>
      </c>
      <c r="G32">
        <v>1979.56</v>
      </c>
      <c r="H32" t="s">
        <v>49</v>
      </c>
      <c r="I32">
        <v>0.27884999999999999</v>
      </c>
      <c r="J32">
        <v>279.3</v>
      </c>
      <c r="K32">
        <v>139.63</v>
      </c>
      <c r="L32">
        <v>1025652.5</v>
      </c>
      <c r="M32">
        <f t="shared" ref="M32" si="21">$C$74-C32</f>
        <v>0</v>
      </c>
    </row>
    <row r="33" spans="1:13" x14ac:dyDescent="0.25">
      <c r="B33" s="4" t="s">
        <v>12</v>
      </c>
      <c r="C33">
        <v>400</v>
      </c>
      <c r="D33">
        <v>18327</v>
      </c>
      <c r="E33">
        <v>8179</v>
      </c>
      <c r="F33">
        <v>30684</v>
      </c>
      <c r="G33">
        <v>2067.5300000000002</v>
      </c>
      <c r="H33" t="s">
        <v>49</v>
      </c>
      <c r="I33">
        <v>0.27181</v>
      </c>
      <c r="J33">
        <v>272.25</v>
      </c>
      <c r="K33">
        <v>136.1</v>
      </c>
      <c r="L33">
        <v>1025652.7</v>
      </c>
      <c r="M33">
        <f t="shared" ref="M33" si="22">$C$75-C33</f>
        <v>0</v>
      </c>
    </row>
    <row r="34" spans="1:13" x14ac:dyDescent="0.25">
      <c r="B34" s="4" t="s">
        <v>13</v>
      </c>
      <c r="C34">
        <v>558</v>
      </c>
      <c r="D34">
        <v>19373</v>
      </c>
      <c r="E34">
        <v>7578</v>
      </c>
      <c r="F34">
        <v>40060</v>
      </c>
      <c r="G34">
        <v>3067.87</v>
      </c>
      <c r="H34" t="s">
        <v>49</v>
      </c>
      <c r="I34">
        <v>0.25708999999999999</v>
      </c>
      <c r="J34">
        <v>257.51</v>
      </c>
      <c r="K34">
        <v>128.72999999999999</v>
      </c>
      <c r="L34">
        <v>1025652.8</v>
      </c>
      <c r="M34">
        <f t="shared" ref="M34" si="23">$C$76-C34</f>
        <v>242</v>
      </c>
    </row>
    <row r="35" spans="1:13" x14ac:dyDescent="0.25">
      <c r="A35" t="s">
        <v>30</v>
      </c>
      <c r="B35" s="4" t="s">
        <v>8</v>
      </c>
      <c r="C35">
        <v>50</v>
      </c>
      <c r="D35">
        <v>15993</v>
      </c>
      <c r="E35">
        <v>10814</v>
      </c>
      <c r="F35">
        <v>22989</v>
      </c>
      <c r="G35">
        <v>2209.7600000000002</v>
      </c>
      <c r="H35" t="s">
        <v>49</v>
      </c>
      <c r="I35">
        <v>0.30175999999999997</v>
      </c>
      <c r="J35">
        <v>302.25</v>
      </c>
      <c r="K35">
        <v>151.1</v>
      </c>
      <c r="L35">
        <v>1025651.8</v>
      </c>
      <c r="M35">
        <f t="shared" ref="M35" si="24">$C$71-C35</f>
        <v>0</v>
      </c>
    </row>
    <row r="36" spans="1:13" x14ac:dyDescent="0.25">
      <c r="B36" s="4" t="s">
        <v>9</v>
      </c>
      <c r="C36">
        <v>49</v>
      </c>
      <c r="D36">
        <v>14716</v>
      </c>
      <c r="E36">
        <v>4309</v>
      </c>
      <c r="F36">
        <v>33736</v>
      </c>
      <c r="G36">
        <v>6707.21</v>
      </c>
      <c r="H36" t="s">
        <v>49</v>
      </c>
      <c r="I36">
        <v>0.24793000000000001</v>
      </c>
      <c r="J36">
        <v>248.33</v>
      </c>
      <c r="K36">
        <v>124.15</v>
      </c>
      <c r="L36">
        <v>1025651.8</v>
      </c>
      <c r="M36">
        <f t="shared" ref="M36" si="25">$C$72-C36</f>
        <v>1</v>
      </c>
    </row>
    <row r="37" spans="1:13" x14ac:dyDescent="0.25">
      <c r="B37" s="4" t="s">
        <v>10</v>
      </c>
      <c r="C37">
        <v>100</v>
      </c>
      <c r="D37">
        <v>17008</v>
      </c>
      <c r="E37">
        <v>7766</v>
      </c>
      <c r="F37">
        <v>21710</v>
      </c>
      <c r="G37">
        <v>1948.87</v>
      </c>
      <c r="H37" t="s">
        <v>49</v>
      </c>
      <c r="I37">
        <v>0.28859000000000001</v>
      </c>
      <c r="J37">
        <v>289.05</v>
      </c>
      <c r="K37">
        <v>144.51</v>
      </c>
      <c r="L37">
        <v>1025651.9</v>
      </c>
      <c r="M37">
        <f t="shared" ref="M37" si="26">$C$73-C37</f>
        <v>0</v>
      </c>
    </row>
    <row r="38" spans="1:13" x14ac:dyDescent="0.25">
      <c r="B38" s="4" t="s">
        <v>11</v>
      </c>
      <c r="C38">
        <v>200</v>
      </c>
      <c r="D38">
        <v>17717</v>
      </c>
      <c r="E38">
        <v>7485</v>
      </c>
      <c r="F38">
        <v>28049</v>
      </c>
      <c r="G38">
        <v>2225.09</v>
      </c>
      <c r="H38" t="s">
        <v>49</v>
      </c>
      <c r="I38">
        <v>0.27972000000000002</v>
      </c>
      <c r="J38">
        <v>280.17</v>
      </c>
      <c r="K38">
        <v>140.07</v>
      </c>
      <c r="L38">
        <v>1025652.5</v>
      </c>
      <c r="M38">
        <f t="shared" ref="M38" si="27">$C$74-C38</f>
        <v>0</v>
      </c>
    </row>
    <row r="39" spans="1:13" x14ac:dyDescent="0.25">
      <c r="B39" s="4" t="s">
        <v>12</v>
      </c>
      <c r="C39">
        <v>400</v>
      </c>
      <c r="D39">
        <v>18232</v>
      </c>
      <c r="E39">
        <v>7718</v>
      </c>
      <c r="F39">
        <v>36406</v>
      </c>
      <c r="G39">
        <v>2783.12</v>
      </c>
      <c r="H39" t="s">
        <v>49</v>
      </c>
      <c r="I39">
        <v>0.27309</v>
      </c>
      <c r="J39">
        <v>273.52999999999997</v>
      </c>
      <c r="K39">
        <v>136.74</v>
      </c>
      <c r="L39">
        <v>1025652.7</v>
      </c>
      <c r="M39">
        <f t="shared" ref="M39" si="28">$C$75-C39</f>
        <v>0</v>
      </c>
    </row>
    <row r="40" spans="1:13" x14ac:dyDescent="0.25">
      <c r="B40" s="4" t="s">
        <v>13</v>
      </c>
      <c r="C40">
        <v>558</v>
      </c>
      <c r="D40">
        <v>19462</v>
      </c>
      <c r="E40">
        <v>8954</v>
      </c>
      <c r="F40">
        <v>54648</v>
      </c>
      <c r="G40">
        <v>5067.34</v>
      </c>
      <c r="H40" t="s">
        <v>49</v>
      </c>
      <c r="I40">
        <v>0.25574999999999998</v>
      </c>
      <c r="J40">
        <v>256.16000000000003</v>
      </c>
      <c r="K40">
        <v>128.06</v>
      </c>
      <c r="L40">
        <v>1025652.8</v>
      </c>
      <c r="M40">
        <f t="shared" ref="M40" si="29">$C$76-C40</f>
        <v>242</v>
      </c>
    </row>
    <row r="41" spans="1:13" x14ac:dyDescent="0.25">
      <c r="A41" t="s">
        <v>31</v>
      </c>
      <c r="B41" s="4" t="s">
        <v>8</v>
      </c>
      <c r="C41">
        <v>50</v>
      </c>
      <c r="D41">
        <v>17026</v>
      </c>
      <c r="E41">
        <v>10436</v>
      </c>
      <c r="F41">
        <v>21478</v>
      </c>
      <c r="G41">
        <v>1630.1</v>
      </c>
      <c r="H41" t="s">
        <v>49</v>
      </c>
      <c r="I41">
        <v>0.28499999999999998</v>
      </c>
      <c r="J41">
        <v>285.45999999999998</v>
      </c>
      <c r="K41">
        <v>142.71</v>
      </c>
      <c r="L41">
        <v>1025651.8</v>
      </c>
      <c r="M41">
        <f t="shared" ref="M41" si="30">$C$71-C41</f>
        <v>0</v>
      </c>
    </row>
    <row r="42" spans="1:13" x14ac:dyDescent="0.25">
      <c r="B42" s="4" t="s">
        <v>9</v>
      </c>
      <c r="C42">
        <v>50</v>
      </c>
      <c r="D42">
        <v>16900</v>
      </c>
      <c r="E42">
        <v>7964</v>
      </c>
      <c r="F42">
        <v>22402</v>
      </c>
      <c r="G42">
        <v>1828.87</v>
      </c>
      <c r="H42" t="s">
        <v>49</v>
      </c>
      <c r="I42">
        <v>0.28650999999999999</v>
      </c>
      <c r="J42">
        <v>286.97000000000003</v>
      </c>
      <c r="K42">
        <v>143.46</v>
      </c>
      <c r="L42">
        <v>1025651.8</v>
      </c>
      <c r="M42">
        <f t="shared" ref="M42" si="31">$C$72-C42</f>
        <v>0</v>
      </c>
    </row>
    <row r="43" spans="1:13" x14ac:dyDescent="0.25">
      <c r="B43" s="4" t="s">
        <v>10</v>
      </c>
      <c r="C43">
        <v>99</v>
      </c>
      <c r="D43">
        <v>16513</v>
      </c>
      <c r="E43">
        <v>4327</v>
      </c>
      <c r="F43">
        <v>36599</v>
      </c>
      <c r="G43">
        <v>5314.05</v>
      </c>
      <c r="H43" t="s">
        <v>49</v>
      </c>
      <c r="I43">
        <v>0.26279000000000002</v>
      </c>
      <c r="J43">
        <v>263.20999999999998</v>
      </c>
      <c r="K43">
        <v>131.59</v>
      </c>
      <c r="L43">
        <v>1025651.9</v>
      </c>
      <c r="M43">
        <f t="shared" ref="M43" si="32">$C$73-C43</f>
        <v>1</v>
      </c>
    </row>
    <row r="44" spans="1:13" x14ac:dyDescent="0.25">
      <c r="B44" s="4" t="s">
        <v>11</v>
      </c>
      <c r="C44">
        <v>200</v>
      </c>
      <c r="D44">
        <v>17666</v>
      </c>
      <c r="E44">
        <v>7773</v>
      </c>
      <c r="F44">
        <v>23970</v>
      </c>
      <c r="G44">
        <v>1720.89</v>
      </c>
      <c r="H44" t="s">
        <v>49</v>
      </c>
      <c r="I44">
        <v>0.28044999999999998</v>
      </c>
      <c r="J44">
        <v>280.89999999999998</v>
      </c>
      <c r="K44">
        <v>140.43</v>
      </c>
      <c r="L44">
        <v>1025652.5</v>
      </c>
      <c r="M44">
        <f t="shared" ref="M44" si="33">$C$74-C44</f>
        <v>0</v>
      </c>
    </row>
    <row r="45" spans="1:13" x14ac:dyDescent="0.25">
      <c r="B45" s="4" t="s">
        <v>12</v>
      </c>
      <c r="C45">
        <v>400</v>
      </c>
      <c r="D45">
        <v>18382</v>
      </c>
      <c r="E45">
        <v>9599</v>
      </c>
      <c r="F45">
        <v>47592</v>
      </c>
      <c r="G45">
        <v>3984.22</v>
      </c>
      <c r="H45" t="s">
        <v>49</v>
      </c>
      <c r="I45">
        <v>0.27100000000000002</v>
      </c>
      <c r="J45">
        <v>271.43</v>
      </c>
      <c r="K45">
        <v>135.69999999999999</v>
      </c>
      <c r="L45">
        <v>1025652.7</v>
      </c>
      <c r="M45">
        <f t="shared" ref="M45" si="34">$C$75-C45</f>
        <v>0</v>
      </c>
    </row>
    <row r="46" spans="1:13" x14ac:dyDescent="0.25">
      <c r="B46" s="4" t="s">
        <v>13</v>
      </c>
      <c r="C46">
        <v>558</v>
      </c>
      <c r="D46">
        <v>18493</v>
      </c>
      <c r="E46">
        <v>8739</v>
      </c>
      <c r="F46">
        <v>39384</v>
      </c>
      <c r="G46">
        <v>2340.5700000000002</v>
      </c>
      <c r="H46" t="s">
        <v>49</v>
      </c>
      <c r="I46">
        <v>0.26929999999999998</v>
      </c>
      <c r="J46">
        <v>269.73</v>
      </c>
      <c r="K46">
        <v>134.85</v>
      </c>
      <c r="L46">
        <v>1025652.8</v>
      </c>
      <c r="M46">
        <f t="shared" ref="M46" si="35">$C$76-C46</f>
        <v>242</v>
      </c>
    </row>
    <row r="47" spans="1:13" x14ac:dyDescent="0.25">
      <c r="A47" t="s">
        <v>32</v>
      </c>
      <c r="B47" s="4" t="s">
        <v>8</v>
      </c>
      <c r="C47">
        <v>50</v>
      </c>
      <c r="D47">
        <v>16648</v>
      </c>
      <c r="E47">
        <v>10198</v>
      </c>
      <c r="F47">
        <v>20867</v>
      </c>
      <c r="G47">
        <v>1708.12</v>
      </c>
      <c r="H47" t="s">
        <v>49</v>
      </c>
      <c r="I47">
        <v>0.29088999999999998</v>
      </c>
      <c r="J47">
        <v>291.36</v>
      </c>
      <c r="K47">
        <v>145.66</v>
      </c>
      <c r="L47">
        <v>1025651.8</v>
      </c>
      <c r="M47">
        <f t="shared" ref="M47" si="36">$C$71-C47</f>
        <v>0</v>
      </c>
    </row>
    <row r="48" spans="1:13" x14ac:dyDescent="0.25">
      <c r="B48" s="4" t="s">
        <v>9</v>
      </c>
      <c r="C48">
        <v>50</v>
      </c>
      <c r="D48">
        <v>16768</v>
      </c>
      <c r="E48">
        <v>7431</v>
      </c>
      <c r="F48">
        <v>20435</v>
      </c>
      <c r="G48">
        <v>2097.63</v>
      </c>
      <c r="H48" t="s">
        <v>49</v>
      </c>
      <c r="I48">
        <v>0.28904000000000002</v>
      </c>
      <c r="J48">
        <v>289.51</v>
      </c>
      <c r="K48">
        <v>144.72999999999999</v>
      </c>
      <c r="L48">
        <v>1025651.8</v>
      </c>
      <c r="M48">
        <f t="shared" ref="M48" si="37">$C$72-C48</f>
        <v>0</v>
      </c>
    </row>
    <row r="49" spans="1:13" x14ac:dyDescent="0.25">
      <c r="B49" s="4" t="s">
        <v>10</v>
      </c>
      <c r="C49">
        <v>99</v>
      </c>
      <c r="D49">
        <v>16698</v>
      </c>
      <c r="E49">
        <v>4316</v>
      </c>
      <c r="F49">
        <v>35539</v>
      </c>
      <c r="G49">
        <v>5389.83</v>
      </c>
      <c r="H49" t="s">
        <v>49</v>
      </c>
      <c r="I49">
        <v>0.26067000000000001</v>
      </c>
      <c r="J49">
        <v>261.08999999999997</v>
      </c>
      <c r="K49">
        <v>130.53</v>
      </c>
      <c r="L49">
        <v>1025651.9</v>
      </c>
      <c r="M49">
        <f t="shared" ref="M49" si="38">$C$73-C49</f>
        <v>1</v>
      </c>
    </row>
    <row r="50" spans="1:13" x14ac:dyDescent="0.25">
      <c r="B50" s="4" t="s">
        <v>11</v>
      </c>
      <c r="C50">
        <v>200</v>
      </c>
      <c r="D50">
        <v>16900</v>
      </c>
      <c r="E50">
        <v>7141</v>
      </c>
      <c r="F50">
        <v>25580</v>
      </c>
      <c r="G50">
        <v>2098.4899999999998</v>
      </c>
      <c r="H50" t="s">
        <v>49</v>
      </c>
      <c r="I50">
        <v>0.29344999999999999</v>
      </c>
      <c r="J50">
        <v>293.93</v>
      </c>
      <c r="K50">
        <v>146.94</v>
      </c>
      <c r="L50">
        <v>1025652.5</v>
      </c>
      <c r="M50">
        <f t="shared" ref="M50" si="39">$C$74-C50</f>
        <v>0</v>
      </c>
    </row>
    <row r="51" spans="1:13" x14ac:dyDescent="0.25">
      <c r="B51" s="4" t="s">
        <v>12</v>
      </c>
      <c r="C51">
        <v>400</v>
      </c>
      <c r="D51">
        <v>17483</v>
      </c>
      <c r="E51">
        <v>8074</v>
      </c>
      <c r="F51">
        <v>26819</v>
      </c>
      <c r="G51">
        <v>1981.67</v>
      </c>
      <c r="H51" t="s">
        <v>49</v>
      </c>
      <c r="I51">
        <v>0.28483999999999998</v>
      </c>
      <c r="J51">
        <v>285.3</v>
      </c>
      <c r="K51">
        <v>142.63</v>
      </c>
      <c r="L51">
        <v>1025652.7</v>
      </c>
      <c r="M51">
        <f t="shared" ref="M51" si="40">$C$75-C51</f>
        <v>0</v>
      </c>
    </row>
    <row r="52" spans="1:13" x14ac:dyDescent="0.25">
      <c r="B52" s="4" t="s">
        <v>13</v>
      </c>
      <c r="C52">
        <v>558</v>
      </c>
      <c r="D52">
        <v>18512</v>
      </c>
      <c r="E52">
        <v>9383</v>
      </c>
      <c r="F52">
        <v>47133</v>
      </c>
      <c r="G52">
        <v>3624.53</v>
      </c>
      <c r="H52" t="s">
        <v>49</v>
      </c>
      <c r="I52">
        <v>0.26879999999999998</v>
      </c>
      <c r="J52">
        <v>269.24</v>
      </c>
      <c r="K52">
        <v>134.6</v>
      </c>
      <c r="L52">
        <v>1025652.8</v>
      </c>
      <c r="M52">
        <f t="shared" ref="M52" si="41">$C$76-C52</f>
        <v>242</v>
      </c>
    </row>
    <row r="53" spans="1:13" x14ac:dyDescent="0.25">
      <c r="A53" t="s">
        <v>33</v>
      </c>
      <c r="B53" s="4" t="s">
        <v>8</v>
      </c>
      <c r="C53">
        <v>50</v>
      </c>
      <c r="D53">
        <v>16802</v>
      </c>
      <c r="E53">
        <v>10466</v>
      </c>
      <c r="F53">
        <v>22359</v>
      </c>
      <c r="G53">
        <v>1782.12</v>
      </c>
      <c r="H53" t="s">
        <v>49</v>
      </c>
      <c r="I53">
        <v>0.28769</v>
      </c>
      <c r="J53">
        <v>288.14999999999998</v>
      </c>
      <c r="K53">
        <v>144.05000000000001</v>
      </c>
      <c r="L53">
        <v>1025651.8</v>
      </c>
      <c r="M53">
        <f t="shared" ref="M53" si="42">$C$71-C53</f>
        <v>0</v>
      </c>
    </row>
    <row r="54" spans="1:13" x14ac:dyDescent="0.25">
      <c r="B54" s="4" t="s">
        <v>9</v>
      </c>
      <c r="C54">
        <v>48</v>
      </c>
      <c r="D54">
        <v>14984</v>
      </c>
      <c r="E54">
        <v>4430</v>
      </c>
      <c r="F54">
        <v>32671</v>
      </c>
      <c r="G54">
        <v>8051.42</v>
      </c>
      <c r="H54" t="s">
        <v>49</v>
      </c>
      <c r="I54">
        <v>0.20011000000000001</v>
      </c>
      <c r="J54">
        <v>200.44</v>
      </c>
      <c r="K54">
        <v>100.2</v>
      </c>
      <c r="L54">
        <v>1025651.8</v>
      </c>
      <c r="M54">
        <f t="shared" ref="M54" si="43">$C$72-C54</f>
        <v>2</v>
      </c>
    </row>
    <row r="55" spans="1:13" x14ac:dyDescent="0.25">
      <c r="B55" s="4" t="s">
        <v>10</v>
      </c>
      <c r="C55">
        <v>99</v>
      </c>
      <c r="D55">
        <v>16377</v>
      </c>
      <c r="E55">
        <v>4290</v>
      </c>
      <c r="F55">
        <v>33732</v>
      </c>
      <c r="G55">
        <v>5042.53</v>
      </c>
      <c r="H55" t="s">
        <v>49</v>
      </c>
      <c r="I55">
        <v>0.26090000000000002</v>
      </c>
      <c r="J55">
        <v>261.32</v>
      </c>
      <c r="K55">
        <v>130.63999999999999</v>
      </c>
      <c r="L55">
        <v>1025651.9</v>
      </c>
      <c r="M55">
        <f t="shared" ref="M55" si="44">$C$73-C55</f>
        <v>1</v>
      </c>
    </row>
    <row r="56" spans="1:13" x14ac:dyDescent="0.25">
      <c r="B56" s="4" t="s">
        <v>11</v>
      </c>
      <c r="C56">
        <v>200</v>
      </c>
      <c r="D56">
        <v>17638</v>
      </c>
      <c r="E56">
        <v>7795</v>
      </c>
      <c r="F56">
        <v>25485</v>
      </c>
      <c r="G56">
        <v>1913.08</v>
      </c>
      <c r="H56" t="s">
        <v>49</v>
      </c>
      <c r="I56">
        <v>0.28139999999999998</v>
      </c>
      <c r="J56">
        <v>281.85000000000002</v>
      </c>
      <c r="K56">
        <v>140.91</v>
      </c>
      <c r="L56">
        <v>1025652.5</v>
      </c>
      <c r="M56">
        <f t="shared" ref="M56" si="45">$C$74-C56</f>
        <v>0</v>
      </c>
    </row>
    <row r="57" spans="1:13" x14ac:dyDescent="0.25">
      <c r="B57" s="4" t="s">
        <v>12</v>
      </c>
      <c r="C57">
        <v>400</v>
      </c>
      <c r="D57">
        <v>18467</v>
      </c>
      <c r="E57">
        <v>8114</v>
      </c>
      <c r="F57">
        <v>38388</v>
      </c>
      <c r="G57">
        <v>3305.77</v>
      </c>
      <c r="H57" t="s">
        <v>49</v>
      </c>
      <c r="I57">
        <v>0.26972000000000002</v>
      </c>
      <c r="J57">
        <v>270.16000000000003</v>
      </c>
      <c r="K57">
        <v>135.06</v>
      </c>
      <c r="L57">
        <v>1025652.7</v>
      </c>
      <c r="M57">
        <f t="shared" ref="M57" si="46">$C$75-C57</f>
        <v>0</v>
      </c>
    </row>
    <row r="58" spans="1:13" x14ac:dyDescent="0.25">
      <c r="B58" s="4" t="s">
        <v>13</v>
      </c>
      <c r="C58">
        <v>559</v>
      </c>
      <c r="D58">
        <v>18690</v>
      </c>
      <c r="E58">
        <v>7980</v>
      </c>
      <c r="F58">
        <v>36305</v>
      </c>
      <c r="G58">
        <v>2900.93</v>
      </c>
      <c r="H58" t="s">
        <v>49</v>
      </c>
      <c r="I58">
        <v>0.26622000000000001</v>
      </c>
      <c r="J58">
        <v>266.64999999999998</v>
      </c>
      <c r="K58">
        <v>133.31</v>
      </c>
      <c r="L58">
        <v>1025652.8</v>
      </c>
      <c r="M58">
        <f t="shared" ref="M58" si="47">$C$76-C58</f>
        <v>241</v>
      </c>
    </row>
    <row r="59" spans="1:13" x14ac:dyDescent="0.25">
      <c r="A59" t="s">
        <v>34</v>
      </c>
      <c r="B59" s="4" t="s">
        <v>8</v>
      </c>
      <c r="C59">
        <v>50</v>
      </c>
      <c r="D59">
        <v>13652</v>
      </c>
      <c r="E59">
        <v>9909</v>
      </c>
      <c r="F59">
        <v>18735</v>
      </c>
      <c r="G59">
        <v>1249.44</v>
      </c>
      <c r="H59" t="s">
        <v>49</v>
      </c>
      <c r="I59">
        <v>0.35448000000000002</v>
      </c>
      <c r="J59">
        <v>355.05</v>
      </c>
      <c r="K59">
        <v>177.5</v>
      </c>
      <c r="L59">
        <v>1025651.8</v>
      </c>
      <c r="M59">
        <f t="shared" ref="M59" si="48">$C$71-C59</f>
        <v>0</v>
      </c>
    </row>
    <row r="60" spans="1:13" x14ac:dyDescent="0.25">
      <c r="B60" s="4" t="s">
        <v>9</v>
      </c>
      <c r="C60">
        <v>50</v>
      </c>
      <c r="D60">
        <v>17105</v>
      </c>
      <c r="E60">
        <v>8669</v>
      </c>
      <c r="F60">
        <v>21905</v>
      </c>
      <c r="G60">
        <v>2058.4499999999998</v>
      </c>
      <c r="H60" t="s">
        <v>49</v>
      </c>
      <c r="I60">
        <v>0.28344000000000003</v>
      </c>
      <c r="J60">
        <v>283.89999999999998</v>
      </c>
      <c r="K60">
        <v>141.93</v>
      </c>
      <c r="L60">
        <v>1025651.8</v>
      </c>
      <c r="M60">
        <f t="shared" ref="M60" si="49">$C$72-C60</f>
        <v>0</v>
      </c>
    </row>
    <row r="61" spans="1:13" x14ac:dyDescent="0.25">
      <c r="B61" s="4" t="s">
        <v>10</v>
      </c>
      <c r="C61">
        <v>100</v>
      </c>
      <c r="D61">
        <v>17204</v>
      </c>
      <c r="E61">
        <v>7792</v>
      </c>
      <c r="F61">
        <v>23622</v>
      </c>
      <c r="G61">
        <v>2220.0700000000002</v>
      </c>
      <c r="H61" t="s">
        <v>49</v>
      </c>
      <c r="I61">
        <v>0.28553000000000001</v>
      </c>
      <c r="J61">
        <v>285.99</v>
      </c>
      <c r="K61">
        <v>142.97</v>
      </c>
      <c r="L61">
        <v>1025651.9</v>
      </c>
      <c r="M61">
        <f t="shared" ref="M61" si="50">$C$73-C61</f>
        <v>0</v>
      </c>
    </row>
    <row r="62" spans="1:13" x14ac:dyDescent="0.25">
      <c r="B62" s="4" t="s">
        <v>11</v>
      </c>
      <c r="C62">
        <v>200</v>
      </c>
      <c r="D62">
        <v>17465</v>
      </c>
      <c r="E62">
        <v>7164</v>
      </c>
      <c r="F62">
        <v>21691</v>
      </c>
      <c r="G62">
        <v>1731.66</v>
      </c>
      <c r="H62" t="s">
        <v>49</v>
      </c>
      <c r="I62">
        <v>0.28400999999999998</v>
      </c>
      <c r="J62">
        <v>284.47000000000003</v>
      </c>
      <c r="K62">
        <v>142.21</v>
      </c>
      <c r="L62">
        <v>1025652.5</v>
      </c>
      <c r="M62">
        <f t="shared" ref="M62" si="51">$C$74-C62</f>
        <v>0</v>
      </c>
    </row>
    <row r="63" spans="1:13" x14ac:dyDescent="0.25">
      <c r="B63" s="4" t="s">
        <v>12</v>
      </c>
      <c r="C63">
        <v>400</v>
      </c>
      <c r="D63">
        <v>18099</v>
      </c>
      <c r="E63">
        <v>8657</v>
      </c>
      <c r="F63">
        <v>37002</v>
      </c>
      <c r="G63">
        <v>2760.2</v>
      </c>
      <c r="H63" t="s">
        <v>49</v>
      </c>
      <c r="I63">
        <v>0.27517999999999998</v>
      </c>
      <c r="J63">
        <v>275.63</v>
      </c>
      <c r="K63">
        <v>137.79</v>
      </c>
      <c r="L63">
        <v>1025652.7</v>
      </c>
      <c r="M63">
        <f t="shared" ref="M63" si="52">$C$75-C63</f>
        <v>0</v>
      </c>
    </row>
    <row r="64" spans="1:13" x14ac:dyDescent="0.25">
      <c r="B64" s="4" t="s">
        <v>13</v>
      </c>
      <c r="C64">
        <v>557</v>
      </c>
      <c r="D64">
        <v>18667</v>
      </c>
      <c r="E64">
        <v>9025</v>
      </c>
      <c r="F64">
        <v>41386</v>
      </c>
      <c r="G64">
        <v>3653.92</v>
      </c>
      <c r="H64" t="s">
        <v>49</v>
      </c>
      <c r="I64">
        <v>0.26671</v>
      </c>
      <c r="J64">
        <v>267.14</v>
      </c>
      <c r="K64">
        <v>133.55000000000001</v>
      </c>
      <c r="L64">
        <v>1025652.8</v>
      </c>
      <c r="M64">
        <f t="shared" ref="M64" si="53">$C$76-C64</f>
        <v>243</v>
      </c>
    </row>
    <row r="70" spans="1:14" x14ac:dyDescent="0.25">
      <c r="A70" s="1" t="s">
        <v>35</v>
      </c>
      <c r="B70" s="1" t="s">
        <v>7</v>
      </c>
      <c r="C70" s="1" t="s">
        <v>14</v>
      </c>
      <c r="D70" s="1" t="s">
        <v>19</v>
      </c>
      <c r="E70" s="1" t="s">
        <v>20</v>
      </c>
      <c r="F70" s="1" t="s">
        <v>21</v>
      </c>
      <c r="G70" s="1" t="s">
        <v>15</v>
      </c>
      <c r="H70" s="1" t="s">
        <v>16</v>
      </c>
      <c r="I70" s="1" t="s">
        <v>23</v>
      </c>
      <c r="J70" s="1" t="s">
        <v>17</v>
      </c>
      <c r="K70" s="1" t="s">
        <v>18</v>
      </c>
      <c r="L70" s="1" t="s">
        <v>22</v>
      </c>
      <c r="M70" s="1" t="s">
        <v>48</v>
      </c>
      <c r="N70" s="1" t="s">
        <v>43</v>
      </c>
    </row>
    <row r="71" spans="1:14" x14ac:dyDescent="0.25">
      <c r="A71" t="str">
        <f t="shared" ref="A71:A76" si="54">CONCATENATE(B71," : ",C71)</f>
        <v>Warmup : 50</v>
      </c>
      <c r="B71" s="4" t="s">
        <v>36</v>
      </c>
      <c r="C71">
        <v>50</v>
      </c>
      <c r="D71">
        <f>AVERAGE(D5,D11,D17,D23,D29,D35,D41,D47,D53,D59)</f>
        <v>16620.900000000001</v>
      </c>
      <c r="E71">
        <f t="shared" ref="E71:L71" si="55">AVERAGE(E5,E11,E17,E23,E29,E35,E41,E47,E53,E59)</f>
        <v>10500.8</v>
      </c>
      <c r="F71">
        <f t="shared" si="55"/>
        <v>21723.9</v>
      </c>
      <c r="G71">
        <f t="shared" si="55"/>
        <v>1787.2419999999997</v>
      </c>
      <c r="H71" t="e">
        <f t="shared" si="55"/>
        <v>#DIV/0!</v>
      </c>
      <c r="I71">
        <f t="shared" si="55"/>
        <v>0.292601</v>
      </c>
      <c r="J71">
        <f t="shared" si="55"/>
        <v>293.072</v>
      </c>
      <c r="K71">
        <f t="shared" si="55"/>
        <v>146.51400000000001</v>
      </c>
      <c r="L71">
        <f t="shared" si="55"/>
        <v>1025651.8</v>
      </c>
      <c r="M71" s="6">
        <f>AVERAGE(M5,M11,M17,M23,M29,M35,M41,M47,M53,M59)/C71</f>
        <v>0</v>
      </c>
    </row>
    <row r="72" spans="1:14" x14ac:dyDescent="0.25">
      <c r="A72" t="str">
        <f t="shared" si="54"/>
        <v>Burst1 : 50</v>
      </c>
      <c r="B72" s="4" t="s">
        <v>37</v>
      </c>
      <c r="C72">
        <v>50</v>
      </c>
      <c r="D72">
        <f t="shared" ref="D72:L76" si="56">AVERAGE(D6,D12,D18,D24,D30,D36,D42,D48,D54,D60)</f>
        <v>16292.8</v>
      </c>
      <c r="E72">
        <f t="shared" si="56"/>
        <v>6146</v>
      </c>
      <c r="F72">
        <f t="shared" si="56"/>
        <v>29438.5</v>
      </c>
      <c r="G72">
        <f t="shared" si="56"/>
        <v>4887.1909999999998</v>
      </c>
      <c r="H72" t="e">
        <f t="shared" si="56"/>
        <v>#DIV/0!</v>
      </c>
      <c r="I72">
        <f t="shared" si="56"/>
        <v>0.25545899999999999</v>
      </c>
      <c r="J72">
        <f t="shared" si="56"/>
        <v>255.87200000000001</v>
      </c>
      <c r="K72">
        <f t="shared" si="56"/>
        <v>127.917</v>
      </c>
      <c r="L72">
        <f t="shared" si="56"/>
        <v>1025651.8</v>
      </c>
      <c r="M72" s="6">
        <f t="shared" ref="M72:M76" si="57">AVERAGE(M6,M12,M18,M24,M30,M36,M42,M48,M54,M60)/C72</f>
        <v>1.6E-2</v>
      </c>
    </row>
    <row r="73" spans="1:14" x14ac:dyDescent="0.25">
      <c r="A73" t="str">
        <f t="shared" si="54"/>
        <v>Burst2 : 100</v>
      </c>
      <c r="B73" s="4" t="s">
        <v>38</v>
      </c>
      <c r="C73">
        <v>100</v>
      </c>
      <c r="D73">
        <f t="shared" si="56"/>
        <v>17037.400000000001</v>
      </c>
      <c r="E73">
        <f t="shared" si="56"/>
        <v>6321.7</v>
      </c>
      <c r="F73">
        <f t="shared" si="56"/>
        <v>29084.6</v>
      </c>
      <c r="G73">
        <f t="shared" si="56"/>
        <v>3662.9829999999993</v>
      </c>
      <c r="H73" t="e">
        <f t="shared" si="56"/>
        <v>#DIV/0!</v>
      </c>
      <c r="I73">
        <f t="shared" si="56"/>
        <v>0.27076299999999998</v>
      </c>
      <c r="J73">
        <f t="shared" si="56"/>
        <v>271.19800000000004</v>
      </c>
      <c r="K73">
        <f t="shared" si="56"/>
        <v>135.58100000000002</v>
      </c>
      <c r="L73">
        <f t="shared" si="56"/>
        <v>1025651.9000000001</v>
      </c>
      <c r="M73" s="6">
        <f t="shared" si="57"/>
        <v>5.0000000000000001E-3</v>
      </c>
    </row>
    <row r="74" spans="1:14" x14ac:dyDescent="0.25">
      <c r="A74" t="str">
        <f t="shared" si="54"/>
        <v>Burst3 : 200</v>
      </c>
      <c r="B74" s="4" t="s">
        <v>39</v>
      </c>
      <c r="C74">
        <v>200</v>
      </c>
      <c r="D74">
        <f t="shared" si="56"/>
        <v>17386.099999999999</v>
      </c>
      <c r="E74">
        <f t="shared" si="56"/>
        <v>6957.9</v>
      </c>
      <c r="F74">
        <f t="shared" si="56"/>
        <v>26233.3</v>
      </c>
      <c r="G74">
        <f t="shared" si="56"/>
        <v>2218.319</v>
      </c>
      <c r="H74" t="e">
        <f t="shared" si="56"/>
        <v>#DIV/0!</v>
      </c>
      <c r="I74">
        <f t="shared" si="56"/>
        <v>0.281752</v>
      </c>
      <c r="J74">
        <f t="shared" si="56"/>
        <v>282.20699999999999</v>
      </c>
      <c r="K74">
        <f t="shared" si="56"/>
        <v>141.08200000000002</v>
      </c>
      <c r="L74">
        <f t="shared" si="56"/>
        <v>1025652.5</v>
      </c>
      <c r="M74" s="6">
        <f t="shared" si="57"/>
        <v>1E-3</v>
      </c>
    </row>
    <row r="75" spans="1:14" x14ac:dyDescent="0.25">
      <c r="A75" t="str">
        <f t="shared" si="54"/>
        <v>Burst4 : 400</v>
      </c>
      <c r="B75" s="4" t="s">
        <v>40</v>
      </c>
      <c r="C75">
        <v>400</v>
      </c>
      <c r="D75">
        <f t="shared" si="56"/>
        <v>18105.900000000001</v>
      </c>
      <c r="E75">
        <f t="shared" si="56"/>
        <v>8148.1</v>
      </c>
      <c r="F75">
        <f t="shared" si="56"/>
        <v>34130.300000000003</v>
      </c>
      <c r="G75">
        <f t="shared" si="56"/>
        <v>2599.3910000000005</v>
      </c>
      <c r="H75" t="e">
        <f t="shared" si="56"/>
        <v>#DIV/0!</v>
      </c>
      <c r="I75">
        <f t="shared" si="56"/>
        <v>0.27518400000000004</v>
      </c>
      <c r="J75">
        <f t="shared" si="56"/>
        <v>275.62900000000002</v>
      </c>
      <c r="K75">
        <f t="shared" si="56"/>
        <v>137.79299999999998</v>
      </c>
      <c r="L75">
        <f t="shared" si="56"/>
        <v>1025652.7</v>
      </c>
      <c r="M75" s="6">
        <f t="shared" si="57"/>
        <v>0</v>
      </c>
    </row>
    <row r="76" spans="1:14" x14ac:dyDescent="0.25">
      <c r="A76" t="str">
        <f t="shared" si="54"/>
        <v>Burst5 : 800</v>
      </c>
      <c r="B76" s="4" t="s">
        <v>41</v>
      </c>
      <c r="C76">
        <v>800</v>
      </c>
      <c r="D76">
        <f t="shared" si="56"/>
        <v>18879.599999999999</v>
      </c>
      <c r="E76">
        <f t="shared" si="56"/>
        <v>8294</v>
      </c>
      <c r="F76">
        <f t="shared" si="56"/>
        <v>43320.6</v>
      </c>
      <c r="G76">
        <f t="shared" si="56"/>
        <v>3398.4029999999998</v>
      </c>
      <c r="H76" t="e">
        <f t="shared" si="56"/>
        <v>#DIV/0!</v>
      </c>
      <c r="I76">
        <f t="shared" si="56"/>
        <v>0.26381900000000008</v>
      </c>
      <c r="J76">
        <f t="shared" si="56"/>
        <v>264.24400000000003</v>
      </c>
      <c r="K76">
        <f t="shared" si="56"/>
        <v>132.102</v>
      </c>
      <c r="L76">
        <f t="shared" si="56"/>
        <v>1025652.8</v>
      </c>
      <c r="M76" s="6">
        <f t="shared" si="57"/>
        <v>0.302375</v>
      </c>
    </row>
    <row r="78" spans="1:14" x14ac:dyDescent="0.25">
      <c r="A78" s="1" t="s">
        <v>42</v>
      </c>
    </row>
    <row r="79" spans="1:14" x14ac:dyDescent="0.25">
      <c r="B79" t="str">
        <f>A2</f>
        <v>B3 : 256KB</v>
      </c>
      <c r="C79">
        <f>SUM(C72:C76)</f>
        <v>1550</v>
      </c>
      <c r="D79">
        <f>AVERAGE(D72:D76)</f>
        <v>17540.359999999997</v>
      </c>
      <c r="E79">
        <f t="shared" ref="E79:M79" si="58">AVERAGE(E72:E76)</f>
        <v>7173.5399999999991</v>
      </c>
      <c r="F79">
        <f t="shared" si="58"/>
        <v>32441.46</v>
      </c>
      <c r="G79">
        <f t="shared" si="58"/>
        <v>3353.2573999999995</v>
      </c>
      <c r="H79" t="e">
        <f t="shared" si="58"/>
        <v>#DIV/0!</v>
      </c>
      <c r="I79">
        <f t="shared" si="58"/>
        <v>0.26939540000000001</v>
      </c>
      <c r="J79">
        <f t="shared" si="58"/>
        <v>269.83000000000004</v>
      </c>
      <c r="K79">
        <f t="shared" si="58"/>
        <v>134.89500000000001</v>
      </c>
      <c r="L79">
        <f t="shared" si="58"/>
        <v>1025652.3400000001</v>
      </c>
      <c r="M79" s="6">
        <f t="shared" si="58"/>
        <v>6.4875000000000002E-2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C1" workbookViewId="0">
      <selection activeCell="D79" sqref="D79"/>
    </sheetView>
  </sheetViews>
  <sheetFormatPr baseColWidth="10" defaultRowHeight="15" x14ac:dyDescent="0.25"/>
  <cols>
    <col min="1" max="1" width="45.7109375" bestFit="1" customWidth="1"/>
    <col min="2" max="2" width="32.28515625" bestFit="1" customWidth="1"/>
    <col min="3" max="3" width="16.42578125" bestFit="1" customWidth="1"/>
    <col min="4" max="4" width="29.140625" bestFit="1" customWidth="1"/>
    <col min="5" max="5" width="25.28515625" bestFit="1" customWidth="1"/>
    <col min="6" max="6" width="25.5703125" bestFit="1" customWidth="1"/>
    <col min="7" max="7" width="8.85546875" bestFit="1" customWidth="1"/>
    <col min="8" max="8" width="7.7109375" bestFit="1" customWidth="1"/>
    <col min="9" max="9" width="22.28515625" bestFit="1" customWidth="1"/>
    <col min="10" max="10" width="15.5703125" bestFit="1" customWidth="1"/>
    <col min="12" max="12" width="10.140625" bestFit="1" customWidth="1"/>
    <col min="13" max="13" width="22.28515625" bestFit="1" customWidth="1"/>
    <col min="14" max="14" width="10.5703125" bestFit="1" customWidth="1"/>
  </cols>
  <sheetData>
    <row r="1" spans="1:13" ht="30" x14ac:dyDescent="0.25">
      <c r="A1" s="1" t="s">
        <v>56</v>
      </c>
      <c r="B1" s="1" t="s">
        <v>0</v>
      </c>
      <c r="C1" s="1" t="s">
        <v>1</v>
      </c>
      <c r="D1" s="1" t="s">
        <v>2</v>
      </c>
      <c r="E1" s="3" t="s">
        <v>5</v>
      </c>
    </row>
    <row r="2" spans="1:13" ht="30" x14ac:dyDescent="0.25">
      <c r="A2" t="s">
        <v>57</v>
      </c>
      <c r="B2" s="2" t="s">
        <v>6</v>
      </c>
      <c r="C2">
        <v>5</v>
      </c>
      <c r="D2">
        <v>1</v>
      </c>
      <c r="E2">
        <f>6*D2</f>
        <v>6</v>
      </c>
    </row>
    <row r="4" spans="1:13" x14ac:dyDescent="0.25">
      <c r="A4" s="1" t="s">
        <v>24</v>
      </c>
      <c r="B4" s="1" t="s">
        <v>7</v>
      </c>
      <c r="C4" s="1" t="s">
        <v>14</v>
      </c>
      <c r="D4" s="1" t="s">
        <v>19</v>
      </c>
      <c r="E4" s="1" t="s">
        <v>20</v>
      </c>
      <c r="F4" s="1" t="s">
        <v>21</v>
      </c>
      <c r="G4" s="1" t="s">
        <v>15</v>
      </c>
      <c r="H4" s="1" t="s">
        <v>16</v>
      </c>
      <c r="I4" s="1" t="s">
        <v>23</v>
      </c>
      <c r="J4" s="1" t="s">
        <v>17</v>
      </c>
      <c r="K4" s="1" t="s">
        <v>18</v>
      </c>
      <c r="L4" s="1" t="s">
        <v>22</v>
      </c>
      <c r="M4" s="1" t="s">
        <v>47</v>
      </c>
    </row>
    <row r="5" spans="1:13" x14ac:dyDescent="0.25">
      <c r="A5" t="s">
        <v>25</v>
      </c>
      <c r="B5" s="4" t="s">
        <v>8</v>
      </c>
      <c r="C5" s="4">
        <v>50</v>
      </c>
      <c r="D5" s="4">
        <v>2356</v>
      </c>
      <c r="E5" s="4">
        <v>1451</v>
      </c>
      <c r="F5" s="4">
        <v>5730</v>
      </c>
      <c r="G5" s="5">
        <v>1077.82</v>
      </c>
      <c r="H5" s="4">
        <v>0</v>
      </c>
      <c r="I5" s="5">
        <v>2.0452400000000002</v>
      </c>
      <c r="J5" s="5">
        <v>9.48</v>
      </c>
      <c r="K5" s="5">
        <v>5.59</v>
      </c>
      <c r="L5" s="4">
        <v>4748.8</v>
      </c>
      <c r="M5">
        <f>$C$71-C5</f>
        <v>0</v>
      </c>
    </row>
    <row r="6" spans="1:13" x14ac:dyDescent="0.25">
      <c r="B6" s="4" t="s">
        <v>9</v>
      </c>
      <c r="C6" s="4">
        <v>50</v>
      </c>
      <c r="D6" s="4">
        <v>2133</v>
      </c>
      <c r="E6" s="4">
        <v>1201</v>
      </c>
      <c r="F6" s="4">
        <v>4007</v>
      </c>
      <c r="G6" s="5">
        <v>652.94000000000005</v>
      </c>
      <c r="H6" s="4">
        <v>0</v>
      </c>
      <c r="I6" s="5">
        <v>2.2571300000000001</v>
      </c>
      <c r="J6" s="5">
        <v>10.47</v>
      </c>
      <c r="K6" s="5">
        <v>6.17</v>
      </c>
      <c r="L6" s="4">
        <v>4748.8</v>
      </c>
      <c r="M6">
        <f>$C$72-C6</f>
        <v>0</v>
      </c>
    </row>
    <row r="7" spans="1:13" x14ac:dyDescent="0.25">
      <c r="B7" s="4" t="s">
        <v>10</v>
      </c>
      <c r="C7" s="4">
        <v>99</v>
      </c>
      <c r="D7" s="4">
        <v>2867</v>
      </c>
      <c r="E7" s="4">
        <v>792</v>
      </c>
      <c r="F7" s="4">
        <v>22122</v>
      </c>
      <c r="G7" s="5">
        <v>3834.64</v>
      </c>
      <c r="H7" s="4">
        <v>0</v>
      </c>
      <c r="I7" s="5">
        <v>0.64815999999999996</v>
      </c>
      <c r="J7" s="5">
        <v>3.01</v>
      </c>
      <c r="K7" s="5">
        <v>1.77</v>
      </c>
      <c r="L7" s="4">
        <v>4748.8999999999996</v>
      </c>
      <c r="M7">
        <f>$C$73-C7</f>
        <v>1</v>
      </c>
    </row>
    <row r="8" spans="1:13" x14ac:dyDescent="0.25">
      <c r="B8" s="4" t="s">
        <v>11</v>
      </c>
      <c r="C8" s="4">
        <v>199</v>
      </c>
      <c r="D8" s="4">
        <v>3098</v>
      </c>
      <c r="E8" s="4">
        <v>1589</v>
      </c>
      <c r="F8" s="4">
        <v>23442</v>
      </c>
      <c r="G8" s="5">
        <v>2786.57</v>
      </c>
      <c r="H8" s="4">
        <v>0</v>
      </c>
      <c r="I8" s="5">
        <v>0.95874999999999999</v>
      </c>
      <c r="J8" s="5">
        <v>4.45</v>
      </c>
      <c r="K8" s="5">
        <v>2.62</v>
      </c>
      <c r="L8" s="4">
        <v>4749.5</v>
      </c>
      <c r="M8">
        <f>$C$74-C8</f>
        <v>1</v>
      </c>
    </row>
    <row r="9" spans="1:13" x14ac:dyDescent="0.25">
      <c r="B9" s="4" t="s">
        <v>12</v>
      </c>
      <c r="C9" s="4">
        <v>395</v>
      </c>
      <c r="D9" s="4">
        <v>5106</v>
      </c>
      <c r="E9" s="4">
        <v>2873</v>
      </c>
      <c r="F9" s="4">
        <v>11217</v>
      </c>
      <c r="G9" s="5">
        <v>1019.04</v>
      </c>
      <c r="H9" s="4">
        <v>0</v>
      </c>
      <c r="I9" s="5">
        <v>0.75261999999999996</v>
      </c>
      <c r="J9" s="5">
        <v>3.49</v>
      </c>
      <c r="K9" s="5">
        <v>2.06</v>
      </c>
      <c r="L9" s="4">
        <v>4749.7</v>
      </c>
      <c r="M9">
        <f>$C$75-C9</f>
        <v>5</v>
      </c>
    </row>
    <row r="10" spans="1:13" x14ac:dyDescent="0.25">
      <c r="B10" s="4" t="s">
        <v>13</v>
      </c>
      <c r="C10" s="4">
        <v>800</v>
      </c>
      <c r="D10" s="4">
        <v>8410</v>
      </c>
      <c r="E10" s="4">
        <v>4870</v>
      </c>
      <c r="F10" s="4">
        <v>13105</v>
      </c>
      <c r="G10" s="5">
        <v>1756.57</v>
      </c>
      <c r="H10" s="4">
        <v>0</v>
      </c>
      <c r="I10" s="5">
        <v>0.59340000000000004</v>
      </c>
      <c r="J10" s="5">
        <v>2.75</v>
      </c>
      <c r="K10" s="5">
        <v>1.62</v>
      </c>
      <c r="L10" s="5">
        <v>4749.8999999999996</v>
      </c>
      <c r="M10">
        <f>$C$76-C10</f>
        <v>0</v>
      </c>
    </row>
    <row r="11" spans="1:13" x14ac:dyDescent="0.25">
      <c r="A11" t="s">
        <v>26</v>
      </c>
      <c r="B11" s="4" t="s">
        <v>8</v>
      </c>
      <c r="C11">
        <v>50</v>
      </c>
      <c r="D11">
        <v>2366</v>
      </c>
      <c r="E11">
        <v>1174</v>
      </c>
      <c r="F11">
        <v>5863</v>
      </c>
      <c r="G11">
        <v>1121.08</v>
      </c>
      <c r="H11">
        <v>0</v>
      </c>
      <c r="I11">
        <v>2.0398200000000002</v>
      </c>
      <c r="J11">
        <v>9.4600000000000009</v>
      </c>
      <c r="K11">
        <v>5.57</v>
      </c>
      <c r="L11">
        <v>4748.8</v>
      </c>
      <c r="M11">
        <f t="shared" ref="M11" si="0">$C$71-C11</f>
        <v>0</v>
      </c>
    </row>
    <row r="12" spans="1:13" x14ac:dyDescent="0.25">
      <c r="B12" s="4" t="s">
        <v>9</v>
      </c>
      <c r="C12">
        <v>50</v>
      </c>
      <c r="D12">
        <v>1872</v>
      </c>
      <c r="E12">
        <v>1296</v>
      </c>
      <c r="F12">
        <v>2394</v>
      </c>
      <c r="G12">
        <v>251.46</v>
      </c>
      <c r="H12">
        <v>0</v>
      </c>
      <c r="I12">
        <v>2.5785200000000001</v>
      </c>
      <c r="J12">
        <v>11.96</v>
      </c>
      <c r="K12">
        <v>7.05</v>
      </c>
      <c r="L12">
        <v>4748.8</v>
      </c>
      <c r="M12">
        <f t="shared" ref="M12" si="1">$C$72-C12</f>
        <v>0</v>
      </c>
    </row>
    <row r="13" spans="1:13" x14ac:dyDescent="0.25">
      <c r="B13" s="4" t="s">
        <v>10</v>
      </c>
      <c r="C13">
        <v>100</v>
      </c>
      <c r="D13">
        <v>2502</v>
      </c>
      <c r="E13">
        <v>1670</v>
      </c>
      <c r="F13">
        <v>3377</v>
      </c>
      <c r="G13">
        <v>350.76</v>
      </c>
      <c r="H13">
        <v>0</v>
      </c>
      <c r="I13">
        <v>1.95461</v>
      </c>
      <c r="J13">
        <v>9.06</v>
      </c>
      <c r="K13">
        <v>5.34</v>
      </c>
      <c r="L13">
        <v>4748.8999999999996</v>
      </c>
      <c r="M13">
        <f t="shared" ref="M13" si="2">$C$73-C13</f>
        <v>0</v>
      </c>
    </row>
    <row r="14" spans="1:13" x14ac:dyDescent="0.25">
      <c r="B14" s="4" t="s">
        <v>11</v>
      </c>
      <c r="C14">
        <v>200</v>
      </c>
      <c r="D14">
        <v>3346</v>
      </c>
      <c r="E14">
        <v>1699</v>
      </c>
      <c r="F14">
        <v>4775</v>
      </c>
      <c r="G14">
        <v>666.1</v>
      </c>
      <c r="H14">
        <v>0</v>
      </c>
      <c r="I14">
        <v>1.48095</v>
      </c>
      <c r="J14">
        <v>6.87</v>
      </c>
      <c r="K14">
        <v>4.05</v>
      </c>
      <c r="L14">
        <v>4749.5</v>
      </c>
      <c r="M14">
        <f t="shared" ref="M14" si="3">$C$74-C14</f>
        <v>0</v>
      </c>
    </row>
    <row r="15" spans="1:13" x14ac:dyDescent="0.25">
      <c r="B15" s="4" t="s">
        <v>12</v>
      </c>
      <c r="C15">
        <v>400</v>
      </c>
      <c r="D15">
        <v>5382</v>
      </c>
      <c r="E15">
        <v>1860</v>
      </c>
      <c r="F15">
        <v>7716</v>
      </c>
      <c r="G15">
        <v>1127.19</v>
      </c>
      <c r="H15">
        <v>0</v>
      </c>
      <c r="I15">
        <v>0.92527999999999999</v>
      </c>
      <c r="J15">
        <v>4.29</v>
      </c>
      <c r="K15">
        <v>2.5299999999999998</v>
      </c>
      <c r="L15">
        <v>4749.7</v>
      </c>
      <c r="M15">
        <f t="shared" ref="M15" si="4">$C$75-C15</f>
        <v>0</v>
      </c>
    </row>
    <row r="16" spans="1:13" x14ac:dyDescent="0.25">
      <c r="B16" s="4" t="s">
        <v>13</v>
      </c>
      <c r="C16">
        <v>790</v>
      </c>
      <c r="D16">
        <v>8579</v>
      </c>
      <c r="E16">
        <v>4404</v>
      </c>
      <c r="F16">
        <v>22625</v>
      </c>
      <c r="G16">
        <v>2137.31</v>
      </c>
      <c r="H16">
        <v>0</v>
      </c>
      <c r="I16">
        <v>0.49431000000000003</v>
      </c>
      <c r="J16">
        <v>2.29</v>
      </c>
      <c r="K16">
        <v>1.35</v>
      </c>
      <c r="L16">
        <v>4749.8999999999996</v>
      </c>
      <c r="M16">
        <f t="shared" ref="M16" si="5">$C$76-C16</f>
        <v>10</v>
      </c>
    </row>
    <row r="17" spans="1:13" x14ac:dyDescent="0.25">
      <c r="A17" t="s">
        <v>27</v>
      </c>
      <c r="B17" s="4" t="s">
        <v>8</v>
      </c>
      <c r="C17">
        <v>50</v>
      </c>
      <c r="D17">
        <v>2155</v>
      </c>
      <c r="E17">
        <v>1362</v>
      </c>
      <c r="F17">
        <v>5812</v>
      </c>
      <c r="G17">
        <v>1184.1300000000001</v>
      </c>
      <c r="H17">
        <v>0</v>
      </c>
      <c r="I17">
        <v>2.2329400000000001</v>
      </c>
      <c r="J17">
        <v>10.36</v>
      </c>
      <c r="K17">
        <v>6.1</v>
      </c>
      <c r="L17">
        <v>4748.8</v>
      </c>
      <c r="M17">
        <f t="shared" ref="M17" si="6">$C$71-C17</f>
        <v>0</v>
      </c>
    </row>
    <row r="18" spans="1:13" x14ac:dyDescent="0.25">
      <c r="B18" s="4" t="s">
        <v>9</v>
      </c>
      <c r="C18">
        <v>49</v>
      </c>
      <c r="D18">
        <v>3205</v>
      </c>
      <c r="E18">
        <v>582</v>
      </c>
      <c r="F18">
        <v>21703</v>
      </c>
      <c r="G18">
        <v>5401.21</v>
      </c>
      <c r="H18">
        <v>0</v>
      </c>
      <c r="I18">
        <v>0.37863999999999998</v>
      </c>
      <c r="J18">
        <v>1.76</v>
      </c>
      <c r="K18">
        <v>1.03</v>
      </c>
      <c r="L18">
        <v>4748.8</v>
      </c>
      <c r="M18">
        <f t="shared" ref="M18" si="7">$C$72-C18</f>
        <v>1</v>
      </c>
    </row>
    <row r="19" spans="1:13" x14ac:dyDescent="0.25">
      <c r="B19" s="4" t="s">
        <v>10</v>
      </c>
      <c r="C19">
        <v>100</v>
      </c>
      <c r="D19">
        <v>2497</v>
      </c>
      <c r="E19">
        <v>998</v>
      </c>
      <c r="F19">
        <v>3405</v>
      </c>
      <c r="G19">
        <v>433.87</v>
      </c>
      <c r="H19">
        <v>0</v>
      </c>
      <c r="I19">
        <v>1.95122</v>
      </c>
      <c r="J19">
        <v>9.0500000000000007</v>
      </c>
      <c r="K19">
        <v>5.33</v>
      </c>
      <c r="L19">
        <v>4748.8999999999996</v>
      </c>
      <c r="M19">
        <f t="shared" ref="M19" si="8">$C$73-C19</f>
        <v>0</v>
      </c>
    </row>
    <row r="20" spans="1:13" x14ac:dyDescent="0.25">
      <c r="B20" s="4" t="s">
        <v>11</v>
      </c>
      <c r="C20">
        <v>200</v>
      </c>
      <c r="D20">
        <v>3261</v>
      </c>
      <c r="E20">
        <v>1555</v>
      </c>
      <c r="F20">
        <v>4900</v>
      </c>
      <c r="G20">
        <v>691.73</v>
      </c>
      <c r="H20">
        <v>0</v>
      </c>
      <c r="I20">
        <v>1.5207999999999999</v>
      </c>
      <c r="J20">
        <v>7.05</v>
      </c>
      <c r="K20">
        <v>4.16</v>
      </c>
      <c r="L20">
        <v>4749.5</v>
      </c>
      <c r="M20">
        <f t="shared" ref="M20" si="9">$C$74-C20</f>
        <v>0</v>
      </c>
    </row>
    <row r="21" spans="1:13" x14ac:dyDescent="0.25">
      <c r="B21" s="4" t="s">
        <v>12</v>
      </c>
      <c r="C21">
        <v>400</v>
      </c>
      <c r="D21">
        <v>5174</v>
      </c>
      <c r="E21">
        <v>2790</v>
      </c>
      <c r="F21">
        <v>7613</v>
      </c>
      <c r="G21">
        <v>1004.11</v>
      </c>
      <c r="H21">
        <v>0</v>
      </c>
      <c r="I21">
        <v>0.96250000000000002</v>
      </c>
      <c r="J21">
        <v>4.46</v>
      </c>
      <c r="K21">
        <v>2.63</v>
      </c>
      <c r="L21">
        <v>4749.7</v>
      </c>
      <c r="M21">
        <f t="shared" ref="M21" si="10">$C$75-C21</f>
        <v>0</v>
      </c>
    </row>
    <row r="22" spans="1:13" x14ac:dyDescent="0.25">
      <c r="B22" s="4" t="s">
        <v>13</v>
      </c>
      <c r="C22">
        <v>800</v>
      </c>
      <c r="D22">
        <v>8528</v>
      </c>
      <c r="E22">
        <v>4747</v>
      </c>
      <c r="F22">
        <v>14310</v>
      </c>
      <c r="G22">
        <v>1855.4</v>
      </c>
      <c r="H22">
        <v>0</v>
      </c>
      <c r="I22">
        <v>0.58513999999999999</v>
      </c>
      <c r="J22">
        <v>2.71</v>
      </c>
      <c r="K22">
        <v>1.6</v>
      </c>
      <c r="L22">
        <v>4749.8999999999996</v>
      </c>
      <c r="M22">
        <f t="shared" ref="M22" si="11">$C$76-C22</f>
        <v>0</v>
      </c>
    </row>
    <row r="23" spans="1:13" x14ac:dyDescent="0.25">
      <c r="A23" t="s">
        <v>28</v>
      </c>
      <c r="B23" s="4" t="s">
        <v>8</v>
      </c>
      <c r="C23">
        <v>50</v>
      </c>
      <c r="D23">
        <v>2362</v>
      </c>
      <c r="E23">
        <v>1297</v>
      </c>
      <c r="F23">
        <v>6058</v>
      </c>
      <c r="G23">
        <v>1158.48</v>
      </c>
      <c r="H23">
        <v>0</v>
      </c>
      <c r="I23">
        <v>2.0558399999999999</v>
      </c>
      <c r="J23">
        <v>9.5299999999999994</v>
      </c>
      <c r="K23">
        <v>5.62</v>
      </c>
      <c r="L23">
        <v>4748.8</v>
      </c>
      <c r="M23">
        <f t="shared" ref="M23" si="12">$C$71-C23</f>
        <v>0</v>
      </c>
    </row>
    <row r="24" spans="1:13" x14ac:dyDescent="0.25">
      <c r="B24" s="4" t="s">
        <v>9</v>
      </c>
      <c r="C24">
        <v>50</v>
      </c>
      <c r="D24">
        <v>1859</v>
      </c>
      <c r="E24">
        <v>900</v>
      </c>
      <c r="F24">
        <v>3105</v>
      </c>
      <c r="G24">
        <v>435.42</v>
      </c>
      <c r="H24">
        <v>0</v>
      </c>
      <c r="I24">
        <v>2.5779800000000002</v>
      </c>
      <c r="J24">
        <v>11.96</v>
      </c>
      <c r="K24">
        <v>7.04</v>
      </c>
      <c r="L24">
        <v>4748.8</v>
      </c>
      <c r="M24">
        <f t="shared" ref="M24" si="13">$C$72-C24</f>
        <v>0</v>
      </c>
    </row>
    <row r="25" spans="1:13" x14ac:dyDescent="0.25">
      <c r="B25" s="4" t="s">
        <v>10</v>
      </c>
      <c r="C25">
        <v>100</v>
      </c>
      <c r="D25">
        <v>2507</v>
      </c>
      <c r="E25">
        <v>1338</v>
      </c>
      <c r="F25">
        <v>3919</v>
      </c>
      <c r="G25">
        <v>497.72</v>
      </c>
      <c r="H25">
        <v>0</v>
      </c>
      <c r="I25">
        <v>1.92608</v>
      </c>
      <c r="J25">
        <v>8.93</v>
      </c>
      <c r="K25">
        <v>5.26</v>
      </c>
      <c r="L25">
        <v>4748.8999999999996</v>
      </c>
      <c r="M25">
        <f t="shared" ref="M25" si="14">$C$73-C25</f>
        <v>0</v>
      </c>
    </row>
    <row r="26" spans="1:13" x14ac:dyDescent="0.25">
      <c r="B26" s="4" t="s">
        <v>11</v>
      </c>
      <c r="C26">
        <v>199</v>
      </c>
      <c r="D26">
        <v>3313</v>
      </c>
      <c r="E26">
        <v>1708</v>
      </c>
      <c r="F26">
        <v>22960</v>
      </c>
      <c r="G26">
        <v>2787.38</v>
      </c>
      <c r="H26">
        <v>0</v>
      </c>
      <c r="I26">
        <v>0.90625999999999995</v>
      </c>
      <c r="J26">
        <v>4.2</v>
      </c>
      <c r="K26">
        <v>2.48</v>
      </c>
      <c r="L26">
        <v>4749.5</v>
      </c>
      <c r="M26">
        <f t="shared" ref="M26" si="15">$C$74-C26</f>
        <v>1</v>
      </c>
    </row>
    <row r="27" spans="1:13" x14ac:dyDescent="0.25">
      <c r="B27" s="4" t="s">
        <v>12</v>
      </c>
      <c r="C27">
        <v>400</v>
      </c>
      <c r="D27">
        <v>5039</v>
      </c>
      <c r="E27">
        <v>2851</v>
      </c>
      <c r="F27">
        <v>7504</v>
      </c>
      <c r="G27">
        <v>994.62</v>
      </c>
      <c r="H27">
        <v>0</v>
      </c>
      <c r="I27">
        <v>0.98924000000000001</v>
      </c>
      <c r="J27">
        <v>4.59</v>
      </c>
      <c r="K27">
        <v>2.7</v>
      </c>
      <c r="L27">
        <v>4749.7</v>
      </c>
      <c r="M27">
        <f t="shared" ref="M27" si="16">$C$75-C27</f>
        <v>0</v>
      </c>
    </row>
    <row r="28" spans="1:13" x14ac:dyDescent="0.25">
      <c r="B28" s="4" t="s">
        <v>13</v>
      </c>
      <c r="C28">
        <v>800</v>
      </c>
      <c r="D28">
        <v>8506</v>
      </c>
      <c r="E28">
        <v>4501</v>
      </c>
      <c r="F28">
        <v>14537</v>
      </c>
      <c r="G28">
        <v>1794.36</v>
      </c>
      <c r="H28">
        <v>0</v>
      </c>
      <c r="I28">
        <v>0.58636999999999995</v>
      </c>
      <c r="J28">
        <v>2.72</v>
      </c>
      <c r="K28">
        <v>1.6</v>
      </c>
      <c r="L28">
        <v>4749.8999999999996</v>
      </c>
      <c r="M28">
        <f t="shared" ref="M28" si="17">$C$76-C28</f>
        <v>0</v>
      </c>
    </row>
    <row r="29" spans="1:13" x14ac:dyDescent="0.25">
      <c r="A29" t="s">
        <v>29</v>
      </c>
      <c r="B29" s="4" t="s">
        <v>8</v>
      </c>
      <c r="C29">
        <v>50</v>
      </c>
      <c r="D29">
        <v>2415</v>
      </c>
      <c r="E29">
        <v>895</v>
      </c>
      <c r="F29">
        <v>5971</v>
      </c>
      <c r="G29">
        <v>1140.5999999999999</v>
      </c>
      <c r="H29">
        <v>0</v>
      </c>
      <c r="I29">
        <v>2.0064199999999999</v>
      </c>
      <c r="J29">
        <v>9.3000000000000007</v>
      </c>
      <c r="K29">
        <v>5.48</v>
      </c>
      <c r="L29">
        <v>4748.8</v>
      </c>
      <c r="M29">
        <f t="shared" ref="M29" si="18">$C$71-C29</f>
        <v>0</v>
      </c>
    </row>
    <row r="30" spans="1:13" x14ac:dyDescent="0.25">
      <c r="B30" s="4" t="s">
        <v>9</v>
      </c>
      <c r="C30">
        <v>50</v>
      </c>
      <c r="D30">
        <v>2031</v>
      </c>
      <c r="E30">
        <v>1189</v>
      </c>
      <c r="F30">
        <v>2826</v>
      </c>
      <c r="G30">
        <v>346.95</v>
      </c>
      <c r="H30">
        <v>0</v>
      </c>
      <c r="I30">
        <v>2.3469799999999998</v>
      </c>
      <c r="J30">
        <v>10.88</v>
      </c>
      <c r="K30">
        <v>6.41</v>
      </c>
      <c r="L30">
        <v>4748.8</v>
      </c>
      <c r="M30">
        <f t="shared" ref="M30" si="19">$C$72-C30</f>
        <v>0</v>
      </c>
    </row>
    <row r="31" spans="1:13" x14ac:dyDescent="0.25">
      <c r="B31" s="4" t="s">
        <v>10</v>
      </c>
      <c r="C31">
        <v>99</v>
      </c>
      <c r="D31">
        <v>2694</v>
      </c>
      <c r="E31">
        <v>1206</v>
      </c>
      <c r="F31">
        <v>22052</v>
      </c>
      <c r="G31">
        <v>3896.67</v>
      </c>
      <c r="H31">
        <v>0</v>
      </c>
      <c r="I31">
        <v>0.64258999999999999</v>
      </c>
      <c r="J31">
        <v>2.98</v>
      </c>
      <c r="K31">
        <v>1.76</v>
      </c>
      <c r="L31">
        <v>4748.8999999999996</v>
      </c>
      <c r="M31">
        <f t="shared" ref="M31" si="20">$C$73-C31</f>
        <v>1</v>
      </c>
    </row>
    <row r="32" spans="1:13" x14ac:dyDescent="0.25">
      <c r="B32" s="4" t="s">
        <v>11</v>
      </c>
      <c r="C32">
        <v>199</v>
      </c>
      <c r="D32">
        <v>2957</v>
      </c>
      <c r="E32">
        <v>1838</v>
      </c>
      <c r="F32">
        <v>22243</v>
      </c>
      <c r="G32">
        <v>2703.46</v>
      </c>
      <c r="H32">
        <v>0</v>
      </c>
      <c r="I32">
        <v>0.98897999999999997</v>
      </c>
      <c r="J32">
        <v>4.59</v>
      </c>
      <c r="K32">
        <v>2.7</v>
      </c>
      <c r="L32">
        <v>4749.5</v>
      </c>
      <c r="M32">
        <f t="shared" ref="M32" si="21">$C$74-C32</f>
        <v>1</v>
      </c>
    </row>
    <row r="33" spans="1:13" x14ac:dyDescent="0.25">
      <c r="B33" s="4" t="s">
        <v>12</v>
      </c>
      <c r="C33">
        <v>400</v>
      </c>
      <c r="D33">
        <v>5083</v>
      </c>
      <c r="E33">
        <v>2723</v>
      </c>
      <c r="F33">
        <v>7717</v>
      </c>
      <c r="G33">
        <v>952.1</v>
      </c>
      <c r="H33">
        <v>0</v>
      </c>
      <c r="I33">
        <v>0.97982999999999998</v>
      </c>
      <c r="J33">
        <v>4.54</v>
      </c>
      <c r="K33">
        <v>2.68</v>
      </c>
      <c r="L33">
        <v>4749.7</v>
      </c>
      <c r="M33">
        <f t="shared" ref="M33" si="22">$C$75-C33</f>
        <v>0</v>
      </c>
    </row>
    <row r="34" spans="1:13" x14ac:dyDescent="0.25">
      <c r="B34" s="4" t="s">
        <v>13</v>
      </c>
      <c r="C34">
        <v>800</v>
      </c>
      <c r="D34">
        <v>8393</v>
      </c>
      <c r="E34">
        <v>4210</v>
      </c>
      <c r="F34">
        <v>12864</v>
      </c>
      <c r="G34">
        <v>1518.4</v>
      </c>
      <c r="H34">
        <v>0</v>
      </c>
      <c r="I34">
        <v>0.59455999999999998</v>
      </c>
      <c r="J34">
        <v>2.76</v>
      </c>
      <c r="K34">
        <v>1.63</v>
      </c>
      <c r="L34">
        <v>4749.8999999999996</v>
      </c>
      <c r="M34">
        <f t="shared" ref="M34" si="23">$C$76-C34</f>
        <v>0</v>
      </c>
    </row>
    <row r="35" spans="1:13" x14ac:dyDescent="0.25">
      <c r="A35" t="s">
        <v>30</v>
      </c>
      <c r="B35" s="4" t="s">
        <v>8</v>
      </c>
      <c r="C35">
        <v>50</v>
      </c>
      <c r="D35">
        <v>2346</v>
      </c>
      <c r="E35">
        <v>1503</v>
      </c>
      <c r="F35">
        <v>5710</v>
      </c>
      <c r="G35">
        <v>1078.1400000000001</v>
      </c>
      <c r="H35">
        <v>0</v>
      </c>
      <c r="I35">
        <v>2.0610900000000001</v>
      </c>
      <c r="J35">
        <v>9.56</v>
      </c>
      <c r="K35">
        <v>5.63</v>
      </c>
      <c r="L35">
        <v>4748.8</v>
      </c>
      <c r="M35">
        <f t="shared" ref="M35" si="24">$C$71-C35</f>
        <v>0</v>
      </c>
    </row>
    <row r="36" spans="1:13" x14ac:dyDescent="0.25">
      <c r="B36" s="4" t="s">
        <v>9</v>
      </c>
      <c r="C36">
        <v>50</v>
      </c>
      <c r="D36">
        <v>2516</v>
      </c>
      <c r="E36">
        <v>1359</v>
      </c>
      <c r="F36">
        <v>4607</v>
      </c>
      <c r="G36">
        <v>834.73</v>
      </c>
      <c r="H36">
        <v>0</v>
      </c>
      <c r="I36">
        <v>1.9312499999999999</v>
      </c>
      <c r="J36">
        <v>8.9600000000000009</v>
      </c>
      <c r="K36">
        <v>5.28</v>
      </c>
      <c r="L36">
        <v>4748.8</v>
      </c>
      <c r="M36">
        <f t="shared" ref="M36" si="25">$C$72-C36</f>
        <v>0</v>
      </c>
    </row>
    <row r="37" spans="1:13" x14ac:dyDescent="0.25">
      <c r="B37" s="4" t="s">
        <v>10</v>
      </c>
      <c r="C37">
        <v>100</v>
      </c>
      <c r="D37">
        <v>2406</v>
      </c>
      <c r="E37">
        <v>1122</v>
      </c>
      <c r="F37">
        <v>3035</v>
      </c>
      <c r="G37">
        <v>361.58</v>
      </c>
      <c r="H37">
        <v>0</v>
      </c>
      <c r="I37">
        <v>2.0358700000000001</v>
      </c>
      <c r="J37">
        <v>9.44</v>
      </c>
      <c r="K37">
        <v>5.56</v>
      </c>
      <c r="L37">
        <v>4748.8999999999996</v>
      </c>
      <c r="M37">
        <f t="shared" ref="M37" si="26">$C$73-C37</f>
        <v>0</v>
      </c>
    </row>
    <row r="38" spans="1:13" x14ac:dyDescent="0.25">
      <c r="B38" s="4" t="s">
        <v>11</v>
      </c>
      <c r="C38">
        <v>200</v>
      </c>
      <c r="D38">
        <v>3132</v>
      </c>
      <c r="E38">
        <v>1798</v>
      </c>
      <c r="F38">
        <v>4854</v>
      </c>
      <c r="G38">
        <v>660.45</v>
      </c>
      <c r="H38">
        <v>0</v>
      </c>
      <c r="I38">
        <v>1.57904</v>
      </c>
      <c r="J38">
        <v>7.32</v>
      </c>
      <c r="K38">
        <v>4.32</v>
      </c>
      <c r="L38">
        <v>4749.5</v>
      </c>
      <c r="M38">
        <f t="shared" ref="M38" si="27">$C$74-C38</f>
        <v>0</v>
      </c>
    </row>
    <row r="39" spans="1:13" x14ac:dyDescent="0.25">
      <c r="B39" s="4" t="s">
        <v>12</v>
      </c>
      <c r="C39">
        <v>400</v>
      </c>
      <c r="D39">
        <v>5133</v>
      </c>
      <c r="E39">
        <v>2855</v>
      </c>
      <c r="F39">
        <v>7109</v>
      </c>
      <c r="G39">
        <v>987.68</v>
      </c>
      <c r="H39">
        <v>0</v>
      </c>
      <c r="I39">
        <v>0.97053</v>
      </c>
      <c r="J39">
        <v>4.5</v>
      </c>
      <c r="K39">
        <v>2.65</v>
      </c>
      <c r="L39">
        <v>4749.7</v>
      </c>
      <c r="M39">
        <f t="shared" ref="M39" si="28">$C$75-C39</f>
        <v>0</v>
      </c>
    </row>
    <row r="40" spans="1:13" x14ac:dyDescent="0.25">
      <c r="B40" s="4" t="s">
        <v>13</v>
      </c>
      <c r="C40">
        <v>800</v>
      </c>
      <c r="D40">
        <v>8469</v>
      </c>
      <c r="E40">
        <v>4471</v>
      </c>
      <c r="F40">
        <v>14104</v>
      </c>
      <c r="G40">
        <v>1834.47</v>
      </c>
      <c r="H40">
        <v>0</v>
      </c>
      <c r="I40">
        <v>0.58909999999999996</v>
      </c>
      <c r="J40">
        <v>2.73</v>
      </c>
      <c r="K40">
        <v>1.61</v>
      </c>
      <c r="L40">
        <v>4749.8999999999996</v>
      </c>
      <c r="M40">
        <f t="shared" ref="M40" si="29">$C$76-C40</f>
        <v>0</v>
      </c>
    </row>
    <row r="41" spans="1:13" x14ac:dyDescent="0.25">
      <c r="A41" t="s">
        <v>31</v>
      </c>
      <c r="B41" s="4" t="s">
        <v>8</v>
      </c>
      <c r="C41">
        <v>50</v>
      </c>
      <c r="D41">
        <v>2383</v>
      </c>
      <c r="E41">
        <v>1393</v>
      </c>
      <c r="F41">
        <v>5760</v>
      </c>
      <c r="G41">
        <v>1095.48</v>
      </c>
      <c r="H41">
        <v>0</v>
      </c>
      <c r="I41">
        <v>2.0293000000000001</v>
      </c>
      <c r="J41">
        <v>9.41</v>
      </c>
      <c r="K41">
        <v>5.54</v>
      </c>
      <c r="L41">
        <v>4748.8</v>
      </c>
      <c r="M41">
        <f t="shared" ref="M41" si="30">$C$71-C41</f>
        <v>0</v>
      </c>
    </row>
    <row r="42" spans="1:13" x14ac:dyDescent="0.25">
      <c r="B42" s="4" t="s">
        <v>9</v>
      </c>
      <c r="C42">
        <v>50</v>
      </c>
      <c r="D42">
        <v>1965</v>
      </c>
      <c r="E42">
        <v>1191</v>
      </c>
      <c r="F42">
        <v>2998</v>
      </c>
      <c r="G42">
        <v>356</v>
      </c>
      <c r="H42">
        <v>0</v>
      </c>
      <c r="I42">
        <v>2.4384299999999999</v>
      </c>
      <c r="J42">
        <v>11.31</v>
      </c>
      <c r="K42">
        <v>6.66</v>
      </c>
      <c r="L42">
        <v>4748.8</v>
      </c>
      <c r="M42">
        <f t="shared" ref="M42" si="31">$C$72-C42</f>
        <v>0</v>
      </c>
    </row>
    <row r="43" spans="1:13" x14ac:dyDescent="0.25">
      <c r="B43" s="4" t="s">
        <v>10</v>
      </c>
      <c r="C43">
        <v>100</v>
      </c>
      <c r="D43">
        <v>2402</v>
      </c>
      <c r="E43">
        <v>1379</v>
      </c>
      <c r="F43">
        <v>3423</v>
      </c>
      <c r="G43">
        <v>399.92</v>
      </c>
      <c r="H43">
        <v>0</v>
      </c>
      <c r="I43">
        <v>1.99916</v>
      </c>
      <c r="J43">
        <v>9.27</v>
      </c>
      <c r="K43">
        <v>5.46</v>
      </c>
      <c r="L43">
        <v>4748.8999999999996</v>
      </c>
      <c r="M43">
        <f t="shared" ref="M43" si="32">$C$73-C43</f>
        <v>0</v>
      </c>
    </row>
    <row r="44" spans="1:13" x14ac:dyDescent="0.25">
      <c r="B44" s="4" t="s">
        <v>11</v>
      </c>
      <c r="C44">
        <v>200</v>
      </c>
      <c r="D44">
        <v>3250</v>
      </c>
      <c r="E44">
        <v>1810</v>
      </c>
      <c r="F44">
        <v>5398</v>
      </c>
      <c r="G44">
        <v>709.05</v>
      </c>
      <c r="H44">
        <v>0</v>
      </c>
      <c r="I44">
        <v>1.5224500000000001</v>
      </c>
      <c r="J44">
        <v>7.06</v>
      </c>
      <c r="K44">
        <v>4.16</v>
      </c>
      <c r="L44">
        <v>4749.5</v>
      </c>
      <c r="M44">
        <f t="shared" ref="M44" si="33">$C$74-C44</f>
        <v>0</v>
      </c>
    </row>
    <row r="45" spans="1:13" x14ac:dyDescent="0.25">
      <c r="B45" s="4" t="s">
        <v>12</v>
      </c>
      <c r="C45">
        <v>400</v>
      </c>
      <c r="D45">
        <v>5268</v>
      </c>
      <c r="E45">
        <v>2797</v>
      </c>
      <c r="F45">
        <v>7293</v>
      </c>
      <c r="G45">
        <v>910.15</v>
      </c>
      <c r="H45">
        <v>0</v>
      </c>
      <c r="I45">
        <v>0.94466000000000006</v>
      </c>
      <c r="J45">
        <v>4.38</v>
      </c>
      <c r="K45">
        <v>2.58</v>
      </c>
      <c r="L45">
        <v>4749.7</v>
      </c>
      <c r="M45">
        <f t="shared" ref="M45" si="34">$C$75-C45</f>
        <v>0</v>
      </c>
    </row>
    <row r="46" spans="1:13" x14ac:dyDescent="0.25">
      <c r="B46" s="4" t="s">
        <v>13</v>
      </c>
      <c r="C46">
        <v>795</v>
      </c>
      <c r="D46">
        <v>8498</v>
      </c>
      <c r="E46">
        <v>4588</v>
      </c>
      <c r="F46">
        <v>15252</v>
      </c>
      <c r="G46">
        <v>1702.34</v>
      </c>
      <c r="H46">
        <v>0</v>
      </c>
      <c r="I46">
        <v>0.53932999999999998</v>
      </c>
      <c r="J46">
        <v>2.5</v>
      </c>
      <c r="K46">
        <v>1.47</v>
      </c>
      <c r="L46">
        <v>4749.8999999999996</v>
      </c>
      <c r="M46">
        <f t="shared" ref="M46" si="35">$C$76-C46</f>
        <v>5</v>
      </c>
    </row>
    <row r="47" spans="1:13" x14ac:dyDescent="0.25">
      <c r="A47" t="s">
        <v>32</v>
      </c>
      <c r="B47" s="4" t="s">
        <v>8</v>
      </c>
      <c r="C47">
        <v>50</v>
      </c>
      <c r="D47">
        <v>2318</v>
      </c>
      <c r="E47">
        <v>1402</v>
      </c>
      <c r="F47">
        <v>5750</v>
      </c>
      <c r="G47">
        <v>1086.04</v>
      </c>
      <c r="H47">
        <v>0</v>
      </c>
      <c r="I47">
        <v>2.0698799999999999</v>
      </c>
      <c r="J47">
        <v>9.6</v>
      </c>
      <c r="K47">
        <v>5.66</v>
      </c>
      <c r="L47">
        <v>4748.8</v>
      </c>
      <c r="M47">
        <f t="shared" ref="M47" si="36">$C$71-C47</f>
        <v>0</v>
      </c>
    </row>
    <row r="48" spans="1:13" x14ac:dyDescent="0.25">
      <c r="B48" s="4" t="s">
        <v>9</v>
      </c>
      <c r="C48">
        <v>50</v>
      </c>
      <c r="D48">
        <v>2025</v>
      </c>
      <c r="E48">
        <v>1205</v>
      </c>
      <c r="F48">
        <v>2412</v>
      </c>
      <c r="G48">
        <v>217.52</v>
      </c>
      <c r="H48">
        <v>0</v>
      </c>
      <c r="I48">
        <v>2.3579300000000001</v>
      </c>
      <c r="J48">
        <v>10.93</v>
      </c>
      <c r="K48">
        <v>6.44</v>
      </c>
      <c r="L48">
        <v>4748.8</v>
      </c>
      <c r="M48">
        <f t="shared" ref="M48" si="37">$C$72-C48</f>
        <v>0</v>
      </c>
    </row>
    <row r="49" spans="1:13" x14ac:dyDescent="0.25">
      <c r="B49" s="4" t="s">
        <v>10</v>
      </c>
      <c r="C49">
        <v>100</v>
      </c>
      <c r="D49">
        <v>2421</v>
      </c>
      <c r="E49">
        <v>1399</v>
      </c>
      <c r="F49">
        <v>3494</v>
      </c>
      <c r="G49">
        <v>350.36</v>
      </c>
      <c r="H49">
        <v>0</v>
      </c>
      <c r="I49">
        <v>2.03009</v>
      </c>
      <c r="J49">
        <v>9.41</v>
      </c>
      <c r="K49">
        <v>5.55</v>
      </c>
      <c r="L49">
        <v>4748.8999999999996</v>
      </c>
      <c r="M49">
        <f t="shared" ref="M49" si="38">$C$73-C49</f>
        <v>0</v>
      </c>
    </row>
    <row r="50" spans="1:13" x14ac:dyDescent="0.25">
      <c r="B50" s="4" t="s">
        <v>11</v>
      </c>
      <c r="C50">
        <v>200</v>
      </c>
      <c r="D50">
        <v>3374</v>
      </c>
      <c r="E50">
        <v>1872</v>
      </c>
      <c r="F50">
        <v>5309</v>
      </c>
      <c r="G50">
        <v>663.3</v>
      </c>
      <c r="H50">
        <v>0</v>
      </c>
      <c r="I50">
        <v>1.4681200000000001</v>
      </c>
      <c r="J50">
        <v>6.81</v>
      </c>
      <c r="K50">
        <v>4.01</v>
      </c>
      <c r="L50">
        <v>4749.5</v>
      </c>
      <c r="M50">
        <f t="shared" ref="M50" si="39">$C$74-C50</f>
        <v>0</v>
      </c>
    </row>
    <row r="51" spans="1:13" x14ac:dyDescent="0.25">
      <c r="B51" s="4" t="s">
        <v>12</v>
      </c>
      <c r="C51">
        <v>400</v>
      </c>
      <c r="D51">
        <v>5142</v>
      </c>
      <c r="E51">
        <v>2505</v>
      </c>
      <c r="F51">
        <v>7920</v>
      </c>
      <c r="G51">
        <v>1064.21</v>
      </c>
      <c r="H51">
        <v>0</v>
      </c>
      <c r="I51">
        <v>0.96904999999999997</v>
      </c>
      <c r="J51">
        <v>4.49</v>
      </c>
      <c r="K51">
        <v>2.65</v>
      </c>
      <c r="L51">
        <v>4749.7</v>
      </c>
      <c r="M51">
        <f t="shared" ref="M51" si="40">$C$75-C51</f>
        <v>0</v>
      </c>
    </row>
    <row r="52" spans="1:13" x14ac:dyDescent="0.25">
      <c r="B52" s="4" t="s">
        <v>13</v>
      </c>
      <c r="C52">
        <v>800</v>
      </c>
      <c r="D52">
        <v>8981</v>
      </c>
      <c r="E52">
        <v>4500</v>
      </c>
      <c r="F52">
        <v>50073</v>
      </c>
      <c r="G52">
        <v>3631.55</v>
      </c>
      <c r="H52">
        <v>0</v>
      </c>
      <c r="I52">
        <v>0.55588000000000004</v>
      </c>
      <c r="J52">
        <v>2.58</v>
      </c>
      <c r="K52">
        <v>1.52</v>
      </c>
      <c r="L52">
        <v>4749.8999999999996</v>
      </c>
      <c r="M52">
        <f t="shared" ref="M52" si="41">$C$76-C52</f>
        <v>0</v>
      </c>
    </row>
    <row r="53" spans="1:13" x14ac:dyDescent="0.25">
      <c r="A53" t="s">
        <v>33</v>
      </c>
      <c r="B53" s="4" t="s">
        <v>8</v>
      </c>
      <c r="C53">
        <v>50</v>
      </c>
      <c r="D53">
        <v>2343</v>
      </c>
      <c r="E53">
        <v>1401</v>
      </c>
      <c r="F53">
        <v>5499</v>
      </c>
      <c r="G53">
        <v>986.44</v>
      </c>
      <c r="H53">
        <v>0</v>
      </c>
      <c r="I53">
        <v>2.05558</v>
      </c>
      <c r="J53">
        <v>9.5299999999999994</v>
      </c>
      <c r="K53">
        <v>5.62</v>
      </c>
      <c r="L53">
        <v>4748.8</v>
      </c>
      <c r="M53">
        <f t="shared" ref="M53" si="42">$C$71-C53</f>
        <v>0</v>
      </c>
    </row>
    <row r="54" spans="1:13" x14ac:dyDescent="0.25">
      <c r="B54" s="4" t="s">
        <v>9</v>
      </c>
      <c r="C54">
        <v>50</v>
      </c>
      <c r="D54">
        <v>2076</v>
      </c>
      <c r="E54">
        <v>1373</v>
      </c>
      <c r="F54">
        <v>3212</v>
      </c>
      <c r="G54">
        <v>442.98</v>
      </c>
      <c r="H54">
        <v>0</v>
      </c>
      <c r="I54">
        <v>2.3345899999999999</v>
      </c>
      <c r="J54">
        <v>10.83</v>
      </c>
      <c r="K54">
        <v>6.38</v>
      </c>
      <c r="L54">
        <v>4748.8</v>
      </c>
      <c r="M54">
        <f t="shared" ref="M54" si="43">$C$72-C54</f>
        <v>0</v>
      </c>
    </row>
    <row r="55" spans="1:13" x14ac:dyDescent="0.25">
      <c r="B55" s="4" t="s">
        <v>10</v>
      </c>
      <c r="C55">
        <v>100</v>
      </c>
      <c r="D55">
        <v>2557</v>
      </c>
      <c r="E55">
        <v>1412</v>
      </c>
      <c r="F55">
        <v>4079</v>
      </c>
      <c r="G55">
        <v>553.6</v>
      </c>
      <c r="H55">
        <v>0</v>
      </c>
      <c r="I55">
        <v>1.8986099999999999</v>
      </c>
      <c r="J55">
        <v>8.81</v>
      </c>
      <c r="K55">
        <v>5.19</v>
      </c>
      <c r="L55">
        <v>4748.8999999999996</v>
      </c>
      <c r="M55">
        <f t="shared" ref="M55" si="44">$C$73-C55</f>
        <v>0</v>
      </c>
    </row>
    <row r="56" spans="1:13" x14ac:dyDescent="0.25">
      <c r="B56" s="4" t="s">
        <v>11</v>
      </c>
      <c r="C56">
        <v>199</v>
      </c>
      <c r="D56">
        <v>3169</v>
      </c>
      <c r="E56">
        <v>1780</v>
      </c>
      <c r="F56">
        <v>22755</v>
      </c>
      <c r="G56">
        <v>2790.59</v>
      </c>
      <c r="H56">
        <v>0</v>
      </c>
      <c r="I56">
        <v>0.93252000000000002</v>
      </c>
      <c r="J56">
        <v>4.33</v>
      </c>
      <c r="K56">
        <v>2.5499999999999998</v>
      </c>
      <c r="L56">
        <v>4749.5</v>
      </c>
      <c r="M56">
        <f t="shared" ref="M56" si="45">$C$74-C56</f>
        <v>1</v>
      </c>
    </row>
    <row r="57" spans="1:13" x14ac:dyDescent="0.25">
      <c r="B57" s="4" t="s">
        <v>12</v>
      </c>
      <c r="C57">
        <v>400</v>
      </c>
      <c r="D57">
        <v>5220</v>
      </c>
      <c r="E57">
        <v>2703</v>
      </c>
      <c r="F57">
        <v>7511</v>
      </c>
      <c r="G57">
        <v>768.62</v>
      </c>
      <c r="H57">
        <v>0</v>
      </c>
      <c r="I57">
        <v>0.95420000000000005</v>
      </c>
      <c r="J57">
        <v>4.43</v>
      </c>
      <c r="K57">
        <v>2.61</v>
      </c>
      <c r="L57">
        <v>4749.7</v>
      </c>
      <c r="M57">
        <f t="shared" ref="M57" si="46">$C$75-C57</f>
        <v>0</v>
      </c>
    </row>
    <row r="58" spans="1:13" x14ac:dyDescent="0.25">
      <c r="B58" s="4" t="s">
        <v>13</v>
      </c>
      <c r="C58">
        <v>800</v>
      </c>
      <c r="D58">
        <v>8583</v>
      </c>
      <c r="E58">
        <v>4117</v>
      </c>
      <c r="F58">
        <v>14683</v>
      </c>
      <c r="G58">
        <v>1941.01</v>
      </c>
      <c r="H58">
        <v>0</v>
      </c>
      <c r="I58">
        <v>0.58128999999999997</v>
      </c>
      <c r="J58">
        <v>2.7</v>
      </c>
      <c r="K58">
        <v>1.59</v>
      </c>
      <c r="L58">
        <v>4749.8999999999996</v>
      </c>
      <c r="M58">
        <f t="shared" ref="M58" si="47">$C$76-C58</f>
        <v>0</v>
      </c>
    </row>
    <row r="59" spans="1:13" x14ac:dyDescent="0.25">
      <c r="A59" t="s">
        <v>34</v>
      </c>
      <c r="B59" s="4" t="s">
        <v>8</v>
      </c>
      <c r="C59">
        <v>50</v>
      </c>
      <c r="D59">
        <v>2366</v>
      </c>
      <c r="E59">
        <v>1553</v>
      </c>
      <c r="F59">
        <v>5908</v>
      </c>
      <c r="G59">
        <v>1124.07</v>
      </c>
      <c r="H59">
        <v>0</v>
      </c>
      <c r="I59">
        <v>2.0291399999999999</v>
      </c>
      <c r="J59">
        <v>9.41</v>
      </c>
      <c r="K59">
        <v>5.54</v>
      </c>
      <c r="L59">
        <v>4748.8</v>
      </c>
      <c r="M59">
        <f t="shared" ref="M59" si="48">$C$71-C59</f>
        <v>0</v>
      </c>
    </row>
    <row r="60" spans="1:13" x14ac:dyDescent="0.25">
      <c r="B60" s="4" t="s">
        <v>9</v>
      </c>
      <c r="C60">
        <v>50</v>
      </c>
      <c r="D60">
        <v>1622</v>
      </c>
      <c r="E60">
        <v>960</v>
      </c>
      <c r="F60">
        <v>2173</v>
      </c>
      <c r="G60">
        <v>268.69</v>
      </c>
      <c r="H60">
        <v>0</v>
      </c>
      <c r="I60">
        <v>2.94048</v>
      </c>
      <c r="J60">
        <v>13.64</v>
      </c>
      <c r="K60">
        <v>8.0299999999999994</v>
      </c>
      <c r="L60">
        <v>4748.8</v>
      </c>
      <c r="M60">
        <f t="shared" ref="M60" si="49">$C$72-C60</f>
        <v>0</v>
      </c>
    </row>
    <row r="61" spans="1:13" x14ac:dyDescent="0.25">
      <c r="B61" s="4" t="s">
        <v>10</v>
      </c>
      <c r="C61">
        <v>100</v>
      </c>
      <c r="D61">
        <v>2560</v>
      </c>
      <c r="E61">
        <v>1422</v>
      </c>
      <c r="F61">
        <v>3608</v>
      </c>
      <c r="G61">
        <v>454.64</v>
      </c>
      <c r="H61">
        <v>0</v>
      </c>
      <c r="I61">
        <v>1.90002</v>
      </c>
      <c r="J61">
        <v>8.81</v>
      </c>
      <c r="K61">
        <v>5.19</v>
      </c>
      <c r="L61">
        <v>4748.8999999999996</v>
      </c>
      <c r="M61">
        <f t="shared" ref="M61" si="50">$C$73-C61</f>
        <v>0</v>
      </c>
    </row>
    <row r="62" spans="1:13" x14ac:dyDescent="0.25">
      <c r="B62" s="4" t="s">
        <v>11</v>
      </c>
      <c r="C62">
        <v>200</v>
      </c>
      <c r="D62">
        <v>3383</v>
      </c>
      <c r="E62">
        <v>2173</v>
      </c>
      <c r="F62">
        <v>5007</v>
      </c>
      <c r="G62">
        <v>572.27</v>
      </c>
      <c r="H62">
        <v>0</v>
      </c>
      <c r="I62">
        <v>1.4658</v>
      </c>
      <c r="J62">
        <v>6.8</v>
      </c>
      <c r="K62">
        <v>4.01</v>
      </c>
      <c r="L62">
        <v>4749.5</v>
      </c>
      <c r="M62">
        <f t="shared" ref="M62" si="51">$C$74-C62</f>
        <v>0</v>
      </c>
    </row>
    <row r="63" spans="1:13" x14ac:dyDescent="0.25">
      <c r="B63" s="4" t="s">
        <v>12</v>
      </c>
      <c r="C63">
        <v>400</v>
      </c>
      <c r="D63">
        <v>4936</v>
      </c>
      <c r="E63">
        <v>2098</v>
      </c>
      <c r="F63">
        <v>7573</v>
      </c>
      <c r="G63">
        <v>925.78</v>
      </c>
      <c r="H63">
        <v>0</v>
      </c>
      <c r="I63">
        <v>1.00885</v>
      </c>
      <c r="J63">
        <v>4.68</v>
      </c>
      <c r="K63">
        <v>2.76</v>
      </c>
      <c r="L63">
        <v>4749.7</v>
      </c>
      <c r="M63">
        <f t="shared" ref="M63" si="52">$C$75-C63</f>
        <v>0</v>
      </c>
    </row>
    <row r="64" spans="1:13" x14ac:dyDescent="0.25">
      <c r="B64" s="4" t="s">
        <v>13</v>
      </c>
      <c r="C64">
        <v>795</v>
      </c>
      <c r="D64">
        <v>8263</v>
      </c>
      <c r="E64">
        <v>4100</v>
      </c>
      <c r="F64">
        <v>20546</v>
      </c>
      <c r="G64">
        <v>1986.15</v>
      </c>
      <c r="H64">
        <v>0</v>
      </c>
      <c r="I64">
        <v>0.55342000000000002</v>
      </c>
      <c r="J64">
        <v>2.57</v>
      </c>
      <c r="K64">
        <v>1.51</v>
      </c>
      <c r="L64">
        <v>4749.8999999999996</v>
      </c>
      <c r="M64">
        <f t="shared" ref="M64" si="53">$C$76-C64</f>
        <v>5</v>
      </c>
    </row>
    <row r="70" spans="1:14" x14ac:dyDescent="0.25">
      <c r="A70" s="1" t="s">
        <v>35</v>
      </c>
      <c r="B70" s="1" t="s">
        <v>7</v>
      </c>
      <c r="C70" s="1" t="s">
        <v>14</v>
      </c>
      <c r="D70" s="1" t="s">
        <v>19</v>
      </c>
      <c r="E70" s="1" t="s">
        <v>20</v>
      </c>
      <c r="F70" s="1" t="s">
        <v>21</v>
      </c>
      <c r="G70" s="1" t="s">
        <v>15</v>
      </c>
      <c r="H70" s="1" t="s">
        <v>16</v>
      </c>
      <c r="I70" s="1" t="s">
        <v>23</v>
      </c>
      <c r="J70" s="1" t="s">
        <v>17</v>
      </c>
      <c r="K70" s="1" t="s">
        <v>18</v>
      </c>
      <c r="L70" s="1" t="s">
        <v>22</v>
      </c>
      <c r="M70" s="1" t="s">
        <v>48</v>
      </c>
      <c r="N70" s="1" t="s">
        <v>43</v>
      </c>
    </row>
    <row r="71" spans="1:14" x14ac:dyDescent="0.25">
      <c r="A71" t="str">
        <f t="shared" ref="A71:A76" si="54">CONCATENATE(B71," : ",C71)</f>
        <v>Warmup : 50</v>
      </c>
      <c r="B71" s="4" t="s">
        <v>36</v>
      </c>
      <c r="C71">
        <v>50</v>
      </c>
      <c r="D71">
        <f>AVERAGE(D5,D11,D17,D23,D29,D35,D41,D47,D53,D59)</f>
        <v>2341</v>
      </c>
      <c r="E71">
        <f t="shared" ref="E71:L71" si="55">AVERAGE(E5,E11,E17,E23,E29,E35,E41,E47,E53,E59)</f>
        <v>1343.1</v>
      </c>
      <c r="F71">
        <f t="shared" si="55"/>
        <v>5806.1</v>
      </c>
      <c r="G71">
        <f t="shared" si="55"/>
        <v>1105.2280000000001</v>
      </c>
      <c r="H71">
        <f t="shared" si="55"/>
        <v>0</v>
      </c>
      <c r="I71">
        <f t="shared" si="55"/>
        <v>2.0625249999999999</v>
      </c>
      <c r="J71">
        <f t="shared" si="55"/>
        <v>9.5639999999999983</v>
      </c>
      <c r="K71">
        <f t="shared" si="55"/>
        <v>5.6349999999999998</v>
      </c>
      <c r="L71">
        <f t="shared" si="55"/>
        <v>4748.8000000000011</v>
      </c>
      <c r="M71" s="6">
        <f>AVERAGE(M5,M11,M17,M23,M29,M35,M41,M47,M53,M59)/C71</f>
        <v>0</v>
      </c>
    </row>
    <row r="72" spans="1:14" x14ac:dyDescent="0.25">
      <c r="A72" t="str">
        <f t="shared" si="54"/>
        <v>Burst1 : 50</v>
      </c>
      <c r="B72" s="4" t="s">
        <v>37</v>
      </c>
      <c r="C72">
        <v>50</v>
      </c>
      <c r="D72">
        <f t="shared" ref="D72:L76" si="56">AVERAGE(D6,D12,D18,D24,D30,D36,D42,D48,D54,D60)</f>
        <v>2130.4</v>
      </c>
      <c r="E72">
        <f t="shared" si="56"/>
        <v>1125.5999999999999</v>
      </c>
      <c r="F72">
        <f t="shared" si="56"/>
        <v>4943.7</v>
      </c>
      <c r="G72">
        <f t="shared" si="56"/>
        <v>920.79000000000019</v>
      </c>
      <c r="H72">
        <f t="shared" si="56"/>
        <v>0</v>
      </c>
      <c r="I72">
        <f t="shared" si="56"/>
        <v>2.2141930000000003</v>
      </c>
      <c r="J72">
        <f t="shared" si="56"/>
        <v>10.270000000000001</v>
      </c>
      <c r="K72">
        <f t="shared" si="56"/>
        <v>6.0490000000000004</v>
      </c>
      <c r="L72">
        <f t="shared" si="56"/>
        <v>4748.8000000000011</v>
      </c>
      <c r="M72" s="6">
        <f t="shared" ref="M72:M76" si="57">AVERAGE(M6,M12,M18,M24,M30,M36,M42,M48,M54,M60)/C72</f>
        <v>2E-3</v>
      </c>
    </row>
    <row r="73" spans="1:14" x14ac:dyDescent="0.25">
      <c r="A73" t="str">
        <f t="shared" si="54"/>
        <v>Burst2 : 100</v>
      </c>
      <c r="B73" s="4" t="s">
        <v>38</v>
      </c>
      <c r="C73">
        <v>100</v>
      </c>
      <c r="D73">
        <f t="shared" si="56"/>
        <v>2541.3000000000002</v>
      </c>
      <c r="E73">
        <f t="shared" si="56"/>
        <v>1273.8</v>
      </c>
      <c r="F73">
        <f t="shared" si="56"/>
        <v>7251.4</v>
      </c>
      <c r="G73">
        <f t="shared" si="56"/>
        <v>1113.376</v>
      </c>
      <c r="H73">
        <f t="shared" si="56"/>
        <v>0</v>
      </c>
      <c r="I73">
        <f t="shared" si="56"/>
        <v>1.6986409999999998</v>
      </c>
      <c r="J73">
        <f t="shared" si="56"/>
        <v>7.8769999999999998</v>
      </c>
      <c r="K73">
        <f t="shared" si="56"/>
        <v>4.641</v>
      </c>
      <c r="L73">
        <f t="shared" si="56"/>
        <v>4748.9000000000005</v>
      </c>
      <c r="M73" s="6">
        <f t="shared" si="57"/>
        <v>2E-3</v>
      </c>
    </row>
    <row r="74" spans="1:14" x14ac:dyDescent="0.25">
      <c r="A74" t="str">
        <f t="shared" si="54"/>
        <v>Burst3 : 200</v>
      </c>
      <c r="B74" s="4" t="s">
        <v>39</v>
      </c>
      <c r="C74">
        <v>200</v>
      </c>
      <c r="D74">
        <f t="shared" si="56"/>
        <v>3228.3</v>
      </c>
      <c r="E74">
        <f t="shared" si="56"/>
        <v>1782.2</v>
      </c>
      <c r="F74">
        <f t="shared" si="56"/>
        <v>12164.3</v>
      </c>
      <c r="G74">
        <f t="shared" si="56"/>
        <v>1503.09</v>
      </c>
      <c r="H74">
        <f t="shared" si="56"/>
        <v>0</v>
      </c>
      <c r="I74">
        <f t="shared" si="56"/>
        <v>1.282367</v>
      </c>
      <c r="J74">
        <f t="shared" si="56"/>
        <v>5.9480000000000004</v>
      </c>
      <c r="K74">
        <f t="shared" si="56"/>
        <v>3.5060000000000002</v>
      </c>
      <c r="L74">
        <f t="shared" si="56"/>
        <v>4749.5</v>
      </c>
      <c r="M74" s="6">
        <f t="shared" si="57"/>
        <v>2E-3</v>
      </c>
    </row>
    <row r="75" spans="1:14" x14ac:dyDescent="0.25">
      <c r="A75" t="str">
        <f t="shared" si="54"/>
        <v>Burst4 : 400</v>
      </c>
      <c r="B75" s="4" t="s">
        <v>40</v>
      </c>
      <c r="C75">
        <v>400</v>
      </c>
      <c r="D75">
        <f t="shared" si="56"/>
        <v>5148.3</v>
      </c>
      <c r="E75">
        <f t="shared" si="56"/>
        <v>2605.5</v>
      </c>
      <c r="F75">
        <f t="shared" si="56"/>
        <v>7917.3</v>
      </c>
      <c r="G75">
        <f t="shared" si="56"/>
        <v>975.35000000000014</v>
      </c>
      <c r="H75">
        <f t="shared" si="56"/>
        <v>0</v>
      </c>
      <c r="I75">
        <f t="shared" si="56"/>
        <v>0.94567600000000007</v>
      </c>
      <c r="J75">
        <f t="shared" si="56"/>
        <v>4.3849999999999998</v>
      </c>
      <c r="K75">
        <f t="shared" si="56"/>
        <v>2.5849999999999995</v>
      </c>
      <c r="L75">
        <f t="shared" si="56"/>
        <v>4749.6999999999989</v>
      </c>
      <c r="M75" s="6">
        <f t="shared" si="57"/>
        <v>1.25E-3</v>
      </c>
    </row>
    <row r="76" spans="1:14" x14ac:dyDescent="0.25">
      <c r="A76" t="str">
        <f t="shared" si="54"/>
        <v>Burst5 : 800</v>
      </c>
      <c r="B76" s="4" t="s">
        <v>41</v>
      </c>
      <c r="C76">
        <v>800</v>
      </c>
      <c r="D76">
        <f t="shared" si="56"/>
        <v>8521</v>
      </c>
      <c r="E76">
        <f t="shared" si="56"/>
        <v>4450.8</v>
      </c>
      <c r="F76">
        <f t="shared" si="56"/>
        <v>19209.900000000001</v>
      </c>
      <c r="G76">
        <f t="shared" si="56"/>
        <v>2015.7560000000001</v>
      </c>
      <c r="H76">
        <f t="shared" si="56"/>
        <v>0</v>
      </c>
      <c r="I76">
        <f t="shared" si="56"/>
        <v>0.56728000000000001</v>
      </c>
      <c r="J76">
        <f t="shared" si="56"/>
        <v>2.6309999999999998</v>
      </c>
      <c r="K76">
        <f t="shared" si="56"/>
        <v>1.55</v>
      </c>
      <c r="L76">
        <f t="shared" si="56"/>
        <v>4749.9000000000005</v>
      </c>
      <c r="M76" s="6">
        <f t="shared" si="57"/>
        <v>2.5000000000000001E-3</v>
      </c>
    </row>
    <row r="78" spans="1:14" x14ac:dyDescent="0.25">
      <c r="A78" s="1" t="s">
        <v>42</v>
      </c>
    </row>
    <row r="79" spans="1:14" x14ac:dyDescent="0.25">
      <c r="B79" t="str">
        <f>A2</f>
        <v>T1 : 1KB</v>
      </c>
      <c r="C79">
        <f>SUM(C72:C76)</f>
        <v>1550</v>
      </c>
      <c r="D79">
        <f>AVERAGE(D72:D76)</f>
        <v>4313.8600000000006</v>
      </c>
      <c r="E79">
        <f t="shared" ref="E79:M79" si="58">AVERAGE(E72:E76)</f>
        <v>2247.58</v>
      </c>
      <c r="F79">
        <f t="shared" si="58"/>
        <v>10297.32</v>
      </c>
      <c r="G79">
        <f t="shared" si="58"/>
        <v>1305.6724000000002</v>
      </c>
      <c r="H79">
        <f t="shared" si="58"/>
        <v>0</v>
      </c>
      <c r="I79">
        <f t="shared" si="58"/>
        <v>1.3416314</v>
      </c>
      <c r="J79">
        <f t="shared" si="58"/>
        <v>6.2222000000000008</v>
      </c>
      <c r="K79">
        <f t="shared" si="58"/>
        <v>3.6662000000000008</v>
      </c>
      <c r="L79">
        <f t="shared" si="58"/>
        <v>4749.3600000000006</v>
      </c>
      <c r="M79" s="6">
        <f t="shared" si="58"/>
        <v>1.9499999999999999E-3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46" workbookViewId="0">
      <selection activeCell="D12" sqref="D12"/>
    </sheetView>
  </sheetViews>
  <sheetFormatPr baseColWidth="10" defaultRowHeight="15" x14ac:dyDescent="0.25"/>
  <cols>
    <col min="1" max="1" width="45.7109375" bestFit="1" customWidth="1"/>
    <col min="2" max="2" width="32.28515625" bestFit="1" customWidth="1"/>
    <col min="3" max="3" width="16.42578125" bestFit="1" customWidth="1"/>
    <col min="4" max="4" width="29.140625" bestFit="1" customWidth="1"/>
    <col min="5" max="5" width="25.28515625" bestFit="1" customWidth="1"/>
    <col min="6" max="6" width="25.5703125" bestFit="1" customWidth="1"/>
    <col min="7" max="7" width="8.85546875" bestFit="1" customWidth="1"/>
    <col min="8" max="8" width="7.7109375" bestFit="1" customWidth="1"/>
    <col min="9" max="9" width="22.28515625" bestFit="1" customWidth="1"/>
    <col min="10" max="10" width="15.5703125" bestFit="1" customWidth="1"/>
    <col min="12" max="12" width="10.140625" bestFit="1" customWidth="1"/>
    <col min="13" max="13" width="22.28515625" bestFit="1" customWidth="1"/>
  </cols>
  <sheetData>
    <row r="1" spans="1:13" ht="30" x14ac:dyDescent="0.25">
      <c r="A1" s="1" t="s">
        <v>58</v>
      </c>
      <c r="B1" s="1" t="s">
        <v>0</v>
      </c>
      <c r="C1" s="1" t="s">
        <v>1</v>
      </c>
      <c r="D1" s="1" t="s">
        <v>2</v>
      </c>
      <c r="E1" s="3" t="s">
        <v>5</v>
      </c>
    </row>
    <row r="2" spans="1:13" ht="30" x14ac:dyDescent="0.25">
      <c r="A2" t="s">
        <v>59</v>
      </c>
      <c r="B2" s="2" t="s">
        <v>6</v>
      </c>
      <c r="C2">
        <v>5</v>
      </c>
      <c r="D2">
        <v>128</v>
      </c>
      <c r="E2">
        <f>6*D2</f>
        <v>768</v>
      </c>
    </row>
    <row r="4" spans="1:13" x14ac:dyDescent="0.25">
      <c r="A4" s="1" t="s">
        <v>24</v>
      </c>
      <c r="B4" s="1" t="s">
        <v>7</v>
      </c>
      <c r="C4" s="1" t="s">
        <v>14</v>
      </c>
      <c r="D4" s="1" t="s">
        <v>19</v>
      </c>
      <c r="E4" s="1" t="s">
        <v>20</v>
      </c>
      <c r="F4" s="1" t="s">
        <v>21</v>
      </c>
      <c r="G4" s="1" t="s">
        <v>15</v>
      </c>
      <c r="H4" s="1" t="s">
        <v>16</v>
      </c>
      <c r="I4" s="1" t="s">
        <v>23</v>
      </c>
      <c r="J4" s="1" t="s">
        <v>17</v>
      </c>
      <c r="K4" s="1" t="s">
        <v>18</v>
      </c>
      <c r="L4" s="1" t="s">
        <v>22</v>
      </c>
      <c r="M4" s="1" t="s">
        <v>47</v>
      </c>
    </row>
    <row r="5" spans="1:13" x14ac:dyDescent="0.25">
      <c r="A5" t="s">
        <v>25</v>
      </c>
      <c r="B5" s="4" t="s">
        <v>8</v>
      </c>
      <c r="C5" s="4">
        <v>50</v>
      </c>
      <c r="D5" s="4">
        <v>4247</v>
      </c>
      <c r="E5" s="4">
        <v>3405</v>
      </c>
      <c r="F5" s="4">
        <v>7581</v>
      </c>
      <c r="G5" s="5">
        <v>970.66</v>
      </c>
      <c r="H5" s="4">
        <v>0</v>
      </c>
      <c r="I5" s="5">
        <v>1.1335299999999999</v>
      </c>
      <c r="J5" s="5">
        <v>568.04</v>
      </c>
      <c r="K5" s="5">
        <v>284.20999999999998</v>
      </c>
      <c r="L5" s="4">
        <v>513148.8</v>
      </c>
      <c r="M5">
        <f>$C$71-C5</f>
        <v>0</v>
      </c>
    </row>
    <row r="6" spans="1:13" x14ac:dyDescent="0.25">
      <c r="B6" s="4" t="s">
        <v>9</v>
      </c>
      <c r="C6" s="4">
        <v>49</v>
      </c>
      <c r="D6" s="4">
        <v>5054</v>
      </c>
      <c r="E6" s="4">
        <v>1234</v>
      </c>
      <c r="F6" s="4">
        <v>23872</v>
      </c>
      <c r="G6" s="5">
        <v>5467.47</v>
      </c>
      <c r="H6" s="4">
        <v>0</v>
      </c>
      <c r="I6" s="5">
        <v>0.35039999999999999</v>
      </c>
      <c r="J6" s="5">
        <v>175.59</v>
      </c>
      <c r="K6" s="5">
        <v>87.86</v>
      </c>
      <c r="L6" s="4">
        <v>513148.8</v>
      </c>
      <c r="M6">
        <f>$C$72-C6</f>
        <v>1</v>
      </c>
    </row>
    <row r="7" spans="1:13" x14ac:dyDescent="0.25">
      <c r="B7" s="4" t="s">
        <v>10</v>
      </c>
      <c r="C7" s="4">
        <v>99</v>
      </c>
      <c r="D7" s="4">
        <v>4238</v>
      </c>
      <c r="E7" s="4">
        <v>1438</v>
      </c>
      <c r="F7" s="4">
        <v>23281</v>
      </c>
      <c r="G7" s="5">
        <v>3990.71</v>
      </c>
      <c r="H7" s="4">
        <v>0</v>
      </c>
      <c r="I7" s="5">
        <v>0.61807000000000001</v>
      </c>
      <c r="J7" s="5">
        <v>309.73</v>
      </c>
      <c r="K7" s="5">
        <v>154.97</v>
      </c>
      <c r="L7" s="4">
        <v>513148.9</v>
      </c>
      <c r="M7">
        <f>$C$73-C7</f>
        <v>1</v>
      </c>
    </row>
    <row r="8" spans="1:13" x14ac:dyDescent="0.25">
      <c r="B8" s="4" t="s">
        <v>11</v>
      </c>
      <c r="C8" s="4">
        <v>200</v>
      </c>
      <c r="D8" s="4">
        <v>5297</v>
      </c>
      <c r="E8" s="4">
        <v>3392</v>
      </c>
      <c r="F8" s="4">
        <v>8045</v>
      </c>
      <c r="G8" s="5">
        <v>869.4</v>
      </c>
      <c r="H8" s="4">
        <v>0</v>
      </c>
      <c r="I8" s="5">
        <v>0.93489999999999995</v>
      </c>
      <c r="J8" s="5">
        <v>468.5</v>
      </c>
      <c r="K8" s="5">
        <v>234.41</v>
      </c>
      <c r="L8" s="4">
        <v>513149.5</v>
      </c>
      <c r="M8">
        <f>$C$74-C8</f>
        <v>0</v>
      </c>
    </row>
    <row r="9" spans="1:13" x14ac:dyDescent="0.25">
      <c r="B9" s="4" t="s">
        <v>12</v>
      </c>
      <c r="C9" s="4">
        <v>400</v>
      </c>
      <c r="D9" s="4">
        <v>7182</v>
      </c>
      <c r="E9" s="4">
        <v>3539</v>
      </c>
      <c r="F9" s="4">
        <v>10322</v>
      </c>
      <c r="G9" s="5">
        <v>1160.24</v>
      </c>
      <c r="H9" s="4">
        <v>0</v>
      </c>
      <c r="I9" s="5">
        <v>0.69357000000000002</v>
      </c>
      <c r="J9" s="5">
        <v>347.56</v>
      </c>
      <c r="K9" s="5">
        <v>173.9</v>
      </c>
      <c r="L9" s="4">
        <v>513149.7</v>
      </c>
      <c r="M9">
        <f>$C$75-C9</f>
        <v>0</v>
      </c>
    </row>
    <row r="10" spans="1:13" x14ac:dyDescent="0.25">
      <c r="B10" s="4" t="s">
        <v>13</v>
      </c>
      <c r="C10" s="4">
        <v>785</v>
      </c>
      <c r="D10" s="4">
        <v>10743</v>
      </c>
      <c r="E10" s="4">
        <v>5234</v>
      </c>
      <c r="F10" s="4">
        <v>24423</v>
      </c>
      <c r="G10" s="5">
        <v>2858.69</v>
      </c>
      <c r="H10" s="4">
        <v>0</v>
      </c>
      <c r="I10" s="5">
        <v>0.38263000000000003</v>
      </c>
      <c r="J10" s="5">
        <v>191.74</v>
      </c>
      <c r="K10" s="5">
        <v>95.94</v>
      </c>
      <c r="L10" s="5">
        <v>513149.9</v>
      </c>
      <c r="M10">
        <f>$C$76-C10</f>
        <v>15</v>
      </c>
    </row>
    <row r="11" spans="1:13" x14ac:dyDescent="0.25">
      <c r="A11" t="s">
        <v>26</v>
      </c>
      <c r="B11" s="4" t="s">
        <v>8</v>
      </c>
      <c r="C11">
        <v>50</v>
      </c>
      <c r="D11">
        <v>4227</v>
      </c>
      <c r="E11">
        <v>2461</v>
      </c>
      <c r="F11">
        <v>8278</v>
      </c>
      <c r="G11">
        <v>1074.44</v>
      </c>
      <c r="H11">
        <v>0</v>
      </c>
      <c r="I11">
        <v>1.1464700000000001</v>
      </c>
      <c r="J11">
        <v>574.52</v>
      </c>
      <c r="K11">
        <v>287.45999999999998</v>
      </c>
      <c r="L11">
        <v>513148.8</v>
      </c>
      <c r="M11">
        <f t="shared" ref="M11" si="0">$C$71-C11</f>
        <v>0</v>
      </c>
    </row>
    <row r="12" spans="1:13" x14ac:dyDescent="0.25">
      <c r="B12" s="4" t="s">
        <v>9</v>
      </c>
      <c r="C12">
        <v>50</v>
      </c>
      <c r="D12">
        <v>4251</v>
      </c>
      <c r="E12">
        <v>2085</v>
      </c>
      <c r="F12">
        <v>6812</v>
      </c>
      <c r="G12">
        <v>882.17</v>
      </c>
      <c r="H12">
        <v>0</v>
      </c>
      <c r="I12">
        <v>1.1403300000000001</v>
      </c>
      <c r="J12">
        <v>571.44000000000005</v>
      </c>
      <c r="K12">
        <v>285.92</v>
      </c>
      <c r="L12">
        <v>513148.8</v>
      </c>
      <c r="M12">
        <f t="shared" ref="M12" si="1">$C$72-C12</f>
        <v>0</v>
      </c>
    </row>
    <row r="13" spans="1:13" x14ac:dyDescent="0.25">
      <c r="B13" s="4" t="s">
        <v>10</v>
      </c>
      <c r="C13">
        <v>100</v>
      </c>
      <c r="D13">
        <v>4680</v>
      </c>
      <c r="E13">
        <v>2625</v>
      </c>
      <c r="F13">
        <v>6691</v>
      </c>
      <c r="G13">
        <v>965.69</v>
      </c>
      <c r="H13">
        <v>0</v>
      </c>
      <c r="I13">
        <v>1.05016</v>
      </c>
      <c r="J13">
        <v>526.26</v>
      </c>
      <c r="K13">
        <v>263.31</v>
      </c>
      <c r="L13">
        <v>513148.9</v>
      </c>
      <c r="M13">
        <f t="shared" ref="M13" si="2">$C$73-C13</f>
        <v>0</v>
      </c>
    </row>
    <row r="14" spans="1:13" x14ac:dyDescent="0.25">
      <c r="B14" s="4" t="s">
        <v>11</v>
      </c>
      <c r="C14">
        <v>200</v>
      </c>
      <c r="D14">
        <v>5388</v>
      </c>
      <c r="E14">
        <v>3356</v>
      </c>
      <c r="F14">
        <v>8349</v>
      </c>
      <c r="G14">
        <v>839.27</v>
      </c>
      <c r="H14">
        <v>0</v>
      </c>
      <c r="I14">
        <v>0.92181000000000002</v>
      </c>
      <c r="J14">
        <v>461.94</v>
      </c>
      <c r="K14">
        <v>231.13</v>
      </c>
      <c r="L14">
        <v>513149.5</v>
      </c>
      <c r="M14">
        <f t="shared" ref="M14" si="3">$C$74-C14</f>
        <v>0</v>
      </c>
    </row>
    <row r="15" spans="1:13" x14ac:dyDescent="0.25">
      <c r="B15" s="4" t="s">
        <v>12</v>
      </c>
      <c r="C15">
        <v>400</v>
      </c>
      <c r="D15">
        <v>7041</v>
      </c>
      <c r="E15">
        <v>3778</v>
      </c>
      <c r="F15">
        <v>10070</v>
      </c>
      <c r="G15">
        <v>1056.26</v>
      </c>
      <c r="H15">
        <v>0</v>
      </c>
      <c r="I15">
        <v>0.70801999999999998</v>
      </c>
      <c r="J15">
        <v>354.8</v>
      </c>
      <c r="K15">
        <v>177.52</v>
      </c>
      <c r="L15">
        <v>513149.7</v>
      </c>
      <c r="M15">
        <f t="shared" ref="M15" si="4">$C$75-C15</f>
        <v>0</v>
      </c>
    </row>
    <row r="16" spans="1:13" x14ac:dyDescent="0.25">
      <c r="B16" s="4" t="s">
        <v>13</v>
      </c>
      <c r="C16">
        <v>790</v>
      </c>
      <c r="D16">
        <v>11212</v>
      </c>
      <c r="E16">
        <v>5463</v>
      </c>
      <c r="F16">
        <v>30891</v>
      </c>
      <c r="G16">
        <v>2950.77</v>
      </c>
      <c r="H16">
        <v>0</v>
      </c>
      <c r="I16">
        <v>0.39196999999999999</v>
      </c>
      <c r="J16">
        <v>196.43</v>
      </c>
      <c r="K16">
        <v>98.28</v>
      </c>
      <c r="L16">
        <v>513149.9</v>
      </c>
      <c r="M16">
        <f t="shared" ref="M16" si="5">$C$76-C16</f>
        <v>10</v>
      </c>
    </row>
    <row r="17" spans="1:13" x14ac:dyDescent="0.25">
      <c r="A17" t="s">
        <v>27</v>
      </c>
      <c r="B17" s="4" t="s">
        <v>8</v>
      </c>
      <c r="C17">
        <v>50</v>
      </c>
      <c r="D17">
        <v>4266</v>
      </c>
      <c r="E17">
        <v>2977</v>
      </c>
      <c r="F17">
        <v>8224</v>
      </c>
      <c r="G17">
        <v>1052.31</v>
      </c>
      <c r="H17">
        <v>0</v>
      </c>
      <c r="I17">
        <v>1.1408499999999999</v>
      </c>
      <c r="J17">
        <v>571.70000000000005</v>
      </c>
      <c r="K17">
        <v>286.05</v>
      </c>
      <c r="L17">
        <v>513148.8</v>
      </c>
      <c r="M17">
        <f t="shared" ref="M17" si="6">$C$71-C17</f>
        <v>0</v>
      </c>
    </row>
    <row r="18" spans="1:13" x14ac:dyDescent="0.25">
      <c r="B18" s="4" t="s">
        <v>9</v>
      </c>
      <c r="C18">
        <v>49</v>
      </c>
      <c r="D18">
        <v>5571</v>
      </c>
      <c r="E18">
        <v>1060</v>
      </c>
      <c r="F18">
        <v>25444</v>
      </c>
      <c r="G18">
        <v>5427.21</v>
      </c>
      <c r="H18">
        <v>0</v>
      </c>
      <c r="I18">
        <v>0.31991999999999998</v>
      </c>
      <c r="J18">
        <v>160.32</v>
      </c>
      <c r="K18">
        <v>80.209999999999994</v>
      </c>
      <c r="L18">
        <v>513148.8</v>
      </c>
      <c r="M18">
        <f t="shared" ref="M18" si="7">$C$72-C18</f>
        <v>1</v>
      </c>
    </row>
    <row r="19" spans="1:13" x14ac:dyDescent="0.25">
      <c r="B19" s="4" t="s">
        <v>10</v>
      </c>
      <c r="C19">
        <v>100</v>
      </c>
      <c r="D19">
        <v>4983</v>
      </c>
      <c r="E19">
        <v>2495</v>
      </c>
      <c r="F19">
        <v>7539</v>
      </c>
      <c r="G19">
        <v>1123.58</v>
      </c>
      <c r="H19">
        <v>0</v>
      </c>
      <c r="I19">
        <v>0.98658999999999997</v>
      </c>
      <c r="J19">
        <v>494.4</v>
      </c>
      <c r="K19">
        <v>247.37</v>
      </c>
      <c r="L19">
        <v>513148.9</v>
      </c>
      <c r="M19">
        <f t="shared" ref="M19" si="8">$C$73-C19</f>
        <v>0</v>
      </c>
    </row>
    <row r="20" spans="1:13" x14ac:dyDescent="0.25">
      <c r="B20" s="4" t="s">
        <v>11</v>
      </c>
      <c r="C20">
        <v>200</v>
      </c>
      <c r="D20">
        <v>5421</v>
      </c>
      <c r="E20">
        <v>3687</v>
      </c>
      <c r="F20">
        <v>8187</v>
      </c>
      <c r="G20">
        <v>876.45</v>
      </c>
      <c r="H20">
        <v>0</v>
      </c>
      <c r="I20">
        <v>0.91644999999999999</v>
      </c>
      <c r="J20">
        <v>459.25</v>
      </c>
      <c r="K20">
        <v>229.79</v>
      </c>
      <c r="L20">
        <v>513149.5</v>
      </c>
      <c r="M20">
        <f t="shared" ref="M20" si="9">$C$74-C20</f>
        <v>0</v>
      </c>
    </row>
    <row r="21" spans="1:13" x14ac:dyDescent="0.25">
      <c r="B21" s="4" t="s">
        <v>12</v>
      </c>
      <c r="C21">
        <v>400</v>
      </c>
      <c r="D21">
        <v>7291</v>
      </c>
      <c r="E21">
        <v>3567</v>
      </c>
      <c r="F21">
        <v>10181</v>
      </c>
      <c r="G21">
        <v>1316.06</v>
      </c>
      <c r="H21">
        <v>0</v>
      </c>
      <c r="I21">
        <v>0.68184</v>
      </c>
      <c r="J21">
        <v>341.69</v>
      </c>
      <c r="K21">
        <v>170.96</v>
      </c>
      <c r="L21">
        <v>513149.7</v>
      </c>
      <c r="M21">
        <f t="shared" ref="M21" si="10">$C$75-C21</f>
        <v>0</v>
      </c>
    </row>
    <row r="22" spans="1:13" x14ac:dyDescent="0.25">
      <c r="B22" s="4" t="s">
        <v>13</v>
      </c>
      <c r="C22">
        <v>795</v>
      </c>
      <c r="D22">
        <v>11198</v>
      </c>
      <c r="E22">
        <v>5660</v>
      </c>
      <c r="F22">
        <v>25700</v>
      </c>
      <c r="G22">
        <v>2299.58</v>
      </c>
      <c r="H22">
        <v>0</v>
      </c>
      <c r="I22">
        <v>0.41757</v>
      </c>
      <c r="J22">
        <v>209.25</v>
      </c>
      <c r="K22">
        <v>104.7</v>
      </c>
      <c r="L22">
        <v>513149.9</v>
      </c>
      <c r="M22">
        <f t="shared" ref="M22" si="11">$C$76-C22</f>
        <v>5</v>
      </c>
    </row>
    <row r="23" spans="1:13" x14ac:dyDescent="0.25">
      <c r="A23" t="s">
        <v>28</v>
      </c>
      <c r="B23" s="4" t="s">
        <v>8</v>
      </c>
      <c r="C23">
        <v>50</v>
      </c>
      <c r="D23">
        <v>4344</v>
      </c>
      <c r="E23">
        <v>3187</v>
      </c>
      <c r="F23">
        <v>7889</v>
      </c>
      <c r="G23">
        <v>1000.24</v>
      </c>
      <c r="H23">
        <v>0</v>
      </c>
      <c r="I23">
        <v>1.11114</v>
      </c>
      <c r="J23">
        <v>556.80999999999995</v>
      </c>
      <c r="K23">
        <v>278.60000000000002</v>
      </c>
      <c r="L23">
        <v>513148.8</v>
      </c>
      <c r="M23">
        <f t="shared" ref="M23" si="12">$C$71-C23</f>
        <v>0</v>
      </c>
    </row>
    <row r="24" spans="1:13" x14ac:dyDescent="0.25">
      <c r="B24" s="4" t="s">
        <v>9</v>
      </c>
      <c r="C24">
        <v>50</v>
      </c>
      <c r="D24">
        <v>4128</v>
      </c>
      <c r="E24">
        <v>2496</v>
      </c>
      <c r="F24">
        <v>5877</v>
      </c>
      <c r="G24">
        <v>717.5</v>
      </c>
      <c r="H24">
        <v>0</v>
      </c>
      <c r="I24">
        <v>1.17564</v>
      </c>
      <c r="J24">
        <v>589.14</v>
      </c>
      <c r="K24">
        <v>294.77</v>
      </c>
      <c r="L24">
        <v>513148.8</v>
      </c>
      <c r="M24">
        <f t="shared" ref="M24" si="13">$C$72-C24</f>
        <v>0</v>
      </c>
    </row>
    <row r="25" spans="1:13" x14ac:dyDescent="0.25">
      <c r="B25" s="4" t="s">
        <v>10</v>
      </c>
      <c r="C25">
        <v>100</v>
      </c>
      <c r="D25">
        <v>4786</v>
      </c>
      <c r="E25">
        <v>2476</v>
      </c>
      <c r="F25">
        <v>7312</v>
      </c>
      <c r="G25">
        <v>899.83</v>
      </c>
      <c r="H25">
        <v>0</v>
      </c>
      <c r="I25">
        <v>1.0213300000000001</v>
      </c>
      <c r="J25">
        <v>511.81</v>
      </c>
      <c r="K25">
        <v>256.08</v>
      </c>
      <c r="L25">
        <v>513148.9</v>
      </c>
      <c r="M25">
        <f t="shared" ref="M25" si="14">$C$73-C25</f>
        <v>0</v>
      </c>
    </row>
    <row r="26" spans="1:13" x14ac:dyDescent="0.25">
      <c r="B26" s="4" t="s">
        <v>11</v>
      </c>
      <c r="C26">
        <v>200</v>
      </c>
      <c r="D26">
        <v>5255</v>
      </c>
      <c r="E26">
        <v>2894</v>
      </c>
      <c r="F26">
        <v>7890</v>
      </c>
      <c r="G26">
        <v>825.8</v>
      </c>
      <c r="H26">
        <v>0</v>
      </c>
      <c r="I26">
        <v>0.94303999999999999</v>
      </c>
      <c r="J26">
        <v>472.58</v>
      </c>
      <c r="K26">
        <v>236.45</v>
      </c>
      <c r="L26">
        <v>513149.5</v>
      </c>
      <c r="M26">
        <f t="shared" ref="M26" si="15">$C$74-C26</f>
        <v>0</v>
      </c>
    </row>
    <row r="27" spans="1:13" x14ac:dyDescent="0.25">
      <c r="B27" s="4" t="s">
        <v>12</v>
      </c>
      <c r="C27">
        <v>400</v>
      </c>
      <c r="D27">
        <v>7137</v>
      </c>
      <c r="E27">
        <v>3653</v>
      </c>
      <c r="F27">
        <v>10622</v>
      </c>
      <c r="G27">
        <v>1119.48</v>
      </c>
      <c r="H27">
        <v>0</v>
      </c>
      <c r="I27">
        <v>0.69845999999999997</v>
      </c>
      <c r="J27">
        <v>350.01</v>
      </c>
      <c r="K27">
        <v>175.13</v>
      </c>
      <c r="L27">
        <v>513149.7</v>
      </c>
      <c r="M27">
        <f t="shared" ref="M27" si="16">$C$75-C27</f>
        <v>0</v>
      </c>
    </row>
    <row r="28" spans="1:13" x14ac:dyDescent="0.25">
      <c r="B28" s="4" t="s">
        <v>13</v>
      </c>
      <c r="C28">
        <v>795</v>
      </c>
      <c r="D28">
        <v>10841</v>
      </c>
      <c r="E28">
        <v>5075</v>
      </c>
      <c r="F28">
        <v>26098</v>
      </c>
      <c r="G28">
        <v>2889.24</v>
      </c>
      <c r="H28">
        <v>0</v>
      </c>
      <c r="I28">
        <v>0.43028</v>
      </c>
      <c r="J28">
        <v>215.62</v>
      </c>
      <c r="K28">
        <v>107.89</v>
      </c>
      <c r="L28">
        <v>513149.9</v>
      </c>
      <c r="M28">
        <f t="shared" ref="M28" si="17">$C$76-C28</f>
        <v>5</v>
      </c>
    </row>
    <row r="29" spans="1:13" x14ac:dyDescent="0.25">
      <c r="A29" t="s">
        <v>29</v>
      </c>
      <c r="B29" s="4" t="s">
        <v>8</v>
      </c>
      <c r="C29">
        <v>50</v>
      </c>
      <c r="D29">
        <v>4298</v>
      </c>
      <c r="E29">
        <v>3095</v>
      </c>
      <c r="F29">
        <v>7856</v>
      </c>
      <c r="G29">
        <v>1010.64</v>
      </c>
      <c r="H29">
        <v>0</v>
      </c>
      <c r="I29">
        <v>1.12704</v>
      </c>
      <c r="J29">
        <v>564.78</v>
      </c>
      <c r="K29">
        <v>282.58999999999997</v>
      </c>
      <c r="L29">
        <v>513148.8</v>
      </c>
      <c r="M29">
        <f t="shared" ref="M29" si="18">$C$71-C29</f>
        <v>0</v>
      </c>
    </row>
    <row r="30" spans="1:13" x14ac:dyDescent="0.25">
      <c r="B30" s="4" t="s">
        <v>9</v>
      </c>
      <c r="C30">
        <v>50</v>
      </c>
      <c r="D30">
        <v>3954</v>
      </c>
      <c r="E30">
        <v>2457</v>
      </c>
      <c r="F30">
        <v>5615</v>
      </c>
      <c r="G30">
        <v>614.33000000000004</v>
      </c>
      <c r="H30">
        <v>0</v>
      </c>
      <c r="I30">
        <v>1.22742</v>
      </c>
      <c r="J30">
        <v>615.08000000000004</v>
      </c>
      <c r="K30">
        <v>307.76</v>
      </c>
      <c r="L30">
        <v>513148.8</v>
      </c>
      <c r="M30">
        <f t="shared" ref="M30" si="19">$C$72-C30</f>
        <v>0</v>
      </c>
    </row>
    <row r="31" spans="1:13" x14ac:dyDescent="0.25">
      <c r="B31" s="4" t="s">
        <v>10</v>
      </c>
      <c r="C31">
        <v>100</v>
      </c>
      <c r="D31">
        <v>4627</v>
      </c>
      <c r="E31">
        <v>2542</v>
      </c>
      <c r="F31">
        <v>6442</v>
      </c>
      <c r="G31">
        <v>843.12</v>
      </c>
      <c r="H31">
        <v>0</v>
      </c>
      <c r="I31">
        <v>1.06202</v>
      </c>
      <c r="J31">
        <v>532.20000000000005</v>
      </c>
      <c r="K31">
        <v>266.29000000000002</v>
      </c>
      <c r="L31">
        <v>513148.9</v>
      </c>
      <c r="M31">
        <f t="shared" ref="M31" si="20">$C$73-C31</f>
        <v>0</v>
      </c>
    </row>
    <row r="32" spans="1:13" x14ac:dyDescent="0.25">
      <c r="B32" s="4" t="s">
        <v>11</v>
      </c>
      <c r="C32">
        <v>200</v>
      </c>
      <c r="D32">
        <v>5402</v>
      </c>
      <c r="E32">
        <v>3236</v>
      </c>
      <c r="F32">
        <v>8736</v>
      </c>
      <c r="G32">
        <v>910.14</v>
      </c>
      <c r="H32">
        <v>0</v>
      </c>
      <c r="I32">
        <v>0.91917000000000004</v>
      </c>
      <c r="J32">
        <v>460.62</v>
      </c>
      <c r="K32">
        <v>230.47</v>
      </c>
      <c r="L32">
        <v>513149.5</v>
      </c>
      <c r="M32">
        <f t="shared" ref="M32" si="21">$C$74-C32</f>
        <v>0</v>
      </c>
    </row>
    <row r="33" spans="1:13" x14ac:dyDescent="0.25">
      <c r="B33" s="4" t="s">
        <v>12</v>
      </c>
      <c r="C33">
        <v>400</v>
      </c>
      <c r="D33">
        <v>7275</v>
      </c>
      <c r="E33">
        <v>3521</v>
      </c>
      <c r="F33">
        <v>10459</v>
      </c>
      <c r="G33">
        <v>1057.3</v>
      </c>
      <c r="H33">
        <v>0</v>
      </c>
      <c r="I33">
        <v>0.68484</v>
      </c>
      <c r="J33">
        <v>343.19</v>
      </c>
      <c r="K33">
        <v>171.71</v>
      </c>
      <c r="L33">
        <v>513149.7</v>
      </c>
      <c r="M33">
        <f t="shared" ref="M33" si="22">$C$75-C33</f>
        <v>0</v>
      </c>
    </row>
    <row r="34" spans="1:13" x14ac:dyDescent="0.25">
      <c r="B34" s="4" t="s">
        <v>13</v>
      </c>
      <c r="C34">
        <v>795</v>
      </c>
      <c r="D34">
        <v>11066</v>
      </c>
      <c r="E34">
        <v>4765</v>
      </c>
      <c r="F34">
        <v>25585</v>
      </c>
      <c r="G34">
        <v>2449.6</v>
      </c>
      <c r="H34">
        <v>0</v>
      </c>
      <c r="I34">
        <v>0.42249999999999999</v>
      </c>
      <c r="J34">
        <v>211.72</v>
      </c>
      <c r="K34">
        <v>105.94</v>
      </c>
      <c r="L34">
        <v>513149.9</v>
      </c>
      <c r="M34">
        <f t="shared" ref="M34" si="23">$C$76-C34</f>
        <v>5</v>
      </c>
    </row>
    <row r="35" spans="1:13" x14ac:dyDescent="0.25">
      <c r="A35" t="s">
        <v>30</v>
      </c>
      <c r="B35" s="4" t="s">
        <v>8</v>
      </c>
      <c r="C35">
        <v>50</v>
      </c>
      <c r="D35">
        <v>4336</v>
      </c>
      <c r="E35">
        <v>2898</v>
      </c>
      <c r="F35">
        <v>8085</v>
      </c>
      <c r="G35">
        <v>1014.48</v>
      </c>
      <c r="H35">
        <v>0</v>
      </c>
      <c r="I35">
        <v>1.09615</v>
      </c>
      <c r="J35">
        <v>549.30999999999995</v>
      </c>
      <c r="K35">
        <v>274.83999999999997</v>
      </c>
      <c r="L35">
        <v>513148.8</v>
      </c>
      <c r="M35">
        <f t="shared" ref="M35" si="24">$C$71-C35</f>
        <v>0</v>
      </c>
    </row>
    <row r="36" spans="1:13" x14ac:dyDescent="0.25">
      <c r="B36" s="4" t="s">
        <v>9</v>
      </c>
      <c r="C36">
        <v>48</v>
      </c>
      <c r="D36">
        <v>5236</v>
      </c>
      <c r="E36">
        <v>1186</v>
      </c>
      <c r="F36">
        <v>22682</v>
      </c>
      <c r="G36">
        <v>6442.21</v>
      </c>
      <c r="H36">
        <v>0</v>
      </c>
      <c r="I36">
        <v>0.33134000000000002</v>
      </c>
      <c r="J36">
        <v>166.04</v>
      </c>
      <c r="K36">
        <v>83.08</v>
      </c>
      <c r="L36">
        <v>513148.8</v>
      </c>
      <c r="M36">
        <f t="shared" ref="M36" si="25">$C$72-C36</f>
        <v>2</v>
      </c>
    </row>
    <row r="37" spans="1:13" x14ac:dyDescent="0.25">
      <c r="B37" s="4" t="s">
        <v>10</v>
      </c>
      <c r="C37">
        <v>100</v>
      </c>
      <c r="D37">
        <v>5351</v>
      </c>
      <c r="E37">
        <v>2664</v>
      </c>
      <c r="F37">
        <v>8008</v>
      </c>
      <c r="G37">
        <v>1203.6199999999999</v>
      </c>
      <c r="H37">
        <v>0</v>
      </c>
      <c r="I37">
        <v>0.91666999999999998</v>
      </c>
      <c r="J37">
        <v>459.36</v>
      </c>
      <c r="K37">
        <v>229.84</v>
      </c>
      <c r="L37">
        <v>513148.9</v>
      </c>
      <c r="M37">
        <f t="shared" ref="M37" si="26">$C$73-C37</f>
        <v>0</v>
      </c>
    </row>
    <row r="38" spans="1:13" x14ac:dyDescent="0.25">
      <c r="B38" s="4" t="s">
        <v>11</v>
      </c>
      <c r="C38">
        <v>200</v>
      </c>
      <c r="D38">
        <v>5323</v>
      </c>
      <c r="E38">
        <v>3254</v>
      </c>
      <c r="F38">
        <v>8008</v>
      </c>
      <c r="G38">
        <v>939.73</v>
      </c>
      <c r="H38">
        <v>0</v>
      </c>
      <c r="I38">
        <v>0.93105000000000004</v>
      </c>
      <c r="J38">
        <v>466.57</v>
      </c>
      <c r="K38">
        <v>233.45</v>
      </c>
      <c r="L38">
        <v>513149.5</v>
      </c>
      <c r="M38">
        <f t="shared" ref="M38" si="27">$C$74-C38</f>
        <v>0</v>
      </c>
    </row>
    <row r="39" spans="1:13" x14ac:dyDescent="0.25">
      <c r="B39" s="4" t="s">
        <v>12</v>
      </c>
      <c r="C39">
        <v>400</v>
      </c>
      <c r="D39">
        <v>7061</v>
      </c>
      <c r="E39">
        <v>4356</v>
      </c>
      <c r="F39">
        <v>10840</v>
      </c>
      <c r="G39">
        <v>1245.83</v>
      </c>
      <c r="H39">
        <v>0</v>
      </c>
      <c r="I39">
        <v>0.70567999999999997</v>
      </c>
      <c r="J39">
        <v>353.63</v>
      </c>
      <c r="K39">
        <v>176.94</v>
      </c>
      <c r="L39">
        <v>513149.7</v>
      </c>
      <c r="M39">
        <f t="shared" ref="M39" si="28">$C$75-C39</f>
        <v>0</v>
      </c>
    </row>
    <row r="40" spans="1:13" x14ac:dyDescent="0.25">
      <c r="B40" s="4" t="s">
        <v>13</v>
      </c>
      <c r="C40">
        <v>790</v>
      </c>
      <c r="D40">
        <v>11333</v>
      </c>
      <c r="E40">
        <v>4628</v>
      </c>
      <c r="F40">
        <v>24958</v>
      </c>
      <c r="G40">
        <v>2935.54</v>
      </c>
      <c r="H40">
        <v>0</v>
      </c>
      <c r="I40">
        <v>0.38808999999999999</v>
      </c>
      <c r="J40">
        <v>194.48</v>
      </c>
      <c r="K40">
        <v>97.31</v>
      </c>
      <c r="L40">
        <v>513149.9</v>
      </c>
      <c r="M40">
        <f t="shared" ref="M40" si="29">$C$76-C40</f>
        <v>10</v>
      </c>
    </row>
    <row r="41" spans="1:13" x14ac:dyDescent="0.25">
      <c r="A41" t="s">
        <v>31</v>
      </c>
      <c r="B41" s="4" t="s">
        <v>8</v>
      </c>
      <c r="C41">
        <v>50</v>
      </c>
      <c r="D41">
        <v>4394</v>
      </c>
      <c r="E41">
        <v>2993</v>
      </c>
      <c r="F41">
        <v>7802</v>
      </c>
      <c r="G41">
        <v>998.25</v>
      </c>
      <c r="H41">
        <v>0</v>
      </c>
      <c r="I41">
        <v>1.0886400000000001</v>
      </c>
      <c r="J41">
        <v>545.54</v>
      </c>
      <c r="K41">
        <v>272.95999999999998</v>
      </c>
      <c r="L41">
        <v>513148.8</v>
      </c>
      <c r="M41">
        <f t="shared" ref="M41" si="30">$C$71-C41</f>
        <v>0</v>
      </c>
    </row>
    <row r="42" spans="1:13" x14ac:dyDescent="0.25">
      <c r="B42" s="4" t="s">
        <v>9</v>
      </c>
      <c r="C42">
        <v>50</v>
      </c>
      <c r="D42">
        <v>4486</v>
      </c>
      <c r="E42">
        <v>2757</v>
      </c>
      <c r="F42">
        <v>6310</v>
      </c>
      <c r="G42">
        <v>682.5</v>
      </c>
      <c r="H42">
        <v>0</v>
      </c>
      <c r="I42">
        <v>1.0810299999999999</v>
      </c>
      <c r="J42">
        <v>541.73</v>
      </c>
      <c r="K42">
        <v>271.05</v>
      </c>
      <c r="L42">
        <v>513148.8</v>
      </c>
      <c r="M42">
        <f t="shared" ref="M42" si="31">$C$72-C42</f>
        <v>0</v>
      </c>
    </row>
    <row r="43" spans="1:13" x14ac:dyDescent="0.25">
      <c r="B43" s="4" t="s">
        <v>10</v>
      </c>
      <c r="C43">
        <v>99</v>
      </c>
      <c r="D43">
        <v>4626</v>
      </c>
      <c r="E43">
        <v>1269</v>
      </c>
      <c r="F43">
        <v>24323</v>
      </c>
      <c r="G43">
        <v>4085.77</v>
      </c>
      <c r="H43">
        <v>0</v>
      </c>
      <c r="I43">
        <v>0.58481000000000005</v>
      </c>
      <c r="J43">
        <v>293.06</v>
      </c>
      <c r="K43">
        <v>146.63</v>
      </c>
      <c r="L43">
        <v>513148.9</v>
      </c>
      <c r="M43">
        <f t="shared" ref="M43" si="32">$C$73-C43</f>
        <v>1</v>
      </c>
    </row>
    <row r="44" spans="1:13" x14ac:dyDescent="0.25">
      <c r="B44" s="4" t="s">
        <v>11</v>
      </c>
      <c r="C44">
        <v>199</v>
      </c>
      <c r="D44">
        <v>4951</v>
      </c>
      <c r="E44">
        <v>2354</v>
      </c>
      <c r="F44">
        <v>25499</v>
      </c>
      <c r="G44">
        <v>3072.85</v>
      </c>
      <c r="H44">
        <v>0</v>
      </c>
      <c r="I44">
        <v>0.73862000000000005</v>
      </c>
      <c r="J44">
        <v>370.14</v>
      </c>
      <c r="K44">
        <v>185.2</v>
      </c>
      <c r="L44">
        <v>513149.5</v>
      </c>
      <c r="M44">
        <f t="shared" ref="M44" si="33">$C$74-C44</f>
        <v>1</v>
      </c>
    </row>
    <row r="45" spans="1:13" x14ac:dyDescent="0.25">
      <c r="B45" s="4" t="s">
        <v>12</v>
      </c>
      <c r="C45">
        <v>400</v>
      </c>
      <c r="D45">
        <v>7437</v>
      </c>
      <c r="E45">
        <v>3537</v>
      </c>
      <c r="F45">
        <v>10327</v>
      </c>
      <c r="G45">
        <v>1248.94</v>
      </c>
      <c r="H45">
        <v>0</v>
      </c>
      <c r="I45">
        <v>0.67039000000000004</v>
      </c>
      <c r="J45">
        <v>335.95</v>
      </c>
      <c r="K45">
        <v>168.09</v>
      </c>
      <c r="L45">
        <v>513149.7</v>
      </c>
      <c r="M45">
        <f t="shared" ref="M45" si="34">$C$75-C45</f>
        <v>0</v>
      </c>
    </row>
    <row r="46" spans="1:13" x14ac:dyDescent="0.25">
      <c r="B46" s="4" t="s">
        <v>13</v>
      </c>
      <c r="C46">
        <v>785</v>
      </c>
      <c r="D46">
        <v>11390</v>
      </c>
      <c r="E46">
        <v>5319</v>
      </c>
      <c r="F46">
        <v>29451</v>
      </c>
      <c r="G46">
        <v>3234.55</v>
      </c>
      <c r="H46">
        <v>0</v>
      </c>
      <c r="I46">
        <v>0.36485000000000001</v>
      </c>
      <c r="J46">
        <v>182.84</v>
      </c>
      <c r="K46">
        <v>91.48</v>
      </c>
      <c r="L46">
        <v>513149.9</v>
      </c>
      <c r="M46">
        <f t="shared" ref="M46" si="35">$C$76-C46</f>
        <v>15</v>
      </c>
    </row>
    <row r="47" spans="1:13" x14ac:dyDescent="0.25">
      <c r="A47" t="s">
        <v>32</v>
      </c>
      <c r="B47" s="4" t="s">
        <v>8</v>
      </c>
      <c r="C47">
        <v>50</v>
      </c>
      <c r="D47">
        <v>3999</v>
      </c>
      <c r="E47">
        <v>2749</v>
      </c>
      <c r="F47">
        <v>8120</v>
      </c>
      <c r="G47">
        <v>1109.06</v>
      </c>
      <c r="H47">
        <v>0</v>
      </c>
      <c r="I47">
        <v>1.2099800000000001</v>
      </c>
      <c r="J47">
        <v>606.35</v>
      </c>
      <c r="K47">
        <v>303.38</v>
      </c>
      <c r="L47">
        <v>513148.8</v>
      </c>
      <c r="M47">
        <f t="shared" ref="M47" si="36">$C$71-C47</f>
        <v>0</v>
      </c>
    </row>
    <row r="48" spans="1:13" x14ac:dyDescent="0.25">
      <c r="B48" s="4" t="s">
        <v>9</v>
      </c>
      <c r="C48">
        <v>50</v>
      </c>
      <c r="D48">
        <v>3942</v>
      </c>
      <c r="E48">
        <v>2869</v>
      </c>
      <c r="F48">
        <v>5044</v>
      </c>
      <c r="G48">
        <v>486.23</v>
      </c>
      <c r="H48">
        <v>0</v>
      </c>
      <c r="I48">
        <v>1.22279</v>
      </c>
      <c r="J48">
        <v>612.77</v>
      </c>
      <c r="K48">
        <v>306.60000000000002</v>
      </c>
      <c r="L48">
        <v>513148.8</v>
      </c>
      <c r="M48">
        <f t="shared" ref="M48" si="37">$C$72-C48</f>
        <v>0</v>
      </c>
    </row>
    <row r="49" spans="1:13" x14ac:dyDescent="0.25">
      <c r="B49" s="4" t="s">
        <v>10</v>
      </c>
      <c r="C49">
        <v>99</v>
      </c>
      <c r="D49">
        <v>4688</v>
      </c>
      <c r="E49">
        <v>2278</v>
      </c>
      <c r="F49">
        <v>22661</v>
      </c>
      <c r="G49">
        <v>3778.2</v>
      </c>
      <c r="H49">
        <v>0</v>
      </c>
      <c r="I49">
        <v>0.53922000000000003</v>
      </c>
      <c r="J49">
        <v>270.20999999999998</v>
      </c>
      <c r="K49">
        <v>135.19999999999999</v>
      </c>
      <c r="L49">
        <v>513148.9</v>
      </c>
      <c r="M49">
        <f t="shared" ref="M49" si="38">$C$73-C49</f>
        <v>1</v>
      </c>
    </row>
    <row r="50" spans="1:13" x14ac:dyDescent="0.25">
      <c r="B50" s="4" t="s">
        <v>11</v>
      </c>
      <c r="C50">
        <v>198</v>
      </c>
      <c r="D50">
        <v>4536</v>
      </c>
      <c r="E50">
        <v>2403</v>
      </c>
      <c r="F50">
        <v>26040</v>
      </c>
      <c r="G50">
        <v>3810.62</v>
      </c>
      <c r="H50">
        <v>0</v>
      </c>
      <c r="I50">
        <v>0.72319999999999995</v>
      </c>
      <c r="J50">
        <v>362.41</v>
      </c>
      <c r="K50">
        <v>181.33</v>
      </c>
      <c r="L50">
        <v>513149.5</v>
      </c>
      <c r="M50">
        <f t="shared" ref="M50" si="39">$C$74-C50</f>
        <v>2</v>
      </c>
    </row>
    <row r="51" spans="1:13" x14ac:dyDescent="0.25">
      <c r="B51" s="4" t="s">
        <v>12</v>
      </c>
      <c r="C51">
        <v>400</v>
      </c>
      <c r="D51">
        <v>7130</v>
      </c>
      <c r="E51">
        <v>3453</v>
      </c>
      <c r="F51">
        <v>11050</v>
      </c>
      <c r="G51">
        <v>1145.08</v>
      </c>
      <c r="H51">
        <v>0</v>
      </c>
      <c r="I51">
        <v>0.69891000000000003</v>
      </c>
      <c r="J51">
        <v>350.24</v>
      </c>
      <c r="K51">
        <v>175.24</v>
      </c>
      <c r="L51">
        <v>513149.7</v>
      </c>
      <c r="M51">
        <f t="shared" ref="M51" si="40">$C$75-C51</f>
        <v>0</v>
      </c>
    </row>
    <row r="52" spans="1:13" x14ac:dyDescent="0.25">
      <c r="B52" s="4" t="s">
        <v>13</v>
      </c>
      <c r="C52">
        <v>795</v>
      </c>
      <c r="D52">
        <v>11009</v>
      </c>
      <c r="E52">
        <v>5198</v>
      </c>
      <c r="F52">
        <v>28277</v>
      </c>
      <c r="G52">
        <v>2463.88</v>
      </c>
      <c r="H52">
        <v>0</v>
      </c>
      <c r="I52">
        <v>0.42410999999999999</v>
      </c>
      <c r="J52">
        <v>212.53</v>
      </c>
      <c r="K52">
        <v>106.34</v>
      </c>
      <c r="L52">
        <v>513149.9</v>
      </c>
      <c r="M52">
        <f t="shared" ref="M52" si="41">$C$76-C52</f>
        <v>5</v>
      </c>
    </row>
    <row r="53" spans="1:13" x14ac:dyDescent="0.25">
      <c r="A53" t="s">
        <v>33</v>
      </c>
      <c r="B53" s="4" t="s">
        <v>8</v>
      </c>
      <c r="C53">
        <v>50</v>
      </c>
      <c r="D53">
        <v>4121</v>
      </c>
      <c r="E53">
        <v>2812</v>
      </c>
      <c r="F53">
        <v>8008</v>
      </c>
      <c r="G53">
        <v>1062.26</v>
      </c>
      <c r="H53">
        <v>0</v>
      </c>
      <c r="I53">
        <v>1.1792499999999999</v>
      </c>
      <c r="J53">
        <v>590.95000000000005</v>
      </c>
      <c r="K53">
        <v>295.68</v>
      </c>
      <c r="L53">
        <v>513148.8</v>
      </c>
      <c r="M53">
        <f t="shared" ref="M53" si="42">$C$71-C53</f>
        <v>0</v>
      </c>
    </row>
    <row r="54" spans="1:13" x14ac:dyDescent="0.25">
      <c r="B54" s="4" t="s">
        <v>9</v>
      </c>
      <c r="C54">
        <v>50</v>
      </c>
      <c r="D54">
        <v>4332</v>
      </c>
      <c r="E54">
        <v>2887</v>
      </c>
      <c r="F54">
        <v>6504</v>
      </c>
      <c r="G54">
        <v>856.92</v>
      </c>
      <c r="H54">
        <v>0</v>
      </c>
      <c r="I54">
        <v>1.09839</v>
      </c>
      <c r="J54">
        <v>550.42999999999995</v>
      </c>
      <c r="K54">
        <v>275.39999999999998</v>
      </c>
      <c r="L54">
        <v>513148.8</v>
      </c>
      <c r="M54">
        <f t="shared" ref="M54" si="43">$C$72-C54</f>
        <v>0</v>
      </c>
    </row>
    <row r="55" spans="1:13" x14ac:dyDescent="0.25">
      <c r="B55" s="4" t="s">
        <v>10</v>
      </c>
      <c r="C55">
        <v>99</v>
      </c>
      <c r="D55">
        <v>4567</v>
      </c>
      <c r="E55">
        <v>1982</v>
      </c>
      <c r="F55">
        <v>24184</v>
      </c>
      <c r="G55">
        <v>3911.15</v>
      </c>
      <c r="H55">
        <v>0</v>
      </c>
      <c r="I55">
        <v>0.56623999999999997</v>
      </c>
      <c r="J55">
        <v>283.75</v>
      </c>
      <c r="K55">
        <v>141.97</v>
      </c>
      <c r="L55">
        <v>513148.9</v>
      </c>
      <c r="M55">
        <f t="shared" ref="M55" si="44">$C$73-C55</f>
        <v>1</v>
      </c>
    </row>
    <row r="56" spans="1:13" x14ac:dyDescent="0.25">
      <c r="B56" s="4" t="s">
        <v>11</v>
      </c>
      <c r="C56">
        <v>200</v>
      </c>
      <c r="D56">
        <v>5262</v>
      </c>
      <c r="E56">
        <v>3529</v>
      </c>
      <c r="F56">
        <v>8179</v>
      </c>
      <c r="G56">
        <v>846.5</v>
      </c>
      <c r="H56">
        <v>0</v>
      </c>
      <c r="I56">
        <v>0.94198999999999999</v>
      </c>
      <c r="J56">
        <v>472.05</v>
      </c>
      <c r="K56">
        <v>236.19</v>
      </c>
      <c r="L56">
        <v>513149.5</v>
      </c>
      <c r="M56">
        <f t="shared" ref="M56" si="45">$C$74-C56</f>
        <v>0</v>
      </c>
    </row>
    <row r="57" spans="1:13" x14ac:dyDescent="0.25">
      <c r="B57" s="4" t="s">
        <v>12</v>
      </c>
      <c r="C57">
        <v>400</v>
      </c>
      <c r="D57">
        <v>7218</v>
      </c>
      <c r="E57">
        <v>3564</v>
      </c>
      <c r="F57">
        <v>9969</v>
      </c>
      <c r="G57">
        <v>1118.1400000000001</v>
      </c>
      <c r="H57">
        <v>0</v>
      </c>
      <c r="I57">
        <v>0.69016999999999995</v>
      </c>
      <c r="J57">
        <v>345.86</v>
      </c>
      <c r="K57">
        <v>173.05</v>
      </c>
      <c r="L57">
        <v>513149.7</v>
      </c>
      <c r="M57">
        <f t="shared" ref="M57" si="46">$C$75-C57</f>
        <v>0</v>
      </c>
    </row>
    <row r="58" spans="1:13" x14ac:dyDescent="0.25">
      <c r="B58" s="4" t="s">
        <v>13</v>
      </c>
      <c r="C58">
        <v>795</v>
      </c>
      <c r="D58">
        <v>10665</v>
      </c>
      <c r="E58">
        <v>4995</v>
      </c>
      <c r="F58">
        <v>22220</v>
      </c>
      <c r="G58">
        <v>2364.3000000000002</v>
      </c>
      <c r="H58">
        <v>0</v>
      </c>
      <c r="I58">
        <v>0.43686000000000003</v>
      </c>
      <c r="J58">
        <v>218.92</v>
      </c>
      <c r="K58">
        <v>109.54</v>
      </c>
      <c r="L58">
        <v>513149.9</v>
      </c>
      <c r="M58">
        <f t="shared" ref="M58" si="47">$C$76-C58</f>
        <v>5</v>
      </c>
    </row>
    <row r="59" spans="1:13" x14ac:dyDescent="0.25">
      <c r="A59" t="s">
        <v>34</v>
      </c>
      <c r="B59" s="4" t="s">
        <v>8</v>
      </c>
      <c r="C59">
        <v>50</v>
      </c>
      <c r="D59">
        <v>4113</v>
      </c>
      <c r="E59">
        <v>2629</v>
      </c>
      <c r="F59">
        <v>7702</v>
      </c>
      <c r="G59">
        <v>1059.83</v>
      </c>
      <c r="H59">
        <v>0</v>
      </c>
      <c r="I59">
        <v>1.1792199999999999</v>
      </c>
      <c r="J59">
        <v>590.92999999999995</v>
      </c>
      <c r="K59">
        <v>295.67</v>
      </c>
      <c r="L59">
        <v>513148.8</v>
      </c>
      <c r="M59">
        <f t="shared" ref="M59" si="48">$C$71-C59</f>
        <v>0</v>
      </c>
    </row>
    <row r="60" spans="1:13" x14ac:dyDescent="0.25">
      <c r="B60" s="4" t="s">
        <v>9</v>
      </c>
      <c r="C60">
        <v>50</v>
      </c>
      <c r="D60">
        <v>4683</v>
      </c>
      <c r="E60">
        <v>2890</v>
      </c>
      <c r="F60">
        <v>7113</v>
      </c>
      <c r="G60">
        <v>994.53</v>
      </c>
      <c r="H60">
        <v>0</v>
      </c>
      <c r="I60">
        <v>1.0068900000000001</v>
      </c>
      <c r="J60">
        <v>504.57</v>
      </c>
      <c r="K60">
        <v>252.46</v>
      </c>
      <c r="L60">
        <v>513148.8</v>
      </c>
      <c r="M60">
        <f t="shared" ref="M60" si="49">$C$72-C60</f>
        <v>0</v>
      </c>
    </row>
    <row r="61" spans="1:13" x14ac:dyDescent="0.25">
      <c r="B61" s="4" t="s">
        <v>10</v>
      </c>
      <c r="C61">
        <v>100</v>
      </c>
      <c r="D61">
        <v>5646</v>
      </c>
      <c r="E61">
        <v>2486</v>
      </c>
      <c r="F61">
        <v>7695</v>
      </c>
      <c r="G61">
        <v>1417.31</v>
      </c>
      <c r="H61">
        <v>0</v>
      </c>
      <c r="I61">
        <v>0.87609000000000004</v>
      </c>
      <c r="J61">
        <v>439.03</v>
      </c>
      <c r="K61">
        <v>219.66</v>
      </c>
      <c r="L61">
        <v>513148.9</v>
      </c>
      <c r="M61">
        <f t="shared" ref="M61" si="50">$C$73-C61</f>
        <v>0</v>
      </c>
    </row>
    <row r="62" spans="1:13" x14ac:dyDescent="0.25">
      <c r="B62" s="4" t="s">
        <v>11</v>
      </c>
      <c r="C62">
        <v>200</v>
      </c>
      <c r="D62">
        <v>5336</v>
      </c>
      <c r="E62">
        <v>3197</v>
      </c>
      <c r="F62">
        <v>7798</v>
      </c>
      <c r="G62">
        <v>897.75</v>
      </c>
      <c r="H62">
        <v>0</v>
      </c>
      <c r="I62">
        <v>0.92628999999999995</v>
      </c>
      <c r="J62">
        <v>464.18</v>
      </c>
      <c r="K62">
        <v>232.25</v>
      </c>
      <c r="L62">
        <v>513149.5</v>
      </c>
      <c r="M62">
        <f t="shared" ref="M62" si="51">$C$74-C62</f>
        <v>0</v>
      </c>
    </row>
    <row r="63" spans="1:13" x14ac:dyDescent="0.25">
      <c r="B63" s="4" t="s">
        <v>12</v>
      </c>
      <c r="C63">
        <v>400</v>
      </c>
      <c r="D63">
        <v>7075</v>
      </c>
      <c r="E63">
        <v>3443</v>
      </c>
      <c r="F63">
        <v>10717</v>
      </c>
      <c r="G63">
        <v>1100.77</v>
      </c>
      <c r="H63">
        <v>0</v>
      </c>
      <c r="I63">
        <v>0.70335999999999999</v>
      </c>
      <c r="J63">
        <v>352.47</v>
      </c>
      <c r="K63">
        <v>176.36</v>
      </c>
      <c r="L63">
        <v>513149.7</v>
      </c>
      <c r="M63">
        <f t="shared" ref="M63" si="52">$C$75-C63</f>
        <v>0</v>
      </c>
    </row>
    <row r="64" spans="1:13" x14ac:dyDescent="0.25">
      <c r="B64" s="4" t="s">
        <v>13</v>
      </c>
      <c r="C64">
        <v>795</v>
      </c>
      <c r="D64">
        <v>10739</v>
      </c>
      <c r="E64">
        <v>5046</v>
      </c>
      <c r="F64">
        <v>29083</v>
      </c>
      <c r="G64">
        <v>2706.57</v>
      </c>
      <c r="H64">
        <v>0</v>
      </c>
      <c r="I64">
        <v>0.43428</v>
      </c>
      <c r="J64">
        <v>217.63</v>
      </c>
      <c r="K64">
        <v>108.89</v>
      </c>
      <c r="L64">
        <v>513149.9</v>
      </c>
      <c r="M64">
        <f t="shared" ref="M64" si="53">$C$76-C64</f>
        <v>5</v>
      </c>
    </row>
    <row r="70" spans="1:14" x14ac:dyDescent="0.25">
      <c r="A70" s="1" t="s">
        <v>35</v>
      </c>
      <c r="B70" s="1" t="s">
        <v>7</v>
      </c>
      <c r="C70" s="1" t="s">
        <v>14</v>
      </c>
      <c r="D70" s="1" t="s">
        <v>19</v>
      </c>
      <c r="E70" s="1" t="s">
        <v>20</v>
      </c>
      <c r="F70" s="1" t="s">
        <v>21</v>
      </c>
      <c r="G70" s="1" t="s">
        <v>15</v>
      </c>
      <c r="H70" s="1" t="s">
        <v>16</v>
      </c>
      <c r="I70" s="1" t="s">
        <v>23</v>
      </c>
      <c r="J70" s="1" t="s">
        <v>17</v>
      </c>
      <c r="K70" s="1" t="s">
        <v>18</v>
      </c>
      <c r="L70" s="1" t="s">
        <v>22</v>
      </c>
      <c r="M70" s="1" t="s">
        <v>48</v>
      </c>
      <c r="N70" s="1" t="s">
        <v>43</v>
      </c>
    </row>
    <row r="71" spans="1:14" x14ac:dyDescent="0.25">
      <c r="A71" t="str">
        <f t="shared" ref="A71:A76" si="54">CONCATENATE(B71," : ",C71)</f>
        <v>Warmup : 50</v>
      </c>
      <c r="B71" s="4" t="s">
        <v>36</v>
      </c>
      <c r="C71">
        <v>50</v>
      </c>
      <c r="D71">
        <f>AVERAGE(D5,D11,D17,D23,D29,D35,D41,D47,D53,D59)</f>
        <v>4234.5</v>
      </c>
      <c r="E71">
        <f t="shared" ref="E71:L71" si="55">AVERAGE(E5,E11,E17,E23,E29,E35,E41,E47,E53,E59)</f>
        <v>2920.6</v>
      </c>
      <c r="F71">
        <f t="shared" si="55"/>
        <v>7954.5</v>
      </c>
      <c r="G71">
        <f t="shared" si="55"/>
        <v>1035.2170000000001</v>
      </c>
      <c r="H71">
        <f t="shared" si="55"/>
        <v>0</v>
      </c>
      <c r="I71">
        <f t="shared" si="55"/>
        <v>1.141227</v>
      </c>
      <c r="J71">
        <f t="shared" si="55"/>
        <v>571.89299999999992</v>
      </c>
      <c r="K71">
        <f t="shared" si="55"/>
        <v>286.14400000000001</v>
      </c>
      <c r="L71">
        <f t="shared" si="55"/>
        <v>513148.79999999993</v>
      </c>
      <c r="M71" s="6">
        <f>AVERAGE(M5,M11,M17,M23,M29,M35,M41,M47,M53,M59)/C71</f>
        <v>0</v>
      </c>
    </row>
    <row r="72" spans="1:14" x14ac:dyDescent="0.25">
      <c r="A72" t="str">
        <f t="shared" si="54"/>
        <v>Burst1 : 50</v>
      </c>
      <c r="B72" s="4" t="s">
        <v>37</v>
      </c>
      <c r="C72">
        <v>50</v>
      </c>
      <c r="D72">
        <f t="shared" ref="D72:L76" si="56">AVERAGE(D6,D12,D18,D24,D30,D36,D42,D48,D54,D60)</f>
        <v>4563.7</v>
      </c>
      <c r="E72">
        <f t="shared" si="56"/>
        <v>2192.1</v>
      </c>
      <c r="F72">
        <f t="shared" si="56"/>
        <v>11527.3</v>
      </c>
      <c r="G72">
        <f t="shared" si="56"/>
        <v>2257.1069999999995</v>
      </c>
      <c r="H72">
        <f t="shared" si="56"/>
        <v>0</v>
      </c>
      <c r="I72">
        <f t="shared" si="56"/>
        <v>0.89541500000000007</v>
      </c>
      <c r="J72">
        <f t="shared" si="56"/>
        <v>448.71099999999996</v>
      </c>
      <c r="K72">
        <f t="shared" si="56"/>
        <v>224.51100000000002</v>
      </c>
      <c r="L72">
        <f t="shared" si="56"/>
        <v>513148.79999999993</v>
      </c>
      <c r="M72" s="6">
        <f t="shared" ref="M72:M76" si="57">AVERAGE(M6,M12,M18,M24,M30,M36,M42,M48,M54,M60)/C72</f>
        <v>8.0000000000000002E-3</v>
      </c>
    </row>
    <row r="73" spans="1:14" x14ac:dyDescent="0.25">
      <c r="A73" t="str">
        <f t="shared" si="54"/>
        <v>Burst2 : 100</v>
      </c>
      <c r="B73" s="4" t="s">
        <v>38</v>
      </c>
      <c r="C73">
        <v>100</v>
      </c>
      <c r="D73">
        <f t="shared" si="56"/>
        <v>4819.2</v>
      </c>
      <c r="E73">
        <f t="shared" si="56"/>
        <v>2225.5</v>
      </c>
      <c r="F73">
        <f t="shared" si="56"/>
        <v>13813.6</v>
      </c>
      <c r="G73">
        <f t="shared" si="56"/>
        <v>2221.8980000000001</v>
      </c>
      <c r="H73">
        <f t="shared" si="56"/>
        <v>0</v>
      </c>
      <c r="I73">
        <f t="shared" si="56"/>
        <v>0.82211999999999996</v>
      </c>
      <c r="J73">
        <f t="shared" si="56"/>
        <v>411.98099999999994</v>
      </c>
      <c r="K73">
        <f t="shared" si="56"/>
        <v>206.13199999999998</v>
      </c>
      <c r="L73">
        <f t="shared" si="56"/>
        <v>513148.9</v>
      </c>
      <c r="M73" s="6">
        <f t="shared" si="57"/>
        <v>4.0000000000000001E-3</v>
      </c>
    </row>
    <row r="74" spans="1:14" x14ac:dyDescent="0.25">
      <c r="A74" t="str">
        <f t="shared" si="54"/>
        <v>Burst3 : 200</v>
      </c>
      <c r="B74" s="4" t="s">
        <v>39</v>
      </c>
      <c r="C74">
        <v>200</v>
      </c>
      <c r="D74">
        <f t="shared" si="56"/>
        <v>5217.1000000000004</v>
      </c>
      <c r="E74">
        <f t="shared" si="56"/>
        <v>3130.2</v>
      </c>
      <c r="F74">
        <f t="shared" si="56"/>
        <v>11673.1</v>
      </c>
      <c r="G74">
        <f t="shared" si="56"/>
        <v>1388.8510000000001</v>
      </c>
      <c r="H74">
        <f t="shared" si="56"/>
        <v>0</v>
      </c>
      <c r="I74">
        <f t="shared" si="56"/>
        <v>0.88965200000000011</v>
      </c>
      <c r="J74">
        <f t="shared" si="56"/>
        <v>445.82399999999996</v>
      </c>
      <c r="K74">
        <f t="shared" si="56"/>
        <v>223.06700000000001</v>
      </c>
      <c r="L74">
        <f t="shared" si="56"/>
        <v>513149.5</v>
      </c>
      <c r="M74" s="6">
        <f t="shared" si="57"/>
        <v>1.5E-3</v>
      </c>
    </row>
    <row r="75" spans="1:14" x14ac:dyDescent="0.25">
      <c r="A75" t="str">
        <f t="shared" si="54"/>
        <v>Burst4 : 400</v>
      </c>
      <c r="B75" s="4" t="s">
        <v>40</v>
      </c>
      <c r="C75">
        <v>400</v>
      </c>
      <c r="D75">
        <f t="shared" si="56"/>
        <v>7184.7</v>
      </c>
      <c r="E75">
        <f t="shared" si="56"/>
        <v>3641.1</v>
      </c>
      <c r="F75">
        <f t="shared" si="56"/>
        <v>10455.700000000001</v>
      </c>
      <c r="G75">
        <f t="shared" si="56"/>
        <v>1156.81</v>
      </c>
      <c r="H75">
        <f t="shared" si="56"/>
        <v>0</v>
      </c>
      <c r="I75">
        <f t="shared" si="56"/>
        <v>0.69352399999999992</v>
      </c>
      <c r="J75">
        <f t="shared" si="56"/>
        <v>347.53999999999996</v>
      </c>
      <c r="K75">
        <f t="shared" si="56"/>
        <v>173.89000000000001</v>
      </c>
      <c r="L75">
        <f t="shared" si="56"/>
        <v>513149.70000000007</v>
      </c>
      <c r="M75" s="6">
        <f t="shared" si="57"/>
        <v>0</v>
      </c>
    </row>
    <row r="76" spans="1:14" x14ac:dyDescent="0.25">
      <c r="A76" t="str">
        <f t="shared" si="54"/>
        <v>Burst5 : 800</v>
      </c>
      <c r="B76" s="4" t="s">
        <v>41</v>
      </c>
      <c r="C76">
        <v>800</v>
      </c>
      <c r="D76">
        <f t="shared" si="56"/>
        <v>11019.6</v>
      </c>
      <c r="E76">
        <f t="shared" si="56"/>
        <v>5138.3</v>
      </c>
      <c r="F76">
        <f t="shared" si="56"/>
        <v>26668.6</v>
      </c>
      <c r="G76">
        <f t="shared" si="56"/>
        <v>2715.2719999999999</v>
      </c>
      <c r="H76">
        <f t="shared" si="56"/>
        <v>0</v>
      </c>
      <c r="I76">
        <f t="shared" si="56"/>
        <v>0.40931400000000007</v>
      </c>
      <c r="J76">
        <f t="shared" si="56"/>
        <v>205.11599999999999</v>
      </c>
      <c r="K76">
        <f t="shared" si="56"/>
        <v>102.631</v>
      </c>
      <c r="L76">
        <f t="shared" si="56"/>
        <v>513149.9</v>
      </c>
      <c r="M76" s="6">
        <f t="shared" si="57"/>
        <v>0.01</v>
      </c>
    </row>
    <row r="78" spans="1:14" x14ac:dyDescent="0.25">
      <c r="A78" s="1" t="s">
        <v>42</v>
      </c>
    </row>
    <row r="79" spans="1:14" x14ac:dyDescent="0.25">
      <c r="B79" t="str">
        <f>A2</f>
        <v>T2 : 128KB</v>
      </c>
      <c r="C79">
        <f>SUM(C72:C76)</f>
        <v>1550</v>
      </c>
      <c r="D79">
        <f>AVERAGE(D72:D76)</f>
        <v>6560.8600000000006</v>
      </c>
      <c r="E79">
        <f t="shared" ref="E79:M79" si="58">AVERAGE(E72:E76)</f>
        <v>3265.44</v>
      </c>
      <c r="F79">
        <f t="shared" si="58"/>
        <v>14827.659999999998</v>
      </c>
      <c r="G79">
        <f t="shared" si="58"/>
        <v>1947.9875999999997</v>
      </c>
      <c r="H79">
        <f t="shared" si="58"/>
        <v>0</v>
      </c>
      <c r="I79">
        <f t="shared" si="58"/>
        <v>0.74200500000000003</v>
      </c>
      <c r="J79">
        <f t="shared" si="58"/>
        <v>371.83439999999996</v>
      </c>
      <c r="K79">
        <f t="shared" si="58"/>
        <v>186.0462</v>
      </c>
      <c r="L79">
        <f t="shared" si="58"/>
        <v>513149.36</v>
      </c>
      <c r="M79" s="6">
        <f t="shared" si="58"/>
        <v>4.7000000000000002E-3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B52" workbookViewId="0">
      <selection activeCell="A2" sqref="A2"/>
    </sheetView>
  </sheetViews>
  <sheetFormatPr baseColWidth="10" defaultRowHeight="15" x14ac:dyDescent="0.25"/>
  <cols>
    <col min="1" max="1" width="45.7109375" bestFit="1" customWidth="1"/>
    <col min="2" max="2" width="32.28515625" bestFit="1" customWidth="1"/>
    <col min="3" max="3" width="16.42578125" bestFit="1" customWidth="1"/>
    <col min="4" max="4" width="29.140625" bestFit="1" customWidth="1"/>
    <col min="5" max="5" width="25.28515625" bestFit="1" customWidth="1"/>
    <col min="6" max="6" width="25.5703125" bestFit="1" customWidth="1"/>
    <col min="7" max="7" width="8.85546875" bestFit="1" customWidth="1"/>
    <col min="8" max="8" width="7.7109375" bestFit="1" customWidth="1"/>
    <col min="9" max="9" width="22.28515625" bestFit="1" customWidth="1"/>
    <col min="10" max="10" width="15.5703125" bestFit="1" customWidth="1"/>
    <col min="12" max="12" width="10.140625" bestFit="1" customWidth="1"/>
    <col min="13" max="13" width="22.28515625" bestFit="1" customWidth="1"/>
  </cols>
  <sheetData>
    <row r="1" spans="1:13" ht="30" x14ac:dyDescent="0.25">
      <c r="A1" s="1" t="s">
        <v>61</v>
      </c>
      <c r="B1" s="1" t="s">
        <v>0</v>
      </c>
      <c r="C1" s="1" t="s">
        <v>1</v>
      </c>
      <c r="D1" s="1" t="s">
        <v>2</v>
      </c>
      <c r="E1" s="3" t="s">
        <v>5</v>
      </c>
    </row>
    <row r="2" spans="1:13" ht="30" x14ac:dyDescent="0.25">
      <c r="A2" t="s">
        <v>60</v>
      </c>
      <c r="B2" s="2" t="s">
        <v>6</v>
      </c>
      <c r="C2">
        <v>5</v>
      </c>
      <c r="D2">
        <v>256</v>
      </c>
      <c r="E2">
        <f>6*D2</f>
        <v>1536</v>
      </c>
    </row>
    <row r="4" spans="1:13" x14ac:dyDescent="0.25">
      <c r="A4" s="1" t="s">
        <v>24</v>
      </c>
      <c r="B4" s="1" t="s">
        <v>7</v>
      </c>
      <c r="C4" s="1" t="s">
        <v>14</v>
      </c>
      <c r="D4" s="1" t="s">
        <v>19</v>
      </c>
      <c r="E4" s="1" t="s">
        <v>20</v>
      </c>
      <c r="F4" s="1" t="s">
        <v>21</v>
      </c>
      <c r="G4" s="1" t="s">
        <v>15</v>
      </c>
      <c r="H4" s="1" t="s">
        <v>16</v>
      </c>
      <c r="I4" s="1" t="s">
        <v>23</v>
      </c>
      <c r="J4" s="1" t="s">
        <v>17</v>
      </c>
      <c r="K4" s="1" t="s">
        <v>18</v>
      </c>
      <c r="L4" s="1" t="s">
        <v>22</v>
      </c>
      <c r="M4" s="1" t="s">
        <v>47</v>
      </c>
    </row>
    <row r="5" spans="1:13" x14ac:dyDescent="0.25">
      <c r="A5" t="s">
        <v>25</v>
      </c>
      <c r="B5" s="4" t="s">
        <v>8</v>
      </c>
      <c r="C5" s="4">
        <v>50</v>
      </c>
      <c r="D5" s="4">
        <v>7717</v>
      </c>
      <c r="E5" s="4">
        <v>7208</v>
      </c>
      <c r="F5" s="4">
        <v>10197</v>
      </c>
      <c r="G5" s="5">
        <v>574.66999999999996</v>
      </c>
      <c r="H5" s="4">
        <v>0</v>
      </c>
      <c r="I5" s="5">
        <v>0.63310999999999995</v>
      </c>
      <c r="J5" s="5">
        <v>634.13</v>
      </c>
      <c r="K5" s="5">
        <v>317.02</v>
      </c>
      <c r="L5" s="4">
        <v>1025651.8</v>
      </c>
      <c r="M5">
        <f>$C$71-C5</f>
        <v>0</v>
      </c>
    </row>
    <row r="6" spans="1:13" x14ac:dyDescent="0.25">
      <c r="B6" s="4" t="s">
        <v>9</v>
      </c>
      <c r="C6" s="4">
        <v>49</v>
      </c>
      <c r="D6" s="4">
        <v>7454</v>
      </c>
      <c r="E6" s="4">
        <v>1791</v>
      </c>
      <c r="F6" s="4">
        <v>26357</v>
      </c>
      <c r="G6" s="5">
        <v>5825.91</v>
      </c>
      <c r="H6" s="4">
        <v>0</v>
      </c>
      <c r="I6" s="5">
        <v>0.31918000000000002</v>
      </c>
      <c r="J6" s="5">
        <v>319.7</v>
      </c>
      <c r="K6" s="5">
        <v>159.82</v>
      </c>
      <c r="L6" s="4">
        <v>1025651.8</v>
      </c>
      <c r="M6">
        <f>$C$72-C6</f>
        <v>1</v>
      </c>
    </row>
    <row r="7" spans="1:13" x14ac:dyDescent="0.25">
      <c r="B7" s="4" t="s">
        <v>10</v>
      </c>
      <c r="C7" s="4">
        <v>98</v>
      </c>
      <c r="D7" s="4">
        <v>7043</v>
      </c>
      <c r="E7" s="4">
        <v>1890</v>
      </c>
      <c r="F7" s="4">
        <v>27575</v>
      </c>
      <c r="G7" s="5">
        <v>5512.39</v>
      </c>
      <c r="H7" s="4">
        <v>0</v>
      </c>
      <c r="I7" s="5">
        <v>0.38750000000000001</v>
      </c>
      <c r="J7" s="5">
        <v>388.12</v>
      </c>
      <c r="K7" s="5">
        <v>194.03</v>
      </c>
      <c r="L7" s="4">
        <v>1025651.9</v>
      </c>
      <c r="M7">
        <f>$C$73-C7</f>
        <v>2</v>
      </c>
    </row>
    <row r="8" spans="1:13" x14ac:dyDescent="0.25">
      <c r="B8" s="4" t="s">
        <v>11</v>
      </c>
      <c r="C8" s="4">
        <v>200</v>
      </c>
      <c r="D8" s="4">
        <v>8044</v>
      </c>
      <c r="E8" s="4">
        <v>5481</v>
      </c>
      <c r="F8" s="4">
        <v>10255</v>
      </c>
      <c r="G8" s="5">
        <v>788.53</v>
      </c>
      <c r="H8" s="4">
        <v>0</v>
      </c>
      <c r="I8" s="5">
        <v>0.61758999999999997</v>
      </c>
      <c r="J8" s="5">
        <v>618.58000000000004</v>
      </c>
      <c r="K8" s="5">
        <v>309.25</v>
      </c>
      <c r="L8" s="4">
        <v>1025652.5</v>
      </c>
      <c r="M8">
        <f>$C$74-C8</f>
        <v>0</v>
      </c>
    </row>
    <row r="9" spans="1:13" x14ac:dyDescent="0.25">
      <c r="B9" s="4" t="s">
        <v>12</v>
      </c>
      <c r="C9" s="4">
        <v>400</v>
      </c>
      <c r="D9" s="4">
        <v>9941</v>
      </c>
      <c r="E9" s="4">
        <v>6719</v>
      </c>
      <c r="F9" s="4">
        <v>12832</v>
      </c>
      <c r="G9" s="5">
        <v>1034.24</v>
      </c>
      <c r="H9" s="4">
        <v>0</v>
      </c>
      <c r="I9" s="5">
        <v>0.50119000000000002</v>
      </c>
      <c r="J9" s="5">
        <v>502</v>
      </c>
      <c r="K9" s="5">
        <v>250.96</v>
      </c>
      <c r="L9" s="4">
        <v>1025652.7</v>
      </c>
      <c r="M9">
        <f>$C$75-C9</f>
        <v>0</v>
      </c>
    </row>
    <row r="10" spans="1:13" x14ac:dyDescent="0.25">
      <c r="B10" s="4" t="s">
        <v>13</v>
      </c>
      <c r="C10" s="4">
        <v>800</v>
      </c>
      <c r="D10" s="4">
        <v>13849</v>
      </c>
      <c r="E10" s="4">
        <v>7482</v>
      </c>
      <c r="F10" s="4">
        <v>20907</v>
      </c>
      <c r="G10" s="5">
        <v>2368.25</v>
      </c>
      <c r="H10" s="4">
        <v>0</v>
      </c>
      <c r="I10" s="5">
        <v>0.36051</v>
      </c>
      <c r="J10" s="5">
        <v>361.1</v>
      </c>
      <c r="K10" s="5">
        <v>180.52</v>
      </c>
      <c r="L10" s="5">
        <v>1025652.9</v>
      </c>
      <c r="M10">
        <f>$C$76-C10</f>
        <v>0</v>
      </c>
    </row>
    <row r="11" spans="1:13" x14ac:dyDescent="0.25">
      <c r="A11" t="s">
        <v>26</v>
      </c>
      <c r="B11" s="4" t="s">
        <v>8</v>
      </c>
      <c r="C11">
        <v>50</v>
      </c>
      <c r="D11">
        <v>7701</v>
      </c>
      <c r="E11">
        <v>5782</v>
      </c>
      <c r="F11">
        <v>10133</v>
      </c>
      <c r="G11">
        <v>668.43</v>
      </c>
      <c r="H11">
        <v>0</v>
      </c>
      <c r="I11">
        <v>0.63346000000000002</v>
      </c>
      <c r="J11">
        <v>634.49</v>
      </c>
      <c r="K11">
        <v>317.2</v>
      </c>
      <c r="L11">
        <v>1025651.8</v>
      </c>
      <c r="M11">
        <f t="shared" ref="M11" si="0">$C$71-C11</f>
        <v>0</v>
      </c>
    </row>
    <row r="12" spans="1:13" x14ac:dyDescent="0.25">
      <c r="B12" s="4" t="s">
        <v>9</v>
      </c>
      <c r="C12">
        <v>49</v>
      </c>
      <c r="D12">
        <v>7164</v>
      </c>
      <c r="E12">
        <v>1792</v>
      </c>
      <c r="F12">
        <v>26544</v>
      </c>
      <c r="G12">
        <v>5809.76</v>
      </c>
      <c r="H12">
        <v>0</v>
      </c>
      <c r="I12">
        <v>0.31644</v>
      </c>
      <c r="J12">
        <v>316.95</v>
      </c>
      <c r="K12">
        <v>158.44999999999999</v>
      </c>
      <c r="L12">
        <v>1025651.8</v>
      </c>
      <c r="M12">
        <f t="shared" ref="M12" si="1">$C$72-C12</f>
        <v>1</v>
      </c>
    </row>
    <row r="13" spans="1:13" x14ac:dyDescent="0.25">
      <c r="B13" s="4" t="s">
        <v>10</v>
      </c>
      <c r="C13">
        <v>99</v>
      </c>
      <c r="D13">
        <v>6609</v>
      </c>
      <c r="E13">
        <v>2130</v>
      </c>
      <c r="F13">
        <v>26324</v>
      </c>
      <c r="G13">
        <v>4191.38</v>
      </c>
      <c r="H13">
        <v>0</v>
      </c>
      <c r="I13">
        <v>0.49330000000000002</v>
      </c>
      <c r="J13">
        <v>494.1</v>
      </c>
      <c r="K13">
        <v>247.01</v>
      </c>
      <c r="L13">
        <v>1025651.9</v>
      </c>
      <c r="M13">
        <f t="shared" ref="M13" si="2">$C$73-C13</f>
        <v>1</v>
      </c>
    </row>
    <row r="14" spans="1:13" x14ac:dyDescent="0.25">
      <c r="B14" s="4" t="s">
        <v>11</v>
      </c>
      <c r="C14">
        <v>200</v>
      </c>
      <c r="D14">
        <v>8259</v>
      </c>
      <c r="E14">
        <v>5884</v>
      </c>
      <c r="F14">
        <v>10345</v>
      </c>
      <c r="G14">
        <v>698.21</v>
      </c>
      <c r="H14">
        <v>0</v>
      </c>
      <c r="I14">
        <v>0.60099999999999998</v>
      </c>
      <c r="J14">
        <v>601.97</v>
      </c>
      <c r="K14">
        <v>300.94</v>
      </c>
      <c r="L14">
        <v>1025652.5</v>
      </c>
      <c r="M14">
        <f t="shared" ref="M14" si="3">$C$74-C14</f>
        <v>0</v>
      </c>
    </row>
    <row r="15" spans="1:13" x14ac:dyDescent="0.25">
      <c r="B15" s="4" t="s">
        <v>12</v>
      </c>
      <c r="C15">
        <v>395</v>
      </c>
      <c r="D15">
        <v>10255</v>
      </c>
      <c r="E15">
        <v>6906</v>
      </c>
      <c r="F15">
        <v>24355</v>
      </c>
      <c r="G15">
        <v>1580.44</v>
      </c>
      <c r="H15">
        <v>0</v>
      </c>
      <c r="I15">
        <v>0.42363000000000001</v>
      </c>
      <c r="J15">
        <v>424.31</v>
      </c>
      <c r="K15">
        <v>212.13</v>
      </c>
      <c r="L15">
        <v>1025652.7</v>
      </c>
      <c r="M15">
        <f t="shared" ref="M15" si="4">$C$75-C15</f>
        <v>5</v>
      </c>
    </row>
    <row r="16" spans="1:13" x14ac:dyDescent="0.25">
      <c r="B16" s="4" t="s">
        <v>13</v>
      </c>
      <c r="C16">
        <v>780</v>
      </c>
      <c r="D16">
        <v>14193</v>
      </c>
      <c r="E16">
        <v>8480</v>
      </c>
      <c r="F16">
        <v>34065</v>
      </c>
      <c r="G16">
        <v>3047.24</v>
      </c>
      <c r="H16">
        <v>0</v>
      </c>
      <c r="I16">
        <v>0.28910000000000002</v>
      </c>
      <c r="J16">
        <v>289.56</v>
      </c>
      <c r="K16">
        <v>144.76</v>
      </c>
      <c r="L16">
        <v>1025652.9</v>
      </c>
      <c r="M16">
        <f t="shared" ref="M16" si="5">$C$76-C16</f>
        <v>20</v>
      </c>
    </row>
    <row r="17" spans="1:13" x14ac:dyDescent="0.25">
      <c r="A17" t="s">
        <v>27</v>
      </c>
      <c r="B17" s="4" t="s">
        <v>8</v>
      </c>
      <c r="C17">
        <v>50</v>
      </c>
      <c r="D17">
        <v>6652</v>
      </c>
      <c r="E17">
        <v>4939</v>
      </c>
      <c r="F17">
        <v>10523</v>
      </c>
      <c r="G17">
        <v>939.2</v>
      </c>
      <c r="H17">
        <v>0</v>
      </c>
      <c r="I17">
        <v>0.72999000000000003</v>
      </c>
      <c r="J17">
        <v>731.17</v>
      </c>
      <c r="K17">
        <v>365.53</v>
      </c>
      <c r="L17">
        <v>1025651.8</v>
      </c>
      <c r="M17">
        <f t="shared" ref="M17" si="6">$C$71-C17</f>
        <v>0</v>
      </c>
    </row>
    <row r="18" spans="1:13" x14ac:dyDescent="0.25">
      <c r="B18" s="4" t="s">
        <v>9</v>
      </c>
      <c r="C18">
        <v>50</v>
      </c>
      <c r="D18">
        <v>6531</v>
      </c>
      <c r="E18">
        <v>4882</v>
      </c>
      <c r="F18">
        <v>7759</v>
      </c>
      <c r="G18">
        <v>560.49</v>
      </c>
      <c r="H18">
        <v>0</v>
      </c>
      <c r="I18">
        <v>0.74348999999999998</v>
      </c>
      <c r="J18">
        <v>744.69</v>
      </c>
      <c r="K18">
        <v>372.29</v>
      </c>
      <c r="L18">
        <v>1025651.8</v>
      </c>
      <c r="M18">
        <f t="shared" ref="M18" si="7">$C$72-C18</f>
        <v>0</v>
      </c>
    </row>
    <row r="19" spans="1:13" x14ac:dyDescent="0.25">
      <c r="B19" s="4" t="s">
        <v>10</v>
      </c>
      <c r="C19">
        <v>99</v>
      </c>
      <c r="D19">
        <v>6412</v>
      </c>
      <c r="E19">
        <v>1975</v>
      </c>
      <c r="F19">
        <v>26315</v>
      </c>
      <c r="G19">
        <v>4294.58</v>
      </c>
      <c r="H19">
        <v>0</v>
      </c>
      <c r="I19">
        <v>0.53485000000000005</v>
      </c>
      <c r="J19">
        <v>535.72</v>
      </c>
      <c r="K19">
        <v>267.82</v>
      </c>
      <c r="L19">
        <v>1025651.9</v>
      </c>
      <c r="M19">
        <f t="shared" ref="M19" si="8">$C$73-C19</f>
        <v>1</v>
      </c>
    </row>
    <row r="20" spans="1:13" x14ac:dyDescent="0.25">
      <c r="B20" s="4" t="s">
        <v>11</v>
      </c>
      <c r="C20">
        <v>200</v>
      </c>
      <c r="D20">
        <v>8048</v>
      </c>
      <c r="E20">
        <v>5571</v>
      </c>
      <c r="F20">
        <v>10265</v>
      </c>
      <c r="G20">
        <v>888.77</v>
      </c>
      <c r="H20">
        <v>0</v>
      </c>
      <c r="I20">
        <v>0.61641000000000001</v>
      </c>
      <c r="J20">
        <v>617.4</v>
      </c>
      <c r="K20">
        <v>308.66000000000003</v>
      </c>
      <c r="L20">
        <v>1025652.5</v>
      </c>
      <c r="M20">
        <f t="shared" ref="M20" si="9">$C$74-C20</f>
        <v>0</v>
      </c>
    </row>
    <row r="21" spans="1:13" x14ac:dyDescent="0.25">
      <c r="B21" s="4" t="s">
        <v>12</v>
      </c>
      <c r="C21">
        <v>400</v>
      </c>
      <c r="D21">
        <v>10133</v>
      </c>
      <c r="E21">
        <v>6343</v>
      </c>
      <c r="F21">
        <v>14049</v>
      </c>
      <c r="G21">
        <v>1178.23</v>
      </c>
      <c r="H21">
        <v>0</v>
      </c>
      <c r="I21">
        <v>0.49123</v>
      </c>
      <c r="J21">
        <v>492.03</v>
      </c>
      <c r="K21">
        <v>245.98</v>
      </c>
      <c r="L21">
        <v>1025652.7</v>
      </c>
      <c r="M21">
        <f t="shared" ref="M21" si="10">$C$75-C21</f>
        <v>0</v>
      </c>
    </row>
    <row r="22" spans="1:13" x14ac:dyDescent="0.25">
      <c r="B22" s="4" t="s">
        <v>13</v>
      </c>
      <c r="C22">
        <v>790</v>
      </c>
      <c r="D22">
        <v>14470</v>
      </c>
      <c r="E22">
        <v>9249</v>
      </c>
      <c r="F22">
        <v>39631</v>
      </c>
      <c r="G22">
        <v>3188.54</v>
      </c>
      <c r="H22">
        <v>0</v>
      </c>
      <c r="I22">
        <v>0.31215999999999999</v>
      </c>
      <c r="J22">
        <v>312.67</v>
      </c>
      <c r="K22">
        <v>156.31</v>
      </c>
      <c r="L22">
        <v>1025652.9</v>
      </c>
      <c r="M22">
        <f t="shared" ref="M22" si="11">$C$76-C22</f>
        <v>10</v>
      </c>
    </row>
    <row r="23" spans="1:13" x14ac:dyDescent="0.25">
      <c r="A23" t="s">
        <v>28</v>
      </c>
      <c r="B23" s="4" t="s">
        <v>8</v>
      </c>
      <c r="C23">
        <v>50</v>
      </c>
      <c r="D23">
        <v>7008</v>
      </c>
      <c r="E23">
        <v>4988</v>
      </c>
      <c r="F23">
        <v>10492</v>
      </c>
      <c r="G23">
        <v>881.9</v>
      </c>
      <c r="H23">
        <v>0</v>
      </c>
      <c r="I23">
        <v>0.69127000000000005</v>
      </c>
      <c r="J23">
        <v>692.38</v>
      </c>
      <c r="K23">
        <v>346.14</v>
      </c>
      <c r="L23">
        <v>1025651.8</v>
      </c>
      <c r="M23">
        <f t="shared" ref="M23" si="12">$C$71-C23</f>
        <v>0</v>
      </c>
    </row>
    <row r="24" spans="1:13" x14ac:dyDescent="0.25">
      <c r="B24" s="4" t="s">
        <v>9</v>
      </c>
      <c r="C24">
        <v>50</v>
      </c>
      <c r="D24">
        <v>6698</v>
      </c>
      <c r="E24">
        <v>4864</v>
      </c>
      <c r="F24">
        <v>8564</v>
      </c>
      <c r="G24">
        <v>509.45</v>
      </c>
      <c r="H24">
        <v>0</v>
      </c>
      <c r="I24">
        <v>0.72840000000000005</v>
      </c>
      <c r="J24">
        <v>729.57</v>
      </c>
      <c r="K24">
        <v>364.73</v>
      </c>
      <c r="L24">
        <v>1025651.8</v>
      </c>
      <c r="M24">
        <f t="shared" ref="M24" si="13">$C$72-C24</f>
        <v>0</v>
      </c>
    </row>
    <row r="25" spans="1:13" x14ac:dyDescent="0.25">
      <c r="B25" s="4" t="s">
        <v>10</v>
      </c>
      <c r="C25">
        <v>100</v>
      </c>
      <c r="D25">
        <v>6877</v>
      </c>
      <c r="E25">
        <v>5083</v>
      </c>
      <c r="F25">
        <v>8757</v>
      </c>
      <c r="G25">
        <v>740.11</v>
      </c>
      <c r="H25">
        <v>0</v>
      </c>
      <c r="I25">
        <v>0.71423999999999999</v>
      </c>
      <c r="J25">
        <v>715.4</v>
      </c>
      <c r="K25">
        <v>357.65</v>
      </c>
      <c r="L25">
        <v>1025651.9</v>
      </c>
      <c r="M25">
        <f t="shared" ref="M25" si="14">$C$73-C25</f>
        <v>0</v>
      </c>
    </row>
    <row r="26" spans="1:13" x14ac:dyDescent="0.25">
      <c r="B26" s="4" t="s">
        <v>11</v>
      </c>
      <c r="C26">
        <v>200</v>
      </c>
      <c r="D26">
        <v>8013</v>
      </c>
      <c r="E26">
        <v>5866</v>
      </c>
      <c r="F26">
        <v>9976</v>
      </c>
      <c r="G26">
        <v>732.17</v>
      </c>
      <c r="H26">
        <v>0</v>
      </c>
      <c r="I26">
        <v>0.62024999999999997</v>
      </c>
      <c r="J26">
        <v>621.25</v>
      </c>
      <c r="K26">
        <v>310.58</v>
      </c>
      <c r="L26">
        <v>1025652.5</v>
      </c>
      <c r="M26">
        <f t="shared" ref="M26" si="15">$C$74-C26</f>
        <v>0</v>
      </c>
    </row>
    <row r="27" spans="1:13" x14ac:dyDescent="0.25">
      <c r="B27" s="4" t="s">
        <v>12</v>
      </c>
      <c r="C27">
        <v>400</v>
      </c>
      <c r="D27">
        <v>9881</v>
      </c>
      <c r="E27">
        <v>6746</v>
      </c>
      <c r="F27">
        <v>12993</v>
      </c>
      <c r="G27">
        <v>1109.78</v>
      </c>
      <c r="H27">
        <v>0</v>
      </c>
      <c r="I27">
        <v>0.50463000000000002</v>
      </c>
      <c r="J27">
        <v>505.44</v>
      </c>
      <c r="K27">
        <v>252.69</v>
      </c>
      <c r="L27">
        <v>1025652.7</v>
      </c>
      <c r="M27">
        <f t="shared" ref="M27" si="16">$C$75-C27</f>
        <v>0</v>
      </c>
    </row>
    <row r="28" spans="1:13" x14ac:dyDescent="0.25">
      <c r="B28" s="4" t="s">
        <v>13</v>
      </c>
      <c r="C28">
        <v>790</v>
      </c>
      <c r="D28">
        <v>14055</v>
      </c>
      <c r="E28">
        <v>8518</v>
      </c>
      <c r="F28">
        <v>36059</v>
      </c>
      <c r="G28">
        <v>2861.86</v>
      </c>
      <c r="H28">
        <v>0</v>
      </c>
      <c r="I28">
        <v>0.32067000000000001</v>
      </c>
      <c r="J28">
        <v>321.19</v>
      </c>
      <c r="K28">
        <v>160.57</v>
      </c>
      <c r="L28">
        <v>1025652.9</v>
      </c>
      <c r="M28">
        <f t="shared" ref="M28" si="17">$C$76-C28</f>
        <v>10</v>
      </c>
    </row>
    <row r="29" spans="1:13" x14ac:dyDescent="0.25">
      <c r="A29" t="s">
        <v>29</v>
      </c>
      <c r="B29" s="4" t="s">
        <v>8</v>
      </c>
      <c r="C29">
        <v>50</v>
      </c>
      <c r="D29">
        <v>7043</v>
      </c>
      <c r="E29">
        <v>5845</v>
      </c>
      <c r="F29">
        <v>10340</v>
      </c>
      <c r="G29">
        <v>744.58</v>
      </c>
      <c r="H29">
        <v>0</v>
      </c>
      <c r="I29">
        <v>0.69235999999999998</v>
      </c>
      <c r="J29">
        <v>693.47</v>
      </c>
      <c r="K29">
        <v>346.69</v>
      </c>
      <c r="L29">
        <v>1025651.8</v>
      </c>
      <c r="M29">
        <f t="shared" ref="M29" si="18">$C$71-C29</f>
        <v>0</v>
      </c>
    </row>
    <row r="30" spans="1:13" x14ac:dyDescent="0.25">
      <c r="B30" s="4" t="s">
        <v>9</v>
      </c>
      <c r="C30">
        <v>50</v>
      </c>
      <c r="D30">
        <v>6741</v>
      </c>
      <c r="E30">
        <v>5101</v>
      </c>
      <c r="F30">
        <v>8208</v>
      </c>
      <c r="G30">
        <v>630.9</v>
      </c>
      <c r="H30">
        <v>0</v>
      </c>
      <c r="I30">
        <v>0.72116999999999998</v>
      </c>
      <c r="J30">
        <v>722.33</v>
      </c>
      <c r="K30">
        <v>361.11</v>
      </c>
      <c r="L30">
        <v>1025651.8</v>
      </c>
      <c r="M30">
        <f t="shared" ref="M30" si="19">$C$72-C30</f>
        <v>0</v>
      </c>
    </row>
    <row r="31" spans="1:13" x14ac:dyDescent="0.25">
      <c r="B31" s="4" t="s">
        <v>10</v>
      </c>
      <c r="C31">
        <v>97</v>
      </c>
      <c r="D31">
        <v>5375</v>
      </c>
      <c r="E31">
        <v>2083</v>
      </c>
      <c r="F31">
        <v>44451</v>
      </c>
      <c r="G31">
        <v>7375.6</v>
      </c>
      <c r="H31">
        <v>0</v>
      </c>
      <c r="I31">
        <v>0.41592000000000001</v>
      </c>
      <c r="J31">
        <v>416.59</v>
      </c>
      <c r="K31">
        <v>208.27</v>
      </c>
      <c r="L31">
        <v>1025651.9</v>
      </c>
      <c r="M31">
        <f t="shared" ref="M31" si="20">$C$73-C31</f>
        <v>3</v>
      </c>
    </row>
    <row r="32" spans="1:13" x14ac:dyDescent="0.25">
      <c r="B32" s="4" t="s">
        <v>11</v>
      </c>
      <c r="C32">
        <v>200</v>
      </c>
      <c r="D32">
        <v>8283</v>
      </c>
      <c r="E32">
        <v>5819</v>
      </c>
      <c r="F32">
        <v>9881</v>
      </c>
      <c r="G32">
        <v>619.07000000000005</v>
      </c>
      <c r="H32">
        <v>0</v>
      </c>
      <c r="I32">
        <v>0.59892000000000001</v>
      </c>
      <c r="J32">
        <v>599.88</v>
      </c>
      <c r="K32">
        <v>299.89999999999998</v>
      </c>
      <c r="L32">
        <v>1025652.5</v>
      </c>
      <c r="M32">
        <f t="shared" ref="M32" si="21">$C$74-C32</f>
        <v>0</v>
      </c>
    </row>
    <row r="33" spans="1:13" x14ac:dyDescent="0.25">
      <c r="B33" s="4" t="s">
        <v>12</v>
      </c>
      <c r="C33">
        <v>400</v>
      </c>
      <c r="D33">
        <v>10135</v>
      </c>
      <c r="E33">
        <v>6484</v>
      </c>
      <c r="F33">
        <v>14455</v>
      </c>
      <c r="G33">
        <v>1073.3399999999999</v>
      </c>
      <c r="H33">
        <v>0</v>
      </c>
      <c r="I33">
        <v>0.49188999999999999</v>
      </c>
      <c r="J33">
        <v>492.68</v>
      </c>
      <c r="K33">
        <v>246.3</v>
      </c>
      <c r="L33">
        <v>1025652.7</v>
      </c>
      <c r="M33">
        <f t="shared" ref="M33" si="22">$C$75-C33</f>
        <v>0</v>
      </c>
    </row>
    <row r="34" spans="1:13" x14ac:dyDescent="0.25">
      <c r="B34" s="4" t="s">
        <v>13</v>
      </c>
      <c r="C34">
        <v>800</v>
      </c>
      <c r="D34">
        <v>14337</v>
      </c>
      <c r="E34">
        <v>9404</v>
      </c>
      <c r="F34">
        <v>20421</v>
      </c>
      <c r="G34">
        <v>2176.3200000000002</v>
      </c>
      <c r="H34">
        <v>0</v>
      </c>
      <c r="I34">
        <v>0.34810999999999998</v>
      </c>
      <c r="J34">
        <v>348.67</v>
      </c>
      <c r="K34">
        <v>174.31</v>
      </c>
      <c r="L34">
        <v>1025652.9</v>
      </c>
      <c r="M34">
        <f t="shared" ref="M34" si="23">$C$76-C34</f>
        <v>0</v>
      </c>
    </row>
    <row r="35" spans="1:13" x14ac:dyDescent="0.25">
      <c r="A35" t="s">
        <v>30</v>
      </c>
      <c r="B35" s="4" t="s">
        <v>8</v>
      </c>
      <c r="C35">
        <v>50</v>
      </c>
      <c r="D35">
        <v>7071</v>
      </c>
      <c r="E35">
        <v>6205</v>
      </c>
      <c r="F35">
        <v>10569</v>
      </c>
      <c r="G35">
        <v>802.91</v>
      </c>
      <c r="H35">
        <v>0</v>
      </c>
      <c r="I35">
        <v>0.68654000000000004</v>
      </c>
      <c r="J35">
        <v>687.65</v>
      </c>
      <c r="K35">
        <v>343.77</v>
      </c>
      <c r="L35">
        <v>1025651.8</v>
      </c>
      <c r="M35">
        <f t="shared" ref="M35" si="24">$C$71-C35</f>
        <v>0</v>
      </c>
    </row>
    <row r="36" spans="1:13" x14ac:dyDescent="0.25">
      <c r="B36" s="4" t="s">
        <v>9</v>
      </c>
      <c r="C36">
        <v>50</v>
      </c>
      <c r="D36">
        <v>6753</v>
      </c>
      <c r="E36">
        <v>4964</v>
      </c>
      <c r="F36">
        <v>8296</v>
      </c>
      <c r="G36">
        <v>640.46</v>
      </c>
      <c r="H36">
        <v>0</v>
      </c>
      <c r="I36">
        <v>0.72031000000000001</v>
      </c>
      <c r="J36">
        <v>721.47</v>
      </c>
      <c r="K36">
        <v>360.68</v>
      </c>
      <c r="L36">
        <v>1025651.8</v>
      </c>
      <c r="M36">
        <f t="shared" ref="M36" si="25">$C$72-C36</f>
        <v>0</v>
      </c>
    </row>
    <row r="37" spans="1:13" x14ac:dyDescent="0.25">
      <c r="B37" s="4" t="s">
        <v>10</v>
      </c>
      <c r="C37">
        <v>100</v>
      </c>
      <c r="D37">
        <v>7044</v>
      </c>
      <c r="E37">
        <v>5158</v>
      </c>
      <c r="F37">
        <v>8551</v>
      </c>
      <c r="G37">
        <v>650.66</v>
      </c>
      <c r="H37">
        <v>0</v>
      </c>
      <c r="I37">
        <v>0.69765999999999995</v>
      </c>
      <c r="J37">
        <v>698.78</v>
      </c>
      <c r="K37">
        <v>349.34</v>
      </c>
      <c r="L37">
        <v>1025651.9</v>
      </c>
      <c r="M37">
        <f t="shared" ref="M37" si="26">$C$73-C37</f>
        <v>0</v>
      </c>
    </row>
    <row r="38" spans="1:13" x14ac:dyDescent="0.25">
      <c r="B38" s="4" t="s">
        <v>11</v>
      </c>
      <c r="C38">
        <v>199</v>
      </c>
      <c r="D38">
        <v>7696</v>
      </c>
      <c r="E38">
        <v>3052</v>
      </c>
      <c r="F38">
        <v>26644</v>
      </c>
      <c r="G38">
        <v>3036.75</v>
      </c>
      <c r="H38">
        <v>0</v>
      </c>
      <c r="I38">
        <v>0.53927000000000003</v>
      </c>
      <c r="J38">
        <v>540.15</v>
      </c>
      <c r="K38">
        <v>270.02999999999997</v>
      </c>
      <c r="L38">
        <v>1025652.5</v>
      </c>
      <c r="M38">
        <f t="shared" ref="M38" si="27">$C$74-C38</f>
        <v>1</v>
      </c>
    </row>
    <row r="39" spans="1:13" x14ac:dyDescent="0.25">
      <c r="B39" s="4" t="s">
        <v>12</v>
      </c>
      <c r="C39">
        <v>400</v>
      </c>
      <c r="D39">
        <v>10088</v>
      </c>
      <c r="E39">
        <v>6703</v>
      </c>
      <c r="F39">
        <v>12899</v>
      </c>
      <c r="G39">
        <v>1004.15</v>
      </c>
      <c r="H39">
        <v>0</v>
      </c>
      <c r="I39">
        <v>0.49418000000000001</v>
      </c>
      <c r="J39">
        <v>494.98</v>
      </c>
      <c r="K39">
        <v>247.45</v>
      </c>
      <c r="L39">
        <v>1025652.7</v>
      </c>
      <c r="M39">
        <f t="shared" ref="M39" si="28">$C$75-C39</f>
        <v>0</v>
      </c>
    </row>
    <row r="40" spans="1:13" x14ac:dyDescent="0.25">
      <c r="B40" s="4" t="s">
        <v>13</v>
      </c>
      <c r="C40">
        <v>790</v>
      </c>
      <c r="D40">
        <v>14345</v>
      </c>
      <c r="E40">
        <v>8553</v>
      </c>
      <c r="F40">
        <v>37972</v>
      </c>
      <c r="G40">
        <v>2914.66</v>
      </c>
      <c r="H40">
        <v>0</v>
      </c>
      <c r="I40">
        <v>0.31474999999999997</v>
      </c>
      <c r="J40">
        <v>315.26</v>
      </c>
      <c r="K40">
        <v>157.61000000000001</v>
      </c>
      <c r="L40">
        <v>1025652.9</v>
      </c>
      <c r="M40">
        <f t="shared" ref="M40" si="29">$C$76-C40</f>
        <v>10</v>
      </c>
    </row>
    <row r="41" spans="1:13" x14ac:dyDescent="0.25">
      <c r="A41" t="s">
        <v>31</v>
      </c>
      <c r="B41" s="4" t="s">
        <v>8</v>
      </c>
      <c r="C41">
        <v>50</v>
      </c>
      <c r="D41">
        <v>7321</v>
      </c>
      <c r="E41">
        <v>5906</v>
      </c>
      <c r="F41">
        <v>9966</v>
      </c>
      <c r="G41">
        <v>796.88</v>
      </c>
      <c r="H41">
        <v>0</v>
      </c>
      <c r="I41">
        <v>0.66754000000000002</v>
      </c>
      <c r="J41">
        <v>668.62</v>
      </c>
      <c r="K41">
        <v>334.26</v>
      </c>
      <c r="L41">
        <v>1025651.8</v>
      </c>
      <c r="M41">
        <f t="shared" ref="M41" si="30">$C$71-C41</f>
        <v>0</v>
      </c>
    </row>
    <row r="42" spans="1:13" x14ac:dyDescent="0.25">
      <c r="B42" s="4" t="s">
        <v>9</v>
      </c>
      <c r="C42">
        <v>50</v>
      </c>
      <c r="D42">
        <v>6700</v>
      </c>
      <c r="E42">
        <v>5168</v>
      </c>
      <c r="F42">
        <v>9234</v>
      </c>
      <c r="G42">
        <v>776.71</v>
      </c>
      <c r="H42">
        <v>0</v>
      </c>
      <c r="I42">
        <v>0.72397999999999996</v>
      </c>
      <c r="J42">
        <v>725.14</v>
      </c>
      <c r="K42">
        <v>362.52</v>
      </c>
      <c r="L42">
        <v>1025651.8</v>
      </c>
      <c r="M42">
        <f t="shared" ref="M42" si="31">$C$72-C42</f>
        <v>0</v>
      </c>
    </row>
    <row r="43" spans="1:13" x14ac:dyDescent="0.25">
      <c r="B43" s="4" t="s">
        <v>10</v>
      </c>
      <c r="C43">
        <v>99</v>
      </c>
      <c r="D43">
        <v>6513</v>
      </c>
      <c r="E43">
        <v>1982</v>
      </c>
      <c r="F43">
        <v>27166</v>
      </c>
      <c r="G43">
        <v>4309.3500000000004</v>
      </c>
      <c r="H43">
        <v>0</v>
      </c>
      <c r="I43">
        <v>0.52285000000000004</v>
      </c>
      <c r="J43">
        <v>523.70000000000005</v>
      </c>
      <c r="K43">
        <v>261.81</v>
      </c>
      <c r="L43">
        <v>1025651.9</v>
      </c>
      <c r="M43">
        <f t="shared" ref="M43" si="32">$C$73-C43</f>
        <v>1</v>
      </c>
    </row>
    <row r="44" spans="1:13" x14ac:dyDescent="0.25">
      <c r="B44" s="4" t="s">
        <v>11</v>
      </c>
      <c r="C44">
        <v>200</v>
      </c>
      <c r="D44">
        <v>8042</v>
      </c>
      <c r="E44">
        <v>5649</v>
      </c>
      <c r="F44">
        <v>9929</v>
      </c>
      <c r="G44">
        <v>735.27</v>
      </c>
      <c r="H44">
        <v>0</v>
      </c>
      <c r="I44">
        <v>0.61778</v>
      </c>
      <c r="J44">
        <v>618.77</v>
      </c>
      <c r="K44">
        <v>309.33999999999997</v>
      </c>
      <c r="L44">
        <v>1025652.5</v>
      </c>
      <c r="M44">
        <f t="shared" ref="M44" si="33">$C$74-C44</f>
        <v>0</v>
      </c>
    </row>
    <row r="45" spans="1:13" x14ac:dyDescent="0.25">
      <c r="B45" s="4" t="s">
        <v>12</v>
      </c>
      <c r="C45">
        <v>390</v>
      </c>
      <c r="D45">
        <v>10318</v>
      </c>
      <c r="E45">
        <v>6626</v>
      </c>
      <c r="F45">
        <v>24101</v>
      </c>
      <c r="G45">
        <v>1943.79</v>
      </c>
      <c r="H45">
        <v>0</v>
      </c>
      <c r="I45">
        <v>0.37220999999999999</v>
      </c>
      <c r="J45">
        <v>372.81</v>
      </c>
      <c r="K45">
        <v>186.38</v>
      </c>
      <c r="L45">
        <v>1025652.7</v>
      </c>
      <c r="M45">
        <f t="shared" ref="M45" si="34">$C$75-C45</f>
        <v>10</v>
      </c>
    </row>
    <row r="46" spans="1:13" x14ac:dyDescent="0.25">
      <c r="B46" s="4" t="s">
        <v>13</v>
      </c>
      <c r="C46">
        <v>775</v>
      </c>
      <c r="D46">
        <v>14276</v>
      </c>
      <c r="E46">
        <v>8197</v>
      </c>
      <c r="F46">
        <v>36954</v>
      </c>
      <c r="G46">
        <v>3579.03</v>
      </c>
      <c r="H46">
        <v>0</v>
      </c>
      <c r="I46">
        <v>0.27514</v>
      </c>
      <c r="J46">
        <v>275.58</v>
      </c>
      <c r="K46">
        <v>137.77000000000001</v>
      </c>
      <c r="L46">
        <v>1025652.9</v>
      </c>
      <c r="M46">
        <f t="shared" ref="M46" si="35">$C$76-C46</f>
        <v>25</v>
      </c>
    </row>
    <row r="47" spans="1:13" x14ac:dyDescent="0.25">
      <c r="A47" t="s">
        <v>32</v>
      </c>
      <c r="B47" s="4" t="s">
        <v>8</v>
      </c>
      <c r="C47">
        <v>50</v>
      </c>
      <c r="D47">
        <v>7686</v>
      </c>
      <c r="E47">
        <v>7073</v>
      </c>
      <c r="F47">
        <v>10360</v>
      </c>
      <c r="G47">
        <v>587.11</v>
      </c>
      <c r="H47">
        <v>0</v>
      </c>
      <c r="I47">
        <v>0.63578000000000001</v>
      </c>
      <c r="J47">
        <v>636.79999999999995</v>
      </c>
      <c r="K47">
        <v>318.35000000000002</v>
      </c>
      <c r="L47">
        <v>1025651.8</v>
      </c>
      <c r="M47">
        <f t="shared" ref="M47" si="36">$C$71-C47</f>
        <v>0</v>
      </c>
    </row>
    <row r="48" spans="1:13" x14ac:dyDescent="0.25">
      <c r="B48" s="4" t="s">
        <v>9</v>
      </c>
      <c r="C48">
        <v>50</v>
      </c>
      <c r="D48">
        <v>6693</v>
      </c>
      <c r="E48">
        <v>5189</v>
      </c>
      <c r="F48">
        <v>8332</v>
      </c>
      <c r="G48">
        <v>662.32</v>
      </c>
      <c r="H48">
        <v>0</v>
      </c>
      <c r="I48">
        <v>0.72621000000000002</v>
      </c>
      <c r="J48">
        <v>727.38</v>
      </c>
      <c r="K48">
        <v>363.64</v>
      </c>
      <c r="L48">
        <v>1025651.8</v>
      </c>
      <c r="M48">
        <f t="shared" ref="M48" si="37">$C$72-C48</f>
        <v>0</v>
      </c>
    </row>
    <row r="49" spans="1:13" x14ac:dyDescent="0.25">
      <c r="B49" s="4" t="s">
        <v>10</v>
      </c>
      <c r="C49">
        <v>98</v>
      </c>
      <c r="D49">
        <v>6852</v>
      </c>
      <c r="E49">
        <v>1951</v>
      </c>
      <c r="F49">
        <v>26057</v>
      </c>
      <c r="G49">
        <v>5357.21</v>
      </c>
      <c r="H49">
        <v>0</v>
      </c>
      <c r="I49">
        <v>0.40978999999999999</v>
      </c>
      <c r="J49">
        <v>410.45</v>
      </c>
      <c r="K49">
        <v>205.2</v>
      </c>
      <c r="L49">
        <v>1025651.9</v>
      </c>
      <c r="M49">
        <f t="shared" ref="M49" si="38">$C$73-C49</f>
        <v>2</v>
      </c>
    </row>
    <row r="50" spans="1:13" x14ac:dyDescent="0.25">
      <c r="B50" s="4" t="s">
        <v>11</v>
      </c>
      <c r="C50">
        <v>200</v>
      </c>
      <c r="D50">
        <v>8284</v>
      </c>
      <c r="E50">
        <v>5721</v>
      </c>
      <c r="F50">
        <v>10779</v>
      </c>
      <c r="G50">
        <v>648.87</v>
      </c>
      <c r="H50">
        <v>0</v>
      </c>
      <c r="I50">
        <v>0.6</v>
      </c>
      <c r="J50">
        <v>600.97</v>
      </c>
      <c r="K50">
        <v>300.44</v>
      </c>
      <c r="L50">
        <v>1025652.5</v>
      </c>
      <c r="M50">
        <f t="shared" ref="M50" si="39">$C$74-C50</f>
        <v>0</v>
      </c>
    </row>
    <row r="51" spans="1:13" x14ac:dyDescent="0.25">
      <c r="B51" s="4" t="s">
        <v>12</v>
      </c>
      <c r="C51">
        <v>400</v>
      </c>
      <c r="D51">
        <v>10172</v>
      </c>
      <c r="E51">
        <v>6864</v>
      </c>
      <c r="F51">
        <v>13063</v>
      </c>
      <c r="G51">
        <v>983.42</v>
      </c>
      <c r="H51">
        <v>0</v>
      </c>
      <c r="I51">
        <v>0.48987000000000003</v>
      </c>
      <c r="J51">
        <v>490.66</v>
      </c>
      <c r="K51">
        <v>245.3</v>
      </c>
      <c r="L51">
        <v>1025652.7</v>
      </c>
      <c r="M51">
        <f t="shared" ref="M51" si="40">$C$75-C51</f>
        <v>0</v>
      </c>
    </row>
    <row r="52" spans="1:13" x14ac:dyDescent="0.25">
      <c r="B52" s="4" t="s">
        <v>13</v>
      </c>
      <c r="C52">
        <v>790</v>
      </c>
      <c r="D52">
        <v>14301</v>
      </c>
      <c r="E52">
        <v>8738</v>
      </c>
      <c r="F52">
        <v>28292</v>
      </c>
      <c r="G52">
        <v>2546.42</v>
      </c>
      <c r="H52">
        <v>0</v>
      </c>
      <c r="I52">
        <v>0.31555</v>
      </c>
      <c r="J52">
        <v>316.05</v>
      </c>
      <c r="K52">
        <v>158</v>
      </c>
      <c r="L52">
        <v>1025652.9</v>
      </c>
      <c r="M52">
        <f t="shared" ref="M52" si="41">$C$76-C52</f>
        <v>10</v>
      </c>
    </row>
    <row r="53" spans="1:13" x14ac:dyDescent="0.25">
      <c r="A53" t="s">
        <v>33</v>
      </c>
      <c r="B53" s="4" t="s">
        <v>8</v>
      </c>
      <c r="C53">
        <v>50</v>
      </c>
      <c r="D53">
        <v>7362</v>
      </c>
      <c r="E53">
        <v>5791</v>
      </c>
      <c r="F53">
        <v>10825</v>
      </c>
      <c r="G53">
        <v>776.46</v>
      </c>
      <c r="H53">
        <v>0</v>
      </c>
      <c r="I53">
        <v>0.66276000000000002</v>
      </c>
      <c r="J53">
        <v>663.83</v>
      </c>
      <c r="K53">
        <v>331.87</v>
      </c>
      <c r="L53">
        <v>1025651.8</v>
      </c>
      <c r="M53">
        <f t="shared" ref="M53" si="42">$C$71-C53</f>
        <v>0</v>
      </c>
    </row>
    <row r="54" spans="1:13" x14ac:dyDescent="0.25">
      <c r="B54" s="4" t="s">
        <v>9</v>
      </c>
      <c r="C54">
        <v>50</v>
      </c>
      <c r="D54">
        <v>7096</v>
      </c>
      <c r="E54">
        <v>4983</v>
      </c>
      <c r="F54">
        <v>9495</v>
      </c>
      <c r="G54">
        <v>852.06</v>
      </c>
      <c r="H54">
        <v>0</v>
      </c>
      <c r="I54">
        <v>0.68367</v>
      </c>
      <c r="J54">
        <v>684.77</v>
      </c>
      <c r="K54">
        <v>342.34</v>
      </c>
      <c r="L54">
        <v>1025651.8</v>
      </c>
      <c r="M54">
        <f t="shared" ref="M54" si="43">$C$72-C54</f>
        <v>0</v>
      </c>
    </row>
    <row r="55" spans="1:13" x14ac:dyDescent="0.25">
      <c r="B55" s="4" t="s">
        <v>10</v>
      </c>
      <c r="C55">
        <v>99</v>
      </c>
      <c r="D55">
        <v>6532</v>
      </c>
      <c r="E55">
        <v>2018</v>
      </c>
      <c r="F55">
        <v>27010</v>
      </c>
      <c r="G55">
        <v>4316.84</v>
      </c>
      <c r="H55">
        <v>0</v>
      </c>
      <c r="I55">
        <v>0.52946000000000004</v>
      </c>
      <c r="J55">
        <v>530.30999999999995</v>
      </c>
      <c r="K55">
        <v>265.12</v>
      </c>
      <c r="L55">
        <v>1025651.9</v>
      </c>
      <c r="M55">
        <f t="shared" ref="M55" si="44">$C$73-C55</f>
        <v>1</v>
      </c>
    </row>
    <row r="56" spans="1:13" x14ac:dyDescent="0.25">
      <c r="B56" s="4" t="s">
        <v>11</v>
      </c>
      <c r="C56">
        <v>200</v>
      </c>
      <c r="D56">
        <v>8484</v>
      </c>
      <c r="E56">
        <v>6068</v>
      </c>
      <c r="F56">
        <v>11012</v>
      </c>
      <c r="G56">
        <v>722.69</v>
      </c>
      <c r="H56">
        <v>0</v>
      </c>
      <c r="I56">
        <v>0.58560999999999996</v>
      </c>
      <c r="J56">
        <v>586.54999999999995</v>
      </c>
      <c r="K56">
        <v>293.23</v>
      </c>
      <c r="L56">
        <v>1025652.5</v>
      </c>
      <c r="M56">
        <f t="shared" ref="M56" si="45">$C$74-C56</f>
        <v>0</v>
      </c>
    </row>
    <row r="57" spans="1:13" x14ac:dyDescent="0.25">
      <c r="B57" s="4" t="s">
        <v>12</v>
      </c>
      <c r="C57">
        <v>400</v>
      </c>
      <c r="D57">
        <v>10266</v>
      </c>
      <c r="E57">
        <v>6517</v>
      </c>
      <c r="F57">
        <v>13372</v>
      </c>
      <c r="G57">
        <v>1041.6500000000001</v>
      </c>
      <c r="H57">
        <v>0</v>
      </c>
      <c r="I57">
        <v>0.48538999999999999</v>
      </c>
      <c r="J57">
        <v>486.17</v>
      </c>
      <c r="K57">
        <v>243.05</v>
      </c>
      <c r="L57">
        <v>1025652.7</v>
      </c>
      <c r="M57">
        <f t="shared" ref="M57" si="46">$C$75-C57</f>
        <v>0</v>
      </c>
    </row>
    <row r="58" spans="1:13" x14ac:dyDescent="0.25">
      <c r="B58" s="4" t="s">
        <v>13</v>
      </c>
      <c r="C58">
        <v>800</v>
      </c>
      <c r="D58">
        <v>14176</v>
      </c>
      <c r="E58">
        <v>8483</v>
      </c>
      <c r="F58">
        <v>20302</v>
      </c>
      <c r="G58">
        <v>2303.14</v>
      </c>
      <c r="H58">
        <v>0</v>
      </c>
      <c r="I58">
        <v>0.35211999999999999</v>
      </c>
      <c r="J58">
        <v>352.68</v>
      </c>
      <c r="K58">
        <v>176.32</v>
      </c>
      <c r="L58">
        <v>1025652.9</v>
      </c>
      <c r="M58">
        <f t="shared" ref="M58" si="47">$C$76-C58</f>
        <v>0</v>
      </c>
    </row>
    <row r="59" spans="1:13" x14ac:dyDescent="0.25">
      <c r="A59" t="s">
        <v>34</v>
      </c>
      <c r="B59" s="4" t="s">
        <v>8</v>
      </c>
      <c r="C59">
        <v>50</v>
      </c>
      <c r="D59">
        <v>7403</v>
      </c>
      <c r="E59">
        <v>4375</v>
      </c>
      <c r="F59">
        <v>10458</v>
      </c>
      <c r="G59">
        <v>960.19</v>
      </c>
      <c r="H59">
        <v>0</v>
      </c>
      <c r="I59">
        <v>0.65664</v>
      </c>
      <c r="J59">
        <v>657.7</v>
      </c>
      <c r="K59">
        <v>328.8</v>
      </c>
      <c r="L59">
        <v>1025651.8</v>
      </c>
      <c r="M59">
        <f t="shared" ref="M59" si="48">$C$71-C59</f>
        <v>0</v>
      </c>
    </row>
    <row r="60" spans="1:13" x14ac:dyDescent="0.25">
      <c r="B60" s="4" t="s">
        <v>9</v>
      </c>
      <c r="C60">
        <v>50</v>
      </c>
      <c r="D60">
        <v>7158</v>
      </c>
      <c r="E60">
        <v>4900</v>
      </c>
      <c r="F60">
        <v>7806</v>
      </c>
      <c r="G60">
        <v>633.21</v>
      </c>
      <c r="H60">
        <v>0</v>
      </c>
      <c r="I60">
        <v>0.67956000000000005</v>
      </c>
      <c r="J60">
        <v>680.66</v>
      </c>
      <c r="K60">
        <v>340.28</v>
      </c>
      <c r="L60">
        <v>1025651.8</v>
      </c>
      <c r="M60">
        <f t="shared" ref="M60" si="49">$C$72-C60</f>
        <v>0</v>
      </c>
    </row>
    <row r="61" spans="1:13" x14ac:dyDescent="0.25">
      <c r="B61" s="4" t="s">
        <v>10</v>
      </c>
      <c r="C61">
        <v>100</v>
      </c>
      <c r="D61">
        <v>7241</v>
      </c>
      <c r="E61">
        <v>5465</v>
      </c>
      <c r="F61">
        <v>9497</v>
      </c>
      <c r="G61">
        <v>849.92</v>
      </c>
      <c r="H61">
        <v>0</v>
      </c>
      <c r="I61">
        <v>0.67854000000000003</v>
      </c>
      <c r="J61">
        <v>679.63</v>
      </c>
      <c r="K61">
        <v>339.77</v>
      </c>
      <c r="L61">
        <v>1025651.9</v>
      </c>
      <c r="M61">
        <f t="shared" ref="M61" si="50">$C$73-C61</f>
        <v>0</v>
      </c>
    </row>
    <row r="62" spans="1:13" x14ac:dyDescent="0.25">
      <c r="B62" s="4" t="s">
        <v>11</v>
      </c>
      <c r="C62">
        <v>200</v>
      </c>
      <c r="D62">
        <v>8364</v>
      </c>
      <c r="E62">
        <v>6094</v>
      </c>
      <c r="F62">
        <v>10668</v>
      </c>
      <c r="G62">
        <v>646.1</v>
      </c>
      <c r="H62">
        <v>0</v>
      </c>
      <c r="I62">
        <v>0.59436</v>
      </c>
      <c r="J62">
        <v>595.32000000000005</v>
      </c>
      <c r="K62">
        <v>297.62</v>
      </c>
      <c r="L62">
        <v>1025652.5</v>
      </c>
      <c r="M62">
        <f t="shared" ref="M62" si="51">$C$74-C62</f>
        <v>0</v>
      </c>
    </row>
    <row r="63" spans="1:13" x14ac:dyDescent="0.25">
      <c r="B63" s="4" t="s">
        <v>12</v>
      </c>
      <c r="C63">
        <v>400</v>
      </c>
      <c r="D63">
        <v>10220</v>
      </c>
      <c r="E63">
        <v>6668</v>
      </c>
      <c r="F63">
        <v>12919</v>
      </c>
      <c r="G63">
        <v>1087.69</v>
      </c>
      <c r="H63">
        <v>0</v>
      </c>
      <c r="I63">
        <v>0.48782999999999999</v>
      </c>
      <c r="J63">
        <v>488.62</v>
      </c>
      <c r="K63">
        <v>244.27</v>
      </c>
      <c r="L63">
        <v>1025652.7</v>
      </c>
      <c r="M63">
        <f t="shared" ref="M63" si="52">$C$75-C63</f>
        <v>0</v>
      </c>
    </row>
    <row r="64" spans="1:13" x14ac:dyDescent="0.25">
      <c r="B64" s="4" t="s">
        <v>13</v>
      </c>
      <c r="C64">
        <v>795</v>
      </c>
      <c r="D64">
        <v>14290</v>
      </c>
      <c r="E64">
        <v>9199</v>
      </c>
      <c r="F64">
        <v>37925</v>
      </c>
      <c r="G64">
        <v>2722.54</v>
      </c>
      <c r="H64">
        <v>0</v>
      </c>
      <c r="I64">
        <v>0.33184000000000002</v>
      </c>
      <c r="J64">
        <v>332.38</v>
      </c>
      <c r="K64">
        <v>166.17</v>
      </c>
      <c r="L64">
        <v>1025652.9</v>
      </c>
      <c r="M64">
        <f t="shared" ref="M64" si="53">$C$76-C64</f>
        <v>5</v>
      </c>
    </row>
    <row r="70" spans="1:14" x14ac:dyDescent="0.25">
      <c r="A70" s="1" t="s">
        <v>35</v>
      </c>
      <c r="B70" s="1" t="s">
        <v>7</v>
      </c>
      <c r="C70" s="1" t="s">
        <v>14</v>
      </c>
      <c r="D70" s="1" t="s">
        <v>19</v>
      </c>
      <c r="E70" s="1" t="s">
        <v>20</v>
      </c>
      <c r="F70" s="1" t="s">
        <v>21</v>
      </c>
      <c r="G70" s="1" t="s">
        <v>15</v>
      </c>
      <c r="H70" s="1" t="s">
        <v>16</v>
      </c>
      <c r="I70" s="1" t="s">
        <v>23</v>
      </c>
      <c r="J70" s="1" t="s">
        <v>17</v>
      </c>
      <c r="K70" s="1" t="s">
        <v>18</v>
      </c>
      <c r="L70" s="1" t="s">
        <v>22</v>
      </c>
      <c r="M70" s="1" t="s">
        <v>48</v>
      </c>
      <c r="N70" s="1" t="s">
        <v>43</v>
      </c>
    </row>
    <row r="71" spans="1:14" x14ac:dyDescent="0.25">
      <c r="A71" t="str">
        <f t="shared" ref="A71:A76" si="54">CONCATENATE(B71," : ",C71)</f>
        <v>Warmup : 50</v>
      </c>
      <c r="B71" s="4" t="s">
        <v>36</v>
      </c>
      <c r="C71">
        <v>50</v>
      </c>
      <c r="D71">
        <f>AVERAGE(D5,D11,D17,D23,D29,D35,D41,D47,D53,D59)</f>
        <v>7296.4</v>
      </c>
      <c r="E71">
        <f t="shared" ref="E71:L71" si="55">AVERAGE(E5,E11,E17,E23,E29,E35,E41,E47,E53,E59)</f>
        <v>5811.2</v>
      </c>
      <c r="F71">
        <f t="shared" si="55"/>
        <v>10386.299999999999</v>
      </c>
      <c r="G71">
        <f t="shared" si="55"/>
        <v>773.23299999999995</v>
      </c>
      <c r="H71">
        <f t="shared" si="55"/>
        <v>0</v>
      </c>
      <c r="I71">
        <f t="shared" si="55"/>
        <v>0.66894500000000001</v>
      </c>
      <c r="J71">
        <f t="shared" si="55"/>
        <v>670.02400000000011</v>
      </c>
      <c r="K71">
        <f t="shared" si="55"/>
        <v>334.96299999999997</v>
      </c>
      <c r="L71">
        <f t="shared" si="55"/>
        <v>1025651.8</v>
      </c>
      <c r="M71" s="6">
        <f>AVERAGE(M5,M11,M17,M23,M29,M35,M41,M47,M53,M59)/C71</f>
        <v>0</v>
      </c>
    </row>
    <row r="72" spans="1:14" x14ac:dyDescent="0.25">
      <c r="A72" t="str">
        <f t="shared" si="54"/>
        <v>Burst1 : 50</v>
      </c>
      <c r="B72" s="4" t="s">
        <v>37</v>
      </c>
      <c r="C72">
        <v>50</v>
      </c>
      <c r="D72">
        <f t="shared" ref="D72:L76" si="56">AVERAGE(D6,D12,D18,D24,D30,D36,D42,D48,D54,D60)</f>
        <v>6898.8</v>
      </c>
      <c r="E72">
        <f t="shared" si="56"/>
        <v>4363.3999999999996</v>
      </c>
      <c r="F72">
        <f t="shared" si="56"/>
        <v>12059.5</v>
      </c>
      <c r="G72">
        <f t="shared" si="56"/>
        <v>1690.127</v>
      </c>
      <c r="H72">
        <f t="shared" si="56"/>
        <v>0</v>
      </c>
      <c r="I72">
        <f t="shared" si="56"/>
        <v>0.63624100000000006</v>
      </c>
      <c r="J72">
        <f t="shared" si="56"/>
        <v>637.26599999999996</v>
      </c>
      <c r="K72">
        <f t="shared" si="56"/>
        <v>318.58600000000007</v>
      </c>
      <c r="L72">
        <f t="shared" si="56"/>
        <v>1025651.8</v>
      </c>
      <c r="M72" s="6">
        <f t="shared" ref="M72:M76" si="57">AVERAGE(M6,M12,M18,M24,M30,M36,M42,M48,M54,M60)/C72</f>
        <v>4.0000000000000001E-3</v>
      </c>
    </row>
    <row r="73" spans="1:14" x14ac:dyDescent="0.25">
      <c r="A73" t="str">
        <f t="shared" si="54"/>
        <v>Burst2 : 100</v>
      </c>
      <c r="B73" s="4" t="s">
        <v>38</v>
      </c>
      <c r="C73">
        <v>100</v>
      </c>
      <c r="D73">
        <f t="shared" si="56"/>
        <v>6649.8</v>
      </c>
      <c r="E73">
        <f t="shared" si="56"/>
        <v>2973.5</v>
      </c>
      <c r="F73">
        <f t="shared" si="56"/>
        <v>23170.3</v>
      </c>
      <c r="G73">
        <f t="shared" si="56"/>
        <v>3759.8039999999992</v>
      </c>
      <c r="H73">
        <f t="shared" si="56"/>
        <v>0</v>
      </c>
      <c r="I73">
        <f t="shared" si="56"/>
        <v>0.53841099999999997</v>
      </c>
      <c r="J73">
        <f t="shared" si="56"/>
        <v>539.28</v>
      </c>
      <c r="K73">
        <f t="shared" si="56"/>
        <v>269.60199999999998</v>
      </c>
      <c r="L73">
        <f t="shared" si="56"/>
        <v>1025651.9000000001</v>
      </c>
      <c r="M73" s="6">
        <f t="shared" si="57"/>
        <v>1.1000000000000001E-2</v>
      </c>
    </row>
    <row r="74" spans="1:14" x14ac:dyDescent="0.25">
      <c r="A74" t="str">
        <f t="shared" si="54"/>
        <v>Burst3 : 200</v>
      </c>
      <c r="B74" s="4" t="s">
        <v>39</v>
      </c>
      <c r="C74">
        <v>200</v>
      </c>
      <c r="D74">
        <f t="shared" si="56"/>
        <v>8151.7</v>
      </c>
      <c r="E74">
        <f t="shared" si="56"/>
        <v>5520.5</v>
      </c>
      <c r="F74">
        <f t="shared" si="56"/>
        <v>11975.4</v>
      </c>
      <c r="G74">
        <f t="shared" si="56"/>
        <v>951.64300000000003</v>
      </c>
      <c r="H74">
        <f t="shared" si="56"/>
        <v>0</v>
      </c>
      <c r="I74">
        <f t="shared" si="56"/>
        <v>0.59911899999999996</v>
      </c>
      <c r="J74">
        <f t="shared" si="56"/>
        <v>600.08400000000006</v>
      </c>
      <c r="K74">
        <f t="shared" si="56"/>
        <v>299.99899999999997</v>
      </c>
      <c r="L74">
        <f t="shared" si="56"/>
        <v>1025652.5</v>
      </c>
      <c r="M74" s="6">
        <f t="shared" si="57"/>
        <v>5.0000000000000001E-4</v>
      </c>
    </row>
    <row r="75" spans="1:14" x14ac:dyDescent="0.25">
      <c r="A75" t="str">
        <f t="shared" si="54"/>
        <v>Burst4 : 400</v>
      </c>
      <c r="B75" s="4" t="s">
        <v>40</v>
      </c>
      <c r="C75">
        <v>400</v>
      </c>
      <c r="D75">
        <f t="shared" si="56"/>
        <v>10140.9</v>
      </c>
      <c r="E75">
        <f t="shared" si="56"/>
        <v>6657.6</v>
      </c>
      <c r="F75">
        <f t="shared" si="56"/>
        <v>15503.8</v>
      </c>
      <c r="G75">
        <f t="shared" si="56"/>
        <v>1203.6730000000002</v>
      </c>
      <c r="H75">
        <f t="shared" si="56"/>
        <v>0</v>
      </c>
      <c r="I75">
        <f t="shared" si="56"/>
        <v>0.47420499999999999</v>
      </c>
      <c r="J75">
        <f t="shared" si="56"/>
        <v>474.96999999999997</v>
      </c>
      <c r="K75">
        <f t="shared" si="56"/>
        <v>237.45099999999996</v>
      </c>
      <c r="L75">
        <f t="shared" si="56"/>
        <v>1025652.7</v>
      </c>
      <c r="M75" s="6">
        <f t="shared" si="57"/>
        <v>3.7499999999999999E-3</v>
      </c>
    </row>
    <row r="76" spans="1:14" x14ac:dyDescent="0.25">
      <c r="A76" t="str">
        <f t="shared" si="54"/>
        <v>Burst5 : 800</v>
      </c>
      <c r="B76" s="4" t="s">
        <v>41</v>
      </c>
      <c r="C76">
        <v>800</v>
      </c>
      <c r="D76">
        <f t="shared" si="56"/>
        <v>14229.2</v>
      </c>
      <c r="E76">
        <f t="shared" si="56"/>
        <v>8630.2999999999993</v>
      </c>
      <c r="F76">
        <f t="shared" si="56"/>
        <v>31252.799999999999</v>
      </c>
      <c r="G76">
        <f t="shared" si="56"/>
        <v>2770.8</v>
      </c>
      <c r="H76">
        <f t="shared" si="56"/>
        <v>0</v>
      </c>
      <c r="I76">
        <f t="shared" si="56"/>
        <v>0.32199500000000003</v>
      </c>
      <c r="J76">
        <f t="shared" si="56"/>
        <v>322.51400000000001</v>
      </c>
      <c r="K76">
        <f t="shared" si="56"/>
        <v>161.23400000000001</v>
      </c>
      <c r="L76">
        <f t="shared" si="56"/>
        <v>1025652.9000000001</v>
      </c>
      <c r="M76" s="6">
        <f t="shared" si="57"/>
        <v>1.125E-2</v>
      </c>
    </row>
    <row r="78" spans="1:14" x14ac:dyDescent="0.25">
      <c r="A78" s="1" t="s">
        <v>42</v>
      </c>
    </row>
    <row r="79" spans="1:14" x14ac:dyDescent="0.25">
      <c r="B79" t="str">
        <f>A2</f>
        <v>T3 : 256KB</v>
      </c>
      <c r="C79">
        <f>SUM(C72:C76)</f>
        <v>1550</v>
      </c>
      <c r="D79">
        <f>AVERAGE(D72:D76)</f>
        <v>9214.0799999999981</v>
      </c>
      <c r="E79">
        <f t="shared" ref="E79:M79" si="58">AVERAGE(E72:E76)</f>
        <v>5629.0599999999995</v>
      </c>
      <c r="F79">
        <f t="shared" si="58"/>
        <v>18792.36</v>
      </c>
      <c r="G79">
        <f t="shared" si="58"/>
        <v>2075.2093999999997</v>
      </c>
      <c r="H79">
        <f t="shared" si="58"/>
        <v>0</v>
      </c>
      <c r="I79">
        <f t="shared" si="58"/>
        <v>0.51399419999999996</v>
      </c>
      <c r="J79">
        <f t="shared" si="58"/>
        <v>514.82280000000003</v>
      </c>
      <c r="K79">
        <f t="shared" si="58"/>
        <v>257.37440000000004</v>
      </c>
      <c r="L79">
        <f t="shared" si="58"/>
        <v>1025652.3600000001</v>
      </c>
      <c r="M79" s="6">
        <f t="shared" si="58"/>
        <v>6.1000000000000004E-3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11" sqref="B11"/>
    </sheetView>
  </sheetViews>
  <sheetFormatPr baseColWidth="10" defaultRowHeight="15" x14ac:dyDescent="0.25"/>
  <cols>
    <col min="2" max="2" width="45.7109375" bestFit="1" customWidth="1"/>
    <col min="3" max="3" width="12.140625" customWidth="1"/>
    <col min="9" max="9" width="25.85546875" bestFit="1" customWidth="1"/>
  </cols>
  <sheetData>
    <row r="1" spans="1:13" x14ac:dyDescent="0.25">
      <c r="B1" s="1" t="s">
        <v>62</v>
      </c>
      <c r="C1" s="16" t="s">
        <v>19</v>
      </c>
      <c r="D1" s="16"/>
      <c r="E1" s="16"/>
      <c r="F1" s="16"/>
      <c r="G1" s="16"/>
    </row>
    <row r="2" spans="1:13" x14ac:dyDescent="0.25">
      <c r="B2" s="1" t="s">
        <v>3</v>
      </c>
      <c r="C2" s="7" t="s">
        <v>37</v>
      </c>
      <c r="D2" s="7" t="s">
        <v>38</v>
      </c>
      <c r="E2" s="7" t="s">
        <v>39</v>
      </c>
      <c r="F2" s="7" t="s">
        <v>40</v>
      </c>
      <c r="G2" s="7" t="s">
        <v>41</v>
      </c>
      <c r="H2" s="1"/>
      <c r="I2" s="1" t="s">
        <v>67</v>
      </c>
      <c r="J2" s="1"/>
      <c r="K2" s="1"/>
      <c r="L2" s="1"/>
      <c r="M2" s="1"/>
    </row>
    <row r="3" spans="1:13" x14ac:dyDescent="0.25">
      <c r="A3" s="15" t="s">
        <v>45</v>
      </c>
      <c r="B3" t="str">
        <f>scenarioPlainODE_1KB!A2</f>
        <v>B1 : 1KB</v>
      </c>
      <c r="C3">
        <f>scenarioPlainODE_1KB!$D$72</f>
        <v>1548.1</v>
      </c>
      <c r="D3">
        <f>scenarioPlainODE_1KB!$D$73</f>
        <v>1367</v>
      </c>
      <c r="E3">
        <f>scenarioPlainODE_1KB!$D$74</f>
        <v>1443.4</v>
      </c>
      <c r="F3">
        <f>scenarioPlainODE_1KB!$D$75</f>
        <v>1445.2</v>
      </c>
      <c r="G3">
        <f>scenarioPlainODE_1KB!$D$76</f>
        <v>1454.2</v>
      </c>
      <c r="I3">
        <f>scenarioPlainODE_1KB!$D$79</f>
        <v>1451.58</v>
      </c>
    </row>
    <row r="4" spans="1:13" x14ac:dyDescent="0.25">
      <c r="A4" s="15"/>
      <c r="B4" t="str">
        <f>scenarioPlainODE_128KB!A2</f>
        <v>B2 : 128KB</v>
      </c>
      <c r="C4">
        <f>scenarioPlainODE_128KB!$D$72</f>
        <v>9918.7000000000007</v>
      </c>
      <c r="D4">
        <f>scenarioPlainODE_128KB!$D$73</f>
        <v>9950.9</v>
      </c>
      <c r="E4">
        <f>scenarioPlainODE_128KB!$D$74</f>
        <v>10413.4</v>
      </c>
      <c r="F4">
        <f>scenarioPlainODE_128KB!$D$75</f>
        <v>10461.200000000001</v>
      </c>
      <c r="G4">
        <f>scenarioPlainODE_128KB!$D$76</f>
        <v>10620.1</v>
      </c>
      <c r="I4">
        <f>scenarioPlainODE_128KB!$D$79</f>
        <v>10272.859999999999</v>
      </c>
    </row>
    <row r="5" spans="1:13" x14ac:dyDescent="0.25">
      <c r="A5" s="15"/>
      <c r="B5" t="str">
        <f>scenarioPlainODE_256KB!A2</f>
        <v>B3 : 256KB</v>
      </c>
      <c r="C5">
        <f>scenarioPlainODE_256KB!$D$72</f>
        <v>16292.8</v>
      </c>
      <c r="D5">
        <f>scenarioPlainODE_256KB!$D$73</f>
        <v>17037.400000000001</v>
      </c>
      <c r="E5">
        <f>scenarioPlainODE_256KB!$D$74</f>
        <v>17386.099999999999</v>
      </c>
      <c r="F5">
        <f>scenarioPlainODE_256KB!$D$75</f>
        <v>18105.900000000001</v>
      </c>
      <c r="G5">
        <f>scenarioPlainODE_256KB!$D$76</f>
        <v>18879.599999999999</v>
      </c>
      <c r="I5">
        <f>scenarioPlainODE_256KB!$D$79</f>
        <v>17540.359999999997</v>
      </c>
    </row>
    <row r="6" spans="1:13" x14ac:dyDescent="0.25">
      <c r="A6" s="15" t="s">
        <v>46</v>
      </c>
      <c r="B6" t="str">
        <f>scenarioODEwithTraDE_1KB!A2</f>
        <v>T1 : 1KB</v>
      </c>
      <c r="C6">
        <f>scenarioODEwithTraDE_1KB!$D$72</f>
        <v>2130.4</v>
      </c>
      <c r="D6">
        <f>scenarioODEwithTraDE_1KB!$D$73</f>
        <v>2541.3000000000002</v>
      </c>
      <c r="E6">
        <f>scenarioODEwithTraDE_1KB!$D$74</f>
        <v>3228.3</v>
      </c>
      <c r="F6">
        <f>scenarioODEwithTraDE_1KB!$D$75</f>
        <v>5148.3</v>
      </c>
      <c r="G6">
        <f>scenarioODEwithTraDE_1KB!$D$76</f>
        <v>8521</v>
      </c>
      <c r="I6">
        <f>scenarioODEwithTraDE_1KB!$D$79</f>
        <v>4313.8600000000006</v>
      </c>
    </row>
    <row r="7" spans="1:13" x14ac:dyDescent="0.25">
      <c r="A7" s="15"/>
      <c r="B7" t="str">
        <f>scenarioODEwithTraDE_128KB!A2</f>
        <v>T2 : 128KB</v>
      </c>
      <c r="C7">
        <f>scenarioODEwithTraDE_128KB!$D$72</f>
        <v>4563.7</v>
      </c>
      <c r="D7">
        <f>scenarioODEwithTraDE_128KB!$D$73</f>
        <v>4819.2</v>
      </c>
      <c r="E7">
        <f>scenarioODEwithTraDE_128KB!$D$74</f>
        <v>5217.1000000000004</v>
      </c>
      <c r="F7">
        <f>scenarioODEwithTraDE_128KB!$D$75</f>
        <v>7184.7</v>
      </c>
      <c r="G7">
        <f>scenarioODEwithTraDE_128KB!$D$76</f>
        <v>11019.6</v>
      </c>
      <c r="I7">
        <f>scenarioODEwithTraDE_128KB!$D$79</f>
        <v>6560.8600000000006</v>
      </c>
    </row>
    <row r="8" spans="1:13" x14ac:dyDescent="0.25">
      <c r="A8" s="15"/>
      <c r="B8" t="str">
        <f>scenarioODEwithTraDE_256KB!A2</f>
        <v>T3 : 256KB</v>
      </c>
      <c r="C8">
        <f>scenarioODEwithTraDE_256KB!$D$72</f>
        <v>6898.8</v>
      </c>
      <c r="D8">
        <f>scenarioODEwithTraDE_256KB!$D$73</f>
        <v>6649.8</v>
      </c>
      <c r="E8">
        <f>scenarioODEwithTraDE_256KB!$D$74</f>
        <v>8151.7</v>
      </c>
      <c r="F8">
        <f>scenarioODEwithTraDE_256KB!$D$75</f>
        <v>10140.9</v>
      </c>
      <c r="G8">
        <f>scenarioODEwithTraDE_256KB!$D$76</f>
        <v>14229.2</v>
      </c>
      <c r="I8">
        <f>scenarioODEwithTraDE_256KB!$D$79</f>
        <v>9214.0799999999981</v>
      </c>
    </row>
    <row r="10" spans="1:13" x14ac:dyDescent="0.25">
      <c r="B10" s="17" t="s">
        <v>66</v>
      </c>
      <c r="C10" s="18"/>
      <c r="D10" s="18"/>
      <c r="E10" s="18"/>
      <c r="F10" s="18"/>
      <c r="G10" s="18"/>
      <c r="H10" s="18"/>
      <c r="I10" s="19"/>
    </row>
    <row r="11" spans="1:13" x14ac:dyDescent="0.25">
      <c r="B11" s="8" t="s">
        <v>63</v>
      </c>
      <c r="C11" s="9">
        <f t="shared" ref="C11:G13" si="0">(1-(C3/C6))*-1</f>
        <v>-0.27332895230942555</v>
      </c>
      <c r="D11" s="9">
        <f t="shared" si="0"/>
        <v>-0.46208633376618269</v>
      </c>
      <c r="E11" s="9">
        <f t="shared" si="0"/>
        <v>-0.55289161478177373</v>
      </c>
      <c r="F11" s="9">
        <f t="shared" si="0"/>
        <v>-0.71928597789561599</v>
      </c>
      <c r="G11" s="9">
        <f t="shared" si="0"/>
        <v>-0.82933927942729724</v>
      </c>
      <c r="H11" s="9"/>
      <c r="I11" s="10">
        <f>(1-(I3/I6))*-1</f>
        <v>-0.66350785607321527</v>
      </c>
    </row>
    <row r="12" spans="1:13" x14ac:dyDescent="0.25">
      <c r="B12" s="8" t="s">
        <v>64</v>
      </c>
      <c r="C12" s="9">
        <f t="shared" si="0"/>
        <v>1.173390012489866</v>
      </c>
      <c r="D12" s="9">
        <f t="shared" si="0"/>
        <v>1.0648447875166003</v>
      </c>
      <c r="E12" s="9">
        <f t="shared" si="0"/>
        <v>0.99601311073201559</v>
      </c>
      <c r="F12" s="9">
        <f t="shared" si="0"/>
        <v>0.45603852631285946</v>
      </c>
      <c r="G12" s="9">
        <f t="shared" si="0"/>
        <v>-3.6253584522124238E-2</v>
      </c>
      <c r="H12" s="9"/>
      <c r="I12" s="10">
        <f>(1-(I4/I7))*-1</f>
        <v>0.56577948622589069</v>
      </c>
    </row>
    <row r="13" spans="1:13" x14ac:dyDescent="0.25">
      <c r="B13" s="11" t="s">
        <v>65</v>
      </c>
      <c r="C13" s="12">
        <f t="shared" si="0"/>
        <v>1.3616860903345507</v>
      </c>
      <c r="D13" s="12">
        <f t="shared" si="0"/>
        <v>1.5620920929952784</v>
      </c>
      <c r="E13" s="12">
        <f t="shared" si="0"/>
        <v>1.1328189212066193</v>
      </c>
      <c r="F13" s="12">
        <f t="shared" si="0"/>
        <v>0.78543324556992</v>
      </c>
      <c r="G13" s="12">
        <f t="shared" si="0"/>
        <v>0.32682090349422288</v>
      </c>
      <c r="H13" s="12"/>
      <c r="I13" s="13">
        <f>(1-(I5/I8))*-1</f>
        <v>0.90364746127665496</v>
      </c>
    </row>
  </sheetData>
  <mergeCells count="4">
    <mergeCell ref="A3:A5"/>
    <mergeCell ref="A6:A8"/>
    <mergeCell ref="C1:G1"/>
    <mergeCell ref="B10:I10"/>
  </mergeCells>
  <pageMargins left="0.7" right="0.7" top="0.78740157499999996" bottom="0.78740157499999996" header="0.3" footer="0.3"/>
  <ignoredErrors>
    <ignoredError sqref="C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E13" sqref="E13"/>
    </sheetView>
  </sheetViews>
  <sheetFormatPr baseColWidth="10" defaultRowHeight="15" x14ac:dyDescent="0.25"/>
  <cols>
    <col min="2" max="2" width="45.7109375" bestFit="1" customWidth="1"/>
    <col min="3" max="3" width="17" bestFit="1" customWidth="1"/>
    <col min="5" max="5" width="29.140625" bestFit="1" customWidth="1"/>
  </cols>
  <sheetData>
    <row r="1" spans="1:15" x14ac:dyDescent="0.25">
      <c r="B1" s="1" t="s">
        <v>42</v>
      </c>
    </row>
    <row r="2" spans="1:15" x14ac:dyDescent="0.25">
      <c r="B2" s="1" t="s">
        <v>3</v>
      </c>
      <c r="C2" s="1" t="s">
        <v>44</v>
      </c>
      <c r="D2" s="1" t="s">
        <v>14</v>
      </c>
      <c r="E2" s="1" t="s">
        <v>19</v>
      </c>
      <c r="F2" s="1" t="s">
        <v>20</v>
      </c>
      <c r="G2" s="1" t="s">
        <v>21</v>
      </c>
      <c r="H2" s="1" t="s">
        <v>15</v>
      </c>
      <c r="I2" s="1" t="s">
        <v>16</v>
      </c>
      <c r="J2" s="1" t="s">
        <v>23</v>
      </c>
      <c r="K2" s="1" t="s">
        <v>17</v>
      </c>
      <c r="L2" s="1" t="s">
        <v>18</v>
      </c>
      <c r="M2" s="1" t="s">
        <v>22</v>
      </c>
      <c r="O2" s="1" t="s">
        <v>67</v>
      </c>
    </row>
    <row r="3" spans="1:15" x14ac:dyDescent="0.25">
      <c r="A3" s="15" t="s">
        <v>45</v>
      </c>
      <c r="B3" t="str">
        <f>scenarioPlainODE_1KB!A2</f>
        <v>B1 : 1KB</v>
      </c>
      <c r="C3">
        <f>scenarioPlainODE_1KB!D2</f>
        <v>1</v>
      </c>
      <c r="D3">
        <f>scenarioPlainODE_1KB!C79</f>
        <v>1550</v>
      </c>
      <c r="E3">
        <f>scenarioPlainODE_1KB!D79</f>
        <v>1451.58</v>
      </c>
      <c r="F3">
        <f>scenarioPlainODE_1KB!E79</f>
        <v>681.86222222222227</v>
      </c>
      <c r="G3">
        <f>scenarioPlainODE_1KB!F79</f>
        <v>1915.0666666666664</v>
      </c>
      <c r="H3">
        <f>scenarioPlainODE_1KB!G79</f>
        <v>161.67479999999998</v>
      </c>
      <c r="I3">
        <f>scenarioPlainODE_1KB!H79</f>
        <v>0</v>
      </c>
      <c r="J3">
        <f>scenarioPlainODE_1KB!I79</f>
        <v>3.4400102222222215</v>
      </c>
      <c r="K3">
        <f>scenarioPlainODE_1KB!J79</f>
        <v>15.954555555555554</v>
      </c>
      <c r="L3">
        <f>scenarioPlainODE_1KB!K79</f>
        <v>9.4009555555555551</v>
      </c>
      <c r="M3">
        <f>scenarioPlainODE_1KB!L79</f>
        <v>4749.3600000000006</v>
      </c>
    </row>
    <row r="4" spans="1:15" x14ac:dyDescent="0.25">
      <c r="A4" s="15"/>
      <c r="B4" t="str">
        <f>scenarioPlainODE_128KB!A2</f>
        <v>B2 : 128KB</v>
      </c>
      <c r="C4">
        <f>scenarioPlainODE_128KB!D2</f>
        <v>128</v>
      </c>
      <c r="D4">
        <f>scenarioPlainODE_128KB!C79</f>
        <v>1550</v>
      </c>
      <c r="E4">
        <f>scenarioPlainODE_128KB!D79</f>
        <v>10272.859999999999</v>
      </c>
      <c r="F4">
        <f>scenarioPlainODE_128KB!E79</f>
        <v>3804.6800000000003</v>
      </c>
      <c r="G4">
        <f>scenarioPlainODE_128KB!F79</f>
        <v>20169.440000000002</v>
      </c>
      <c r="H4">
        <f>scenarioPlainODE_128KB!G79</f>
        <v>2362.8789999999999</v>
      </c>
      <c r="I4">
        <f>scenarioPlainODE_128KB!H79</f>
        <v>0</v>
      </c>
      <c r="J4">
        <f>scenarioPlainODE_128KB!I79</f>
        <v>0.45336179999999998</v>
      </c>
      <c r="K4">
        <f>scenarioPlainODE_128KB!J79</f>
        <v>227.19</v>
      </c>
      <c r="L4">
        <f>scenarioPlainODE_128KB!K79</f>
        <v>113.67340000000002</v>
      </c>
      <c r="M4">
        <f>scenarioPlainODE_128KB!L79</f>
        <v>513149.36</v>
      </c>
    </row>
    <row r="5" spans="1:15" x14ac:dyDescent="0.25">
      <c r="A5" s="15"/>
      <c r="B5" t="str">
        <f>scenarioPlainODE_256KB!A2</f>
        <v>B3 : 256KB</v>
      </c>
      <c r="C5">
        <f>scenarioPlainODE_256KB!D2</f>
        <v>256</v>
      </c>
      <c r="D5">
        <f>scenarioPlainODE_256KB!C79</f>
        <v>1550</v>
      </c>
      <c r="E5">
        <f>scenarioPlainODE_256KB!D79</f>
        <v>17540.359999999997</v>
      </c>
      <c r="F5">
        <f>scenarioPlainODE_256KB!E79</f>
        <v>7173.5399999999991</v>
      </c>
      <c r="G5">
        <f>scenarioPlainODE_256KB!F79</f>
        <v>32441.46</v>
      </c>
      <c r="H5">
        <f>scenarioPlainODE_256KB!G79</f>
        <v>3353.2573999999995</v>
      </c>
      <c r="I5" t="e">
        <f>scenarioPlainODE_256KB!H79</f>
        <v>#DIV/0!</v>
      </c>
      <c r="J5">
        <f>scenarioPlainODE_256KB!I79</f>
        <v>0.26939540000000001</v>
      </c>
      <c r="K5">
        <f>scenarioPlainODE_256KB!J79</f>
        <v>269.83000000000004</v>
      </c>
      <c r="L5">
        <f>scenarioPlainODE_256KB!K79</f>
        <v>134.89500000000001</v>
      </c>
      <c r="M5">
        <f>scenarioPlainODE_256KB!L79</f>
        <v>1025652.3400000001</v>
      </c>
    </row>
    <row r="6" spans="1:15" x14ac:dyDescent="0.25">
      <c r="A6" s="15" t="s">
        <v>46</v>
      </c>
      <c r="B6" t="str">
        <f>scenarioODEwithTraDE_1KB!A2</f>
        <v>T1 : 1KB</v>
      </c>
      <c r="C6">
        <f>scenarioODEwithTraDE_1KB!D2</f>
        <v>1</v>
      </c>
      <c r="D6">
        <f>scenarioODEwithTraDE_1KB!C79</f>
        <v>1550</v>
      </c>
      <c r="E6">
        <f>scenarioODEwithTraDE_1KB!D79</f>
        <v>4313.8600000000006</v>
      </c>
      <c r="F6">
        <f>scenarioODEwithTraDE_1KB!E79</f>
        <v>2247.58</v>
      </c>
      <c r="G6">
        <f>scenarioODEwithTraDE_1KB!F79</f>
        <v>10297.32</v>
      </c>
      <c r="H6">
        <f>scenarioODEwithTraDE_1KB!G79</f>
        <v>1305.6724000000002</v>
      </c>
      <c r="I6">
        <f>scenarioODEwithTraDE_1KB!H79</f>
        <v>0</v>
      </c>
      <c r="J6">
        <f>scenarioODEwithTraDE_1KB!I79</f>
        <v>1.3416314</v>
      </c>
      <c r="K6">
        <f>scenarioODEwithTraDE_1KB!J79</f>
        <v>6.2222000000000008</v>
      </c>
      <c r="L6">
        <f>scenarioODEwithTraDE_1KB!K79</f>
        <v>3.6662000000000008</v>
      </c>
      <c r="M6">
        <f>scenarioODEwithTraDE_1KB!L79</f>
        <v>4749.3600000000006</v>
      </c>
    </row>
    <row r="7" spans="1:15" x14ac:dyDescent="0.25">
      <c r="A7" s="15"/>
      <c r="B7" t="str">
        <f>scenarioODEwithTraDE_128KB!A2</f>
        <v>T2 : 128KB</v>
      </c>
      <c r="C7">
        <f>scenarioODEwithTraDE_128KB!D2</f>
        <v>128</v>
      </c>
      <c r="D7">
        <f>scenarioODEwithTraDE_128KB!C79</f>
        <v>1550</v>
      </c>
      <c r="E7">
        <f>scenarioODEwithTraDE_128KB!D79</f>
        <v>6560.8600000000006</v>
      </c>
      <c r="F7">
        <f>scenarioODEwithTraDE_128KB!E79</f>
        <v>3265.44</v>
      </c>
      <c r="G7">
        <f>scenarioODEwithTraDE_128KB!F79</f>
        <v>14827.659999999998</v>
      </c>
      <c r="H7">
        <f>scenarioODEwithTraDE_128KB!G79</f>
        <v>1947.9875999999997</v>
      </c>
      <c r="I7">
        <f>scenarioODEwithTraDE_128KB!H79</f>
        <v>0</v>
      </c>
      <c r="J7">
        <f>scenarioODEwithTraDE_128KB!I79</f>
        <v>0.74200500000000003</v>
      </c>
      <c r="K7">
        <f>scenarioODEwithTraDE_128KB!J79</f>
        <v>371.83439999999996</v>
      </c>
      <c r="L7">
        <f>scenarioODEwithTraDE_128KB!K79</f>
        <v>186.0462</v>
      </c>
      <c r="M7">
        <f>scenarioODEwithTraDE_128KB!L79</f>
        <v>513149.36</v>
      </c>
    </row>
    <row r="8" spans="1:15" x14ac:dyDescent="0.25">
      <c r="A8" s="15"/>
      <c r="B8" t="str">
        <f>scenarioODEwithTraDE_256KB!A2</f>
        <v>T3 : 256KB</v>
      </c>
      <c r="C8">
        <f>scenarioODEwithTraDE_256KB!D2</f>
        <v>256</v>
      </c>
      <c r="D8">
        <f>scenarioODEwithTraDE_256KB!C79</f>
        <v>1550</v>
      </c>
      <c r="E8">
        <f>scenarioODEwithTraDE_256KB!D79</f>
        <v>9214.0799999999981</v>
      </c>
      <c r="F8">
        <f>scenarioODEwithTraDE_256KB!E79</f>
        <v>5629.0599999999995</v>
      </c>
      <c r="G8">
        <f>scenarioODEwithTraDE_256KB!F79</f>
        <v>18792.36</v>
      </c>
      <c r="H8">
        <f>scenarioODEwithTraDE_256KB!G79</f>
        <v>2075.2093999999997</v>
      </c>
      <c r="I8">
        <f>scenarioODEwithTraDE_256KB!H79</f>
        <v>0</v>
      </c>
      <c r="J8">
        <f>scenarioODEwithTraDE_256KB!I79</f>
        <v>0.51399419999999996</v>
      </c>
      <c r="K8">
        <f>scenarioODEwithTraDE_256KB!J79</f>
        <v>514.82280000000003</v>
      </c>
      <c r="L8">
        <f>scenarioODEwithTraDE_256KB!K79</f>
        <v>257.37440000000004</v>
      </c>
      <c r="M8">
        <f>scenarioODEwithTraDE_256KB!L79</f>
        <v>1025652.3600000001</v>
      </c>
    </row>
    <row r="9" spans="1:15" x14ac:dyDescent="0.25">
      <c r="F9" s="9"/>
      <c r="G9" s="9"/>
      <c r="H9" s="9"/>
      <c r="I9" s="9"/>
      <c r="J9" s="9"/>
    </row>
    <row r="10" spans="1:15" x14ac:dyDescent="0.25">
      <c r="C10" s="17" t="s">
        <v>66</v>
      </c>
      <c r="D10" s="18"/>
      <c r="E10" s="19"/>
      <c r="F10" s="14"/>
      <c r="G10" s="14"/>
      <c r="H10" s="14"/>
      <c r="I10" s="14"/>
      <c r="J10" s="9"/>
    </row>
    <row r="11" spans="1:15" x14ac:dyDescent="0.25">
      <c r="C11" s="8" t="s">
        <v>63</v>
      </c>
      <c r="D11" s="9"/>
      <c r="E11" s="10">
        <f>(1-(E3/E6))*-1</f>
        <v>-0.66350785607321527</v>
      </c>
    </row>
    <row r="12" spans="1:15" x14ac:dyDescent="0.25">
      <c r="C12" s="8" t="s">
        <v>64</v>
      </c>
      <c r="D12" s="9"/>
      <c r="E12" s="10">
        <f>(1-(E4/E7))*-1</f>
        <v>0.56577948622589069</v>
      </c>
    </row>
    <row r="13" spans="1:15" x14ac:dyDescent="0.25">
      <c r="C13" s="11" t="s">
        <v>65</v>
      </c>
      <c r="D13" s="12"/>
      <c r="E13" s="13">
        <f>(1-(E5/E8))*-1</f>
        <v>0.90364746127665496</v>
      </c>
    </row>
  </sheetData>
  <mergeCells count="3">
    <mergeCell ref="A3:A5"/>
    <mergeCell ref="A6:A8"/>
    <mergeCell ref="C10:E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Diagramme</vt:lpstr>
      </vt:variant>
      <vt:variant>
        <vt:i4>2</vt:i4>
      </vt:variant>
    </vt:vector>
  </HeadingPairs>
  <TitlesOfParts>
    <vt:vector size="10" baseType="lpstr">
      <vt:lpstr>scenarioPlainODE_1KB</vt:lpstr>
      <vt:lpstr>scenarioPlainODE_128KB</vt:lpstr>
      <vt:lpstr>scenarioPlainODE_256KB</vt:lpstr>
      <vt:lpstr>scenarioODEwithTraDE_1KB</vt:lpstr>
      <vt:lpstr>scenarioODEwithTraDE_128KB</vt:lpstr>
      <vt:lpstr>scenarioODEwithTraDE_256KB</vt:lpstr>
      <vt:lpstr>LoadBurstComparisonAggregate</vt:lpstr>
      <vt:lpstr>DataSizeComparisonAggregated</vt:lpstr>
      <vt:lpstr>LoadBurstComparisonDiagram</vt:lpstr>
      <vt:lpstr>DataSizeComparisonDiagram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2017-07-14T08:46:33Z</dcterms:modified>
</cp:coreProperties>
</file>