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myuva-my.sharepoint.com/personal/kgg3dg_virginia_edu/Documents/"/>
    </mc:Choice>
  </mc:AlternateContent>
  <xr:revisionPtr revIDLastSave="0" documentId="8_{BEC3D4B0-4AC0-444C-99B1-6649B5AAC1E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layer_Data" sheetId="2" r:id="rId1"/>
    <sheet name="Sheet2" sheetId="6" r:id="rId2"/>
    <sheet name="Team_Data" sheetId="4" r:id="rId3"/>
  </sheets>
  <definedNames>
    <definedName name="_xlnm._FilterDatabase" localSheetId="0" hidden="1">Player_Data!$A$1:$P$53</definedName>
  </definedNames>
  <calcPr calcId="191028"/>
  <pivotCaches>
    <pivotCache cacheId="102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J53" i="2" l="1"/>
  <c r="AP17" i="2"/>
  <c r="AQ17" i="2"/>
  <c r="AO17" i="2"/>
  <c r="AK27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" i="2"/>
  <c r="AK6" i="2"/>
  <c r="AK7" i="2"/>
  <c r="AK8" i="2"/>
  <c r="AK9" i="2"/>
  <c r="AK4" i="2"/>
  <c r="AK3" i="2"/>
  <c r="AK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3" i="2"/>
  <c r="AA4" i="2"/>
  <c r="AA5" i="2"/>
  <c r="AA6" i="2"/>
  <c r="AA7" i="2"/>
  <c r="AA8" i="2"/>
  <c r="AA9" i="2"/>
  <c r="AA10" i="2"/>
  <c r="AA11" i="2"/>
  <c r="AA12" i="2"/>
  <c r="AA2" i="2"/>
  <c r="R7" i="2"/>
  <c r="R8" i="2"/>
  <c r="R9" i="2"/>
  <c r="R10" i="2"/>
  <c r="R15" i="2"/>
  <c r="R16" i="2"/>
  <c r="R17" i="2"/>
  <c r="R18" i="2"/>
  <c r="R23" i="2"/>
  <c r="R24" i="2"/>
  <c r="R25" i="2"/>
  <c r="R26" i="2"/>
  <c r="R31" i="2"/>
  <c r="R32" i="2"/>
  <c r="R33" i="2"/>
  <c r="R34" i="2"/>
  <c r="R39" i="2"/>
  <c r="R40" i="2"/>
  <c r="R41" i="2"/>
  <c r="R42" i="2"/>
  <c r="R47" i="2"/>
  <c r="R48" i="2"/>
  <c r="R49" i="2"/>
  <c r="R50" i="2"/>
  <c r="F3" i="2"/>
  <c r="R3" i="2" s="1"/>
  <c r="F4" i="2"/>
  <c r="R4" i="2" s="1"/>
  <c r="F5" i="2"/>
  <c r="R5" i="2" s="1"/>
  <c r="F6" i="2"/>
  <c r="R6" i="2" s="1"/>
  <c r="F7" i="2"/>
  <c r="F8" i="2"/>
  <c r="F9" i="2"/>
  <c r="F10" i="2"/>
  <c r="F11" i="2"/>
  <c r="R11" i="2" s="1"/>
  <c r="F12" i="2"/>
  <c r="R12" i="2" s="1"/>
  <c r="F13" i="2"/>
  <c r="R13" i="2" s="1"/>
  <c r="F14" i="2"/>
  <c r="R14" i="2" s="1"/>
  <c r="F15" i="2"/>
  <c r="F16" i="2"/>
  <c r="F17" i="2"/>
  <c r="F18" i="2"/>
  <c r="F19" i="2"/>
  <c r="R19" i="2" s="1"/>
  <c r="F20" i="2"/>
  <c r="R20" i="2" s="1"/>
  <c r="F21" i="2"/>
  <c r="R21" i="2" s="1"/>
  <c r="F22" i="2"/>
  <c r="R22" i="2" s="1"/>
  <c r="F23" i="2"/>
  <c r="F24" i="2"/>
  <c r="F25" i="2"/>
  <c r="F26" i="2"/>
  <c r="F27" i="2"/>
  <c r="R27" i="2" s="1"/>
  <c r="F28" i="2"/>
  <c r="R28" i="2" s="1"/>
  <c r="F29" i="2"/>
  <c r="R29" i="2" s="1"/>
  <c r="F30" i="2"/>
  <c r="R30" i="2" s="1"/>
  <c r="F31" i="2"/>
  <c r="F32" i="2"/>
  <c r="F33" i="2"/>
  <c r="F34" i="2"/>
  <c r="F35" i="2"/>
  <c r="R35" i="2" s="1"/>
  <c r="F36" i="2"/>
  <c r="R36" i="2" s="1"/>
  <c r="F37" i="2"/>
  <c r="R37" i="2" s="1"/>
  <c r="F38" i="2"/>
  <c r="R38" i="2" s="1"/>
  <c r="F39" i="2"/>
  <c r="F40" i="2"/>
  <c r="F41" i="2"/>
  <c r="F42" i="2"/>
  <c r="F43" i="2"/>
  <c r="R43" i="2" s="1"/>
  <c r="F44" i="2"/>
  <c r="R44" i="2" s="1"/>
  <c r="F45" i="2"/>
  <c r="R45" i="2" s="1"/>
  <c r="F46" i="2"/>
  <c r="R46" i="2" s="1"/>
  <c r="F47" i="2"/>
  <c r="F48" i="2"/>
  <c r="F49" i="2"/>
  <c r="F50" i="2"/>
  <c r="F51" i="2"/>
  <c r="R51" i="2" s="1"/>
  <c r="F2" i="2"/>
  <c r="R2" i="2" s="1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2" i="2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" i="4"/>
  <c r="O3" i="4"/>
  <c r="A53" i="2"/>
  <c r="A52" i="2"/>
  <c r="D52" i="2"/>
  <c r="D53" i="2" s="1"/>
  <c r="W5" i="2" s="1"/>
  <c r="E52" i="2"/>
  <c r="E53" i="2" s="1"/>
  <c r="G52" i="2"/>
  <c r="G53" i="2" s="1"/>
  <c r="Y23" i="2" s="1"/>
  <c r="H52" i="2"/>
  <c r="H53" i="2" s="1"/>
  <c r="Z12" i="2" s="1"/>
  <c r="I52" i="2"/>
  <c r="I53" i="2" s="1"/>
  <c r="J52" i="2"/>
  <c r="J53" i="2" s="1"/>
  <c r="K52" i="2"/>
  <c r="K53" i="2" s="1"/>
  <c r="AD2" i="2" s="1"/>
  <c r="L52" i="2"/>
  <c r="L53" i="2" s="1"/>
  <c r="AE12" i="2" s="1"/>
  <c r="M52" i="2"/>
  <c r="M53" i="2" s="1"/>
  <c r="N52" i="2"/>
  <c r="N53" i="2" s="1"/>
  <c r="AG6" i="2" s="1"/>
  <c r="O52" i="2"/>
  <c r="O53" i="2" s="1"/>
  <c r="AH28" i="2" s="1"/>
  <c r="P52" i="2"/>
  <c r="P53" i="2" s="1"/>
  <c r="AI46" i="2" s="1"/>
  <c r="C52" i="2"/>
  <c r="C53" i="2" s="1"/>
  <c r="V14" i="2" s="1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AR21" i="2" l="1"/>
  <c r="AR20" i="2"/>
  <c r="F53" i="2"/>
  <c r="R53" i="2" s="1"/>
  <c r="F52" i="2"/>
  <c r="R52" i="2" s="1"/>
  <c r="V53" i="2"/>
  <c r="AD49" i="2"/>
  <c r="AD41" i="2"/>
  <c r="AD48" i="2"/>
  <c r="AD40" i="2"/>
  <c r="AD33" i="2"/>
  <c r="AD25" i="2"/>
  <c r="Q53" i="2"/>
  <c r="AD24" i="2"/>
  <c r="AD17" i="2"/>
  <c r="AD9" i="2"/>
  <c r="AD8" i="2"/>
  <c r="AD47" i="2"/>
  <c r="AD39" i="2"/>
  <c r="AD31" i="2"/>
  <c r="AD23" i="2"/>
  <c r="AD15" i="2"/>
  <c r="AD7" i="2"/>
  <c r="AD6" i="2"/>
  <c r="Q52" i="2"/>
  <c r="AD45" i="2"/>
  <c r="AD37" i="2"/>
  <c r="AD29" i="2"/>
  <c r="AD21" i="2"/>
  <c r="AD13" i="2"/>
  <c r="AD5" i="2"/>
  <c r="AD32" i="2"/>
  <c r="AD16" i="2"/>
  <c r="AD46" i="2"/>
  <c r="AD38" i="2"/>
  <c r="AD14" i="2"/>
  <c r="AD44" i="2"/>
  <c r="AD36" i="2"/>
  <c r="AD28" i="2"/>
  <c r="AD20" i="2"/>
  <c r="AD12" i="2"/>
  <c r="AD4" i="2"/>
  <c r="AD22" i="2"/>
  <c r="AD51" i="2"/>
  <c r="AD43" i="2"/>
  <c r="AD35" i="2"/>
  <c r="AD27" i="2"/>
  <c r="AD19" i="2"/>
  <c r="AD11" i="2"/>
  <c r="AD3" i="2"/>
  <c r="AD30" i="2"/>
  <c r="AD50" i="2"/>
  <c r="AD42" i="2"/>
  <c r="AD34" i="2"/>
  <c r="AD26" i="2"/>
  <c r="AD18" i="2"/>
  <c r="AD10" i="2"/>
  <c r="AH50" i="2"/>
  <c r="U28" i="2"/>
  <c r="AE2" i="2"/>
  <c r="AE33" i="2"/>
  <c r="AE34" i="2"/>
  <c r="V33" i="2"/>
  <c r="Y40" i="2"/>
  <c r="Y28" i="2"/>
  <c r="AE7" i="2"/>
  <c r="AE47" i="2"/>
  <c r="V31" i="2"/>
  <c r="V44" i="2"/>
  <c r="U31" i="2"/>
  <c r="AE36" i="2"/>
  <c r="AE22" i="2"/>
  <c r="X6" i="2"/>
  <c r="X16" i="2"/>
  <c r="X44" i="2"/>
  <c r="X28" i="2"/>
  <c r="X26" i="2"/>
  <c r="X32" i="2"/>
  <c r="X41" i="2"/>
  <c r="X51" i="2"/>
  <c r="X40" i="2"/>
  <c r="X13" i="2"/>
  <c r="X45" i="2"/>
  <c r="X50" i="2"/>
  <c r="X30" i="2"/>
  <c r="X46" i="2"/>
  <c r="X14" i="2"/>
  <c r="X42" i="2"/>
  <c r="X15" i="2"/>
  <c r="X25" i="2"/>
  <c r="AF4" i="2"/>
  <c r="AF47" i="2"/>
  <c r="AF2" i="2"/>
  <c r="AF23" i="2"/>
  <c r="AF17" i="2"/>
  <c r="AF21" i="2"/>
  <c r="AF36" i="2"/>
  <c r="AC24" i="2"/>
  <c r="AC8" i="2"/>
  <c r="AC38" i="2"/>
  <c r="AC10" i="2"/>
  <c r="AC25" i="2"/>
  <c r="W44" i="2"/>
  <c r="AI18" i="2"/>
  <c r="W12" i="2"/>
  <c r="Z50" i="2"/>
  <c r="AH33" i="2"/>
  <c r="Y25" i="2"/>
  <c r="W46" i="2"/>
  <c r="W30" i="2"/>
  <c r="Z27" i="2"/>
  <c r="Z10" i="2"/>
  <c r="AH4" i="2"/>
  <c r="Y15" i="2"/>
  <c r="W47" i="2"/>
  <c r="W2" i="2"/>
  <c r="W39" i="2"/>
  <c r="AI51" i="2"/>
  <c r="W50" i="2"/>
  <c r="AH45" i="2"/>
  <c r="W42" i="2"/>
  <c r="AE38" i="2"/>
  <c r="AE35" i="2"/>
  <c r="AI32" i="2"/>
  <c r="Z29" i="2"/>
  <c r="Y27" i="2"/>
  <c r="AH20" i="2"/>
  <c r="AE17" i="2"/>
  <c r="W14" i="2"/>
  <c r="AE9" i="2"/>
  <c r="AE3" i="2"/>
  <c r="AI30" i="2"/>
  <c r="Z43" i="2"/>
  <c r="W28" i="2"/>
  <c r="AI14" i="2"/>
  <c r="AH51" i="2"/>
  <c r="Y41" i="2"/>
  <c r="AH32" i="2"/>
  <c r="Y29" i="2"/>
  <c r="W27" i="2"/>
  <c r="AE23" i="2"/>
  <c r="AI16" i="2"/>
  <c r="AH18" i="2"/>
  <c r="Z49" i="2"/>
  <c r="W45" i="2"/>
  <c r="AI34" i="2"/>
  <c r="AI28" i="2"/>
  <c r="Z23" i="2"/>
  <c r="AE19" i="2"/>
  <c r="AH16" i="2"/>
  <c r="W13" i="2"/>
  <c r="W11" i="2"/>
  <c r="Y50" i="2"/>
  <c r="W18" i="2"/>
  <c r="AH35" i="2"/>
  <c r="AI50" i="2"/>
  <c r="W37" i="2"/>
  <c r="AH34" i="2"/>
  <c r="W31" i="2"/>
  <c r="W26" i="2"/>
  <c r="AB4" i="2"/>
  <c r="AB12" i="2"/>
  <c r="AB20" i="2"/>
  <c r="AB28" i="2"/>
  <c r="AB36" i="2"/>
  <c r="AB44" i="2"/>
  <c r="AB9" i="2"/>
  <c r="AB16" i="2"/>
  <c r="AB23" i="2"/>
  <c r="AB35" i="2"/>
  <c r="AB42" i="2"/>
  <c r="AB50" i="2"/>
  <c r="AB14" i="2"/>
  <c r="AB21" i="2"/>
  <c r="AB33" i="2"/>
  <c r="AB40" i="2"/>
  <c r="AB47" i="2"/>
  <c r="AB2" i="2"/>
  <c r="AB13" i="2"/>
  <c r="AB29" i="2"/>
  <c r="AB45" i="2"/>
  <c r="AB15" i="2"/>
  <c r="AB17" i="2"/>
  <c r="AB30" i="2"/>
  <c r="AB31" i="2"/>
  <c r="AB46" i="2"/>
  <c r="AB51" i="2"/>
  <c r="AB3" i="2"/>
  <c r="AB19" i="2"/>
  <c r="AB32" i="2"/>
  <c r="AB5" i="2"/>
  <c r="AB18" i="2"/>
  <c r="AB34" i="2"/>
  <c r="AB6" i="2"/>
  <c r="AB7" i="2"/>
  <c r="AB22" i="2"/>
  <c r="AB24" i="2"/>
  <c r="AB39" i="2"/>
  <c r="AB26" i="2"/>
  <c r="AB48" i="2"/>
  <c r="AB25" i="2"/>
  <c r="AB27" i="2"/>
  <c r="AB11" i="2"/>
  <c r="AB37" i="2"/>
  <c r="AB38" i="2"/>
  <c r="AB49" i="2"/>
  <c r="AB43" i="2"/>
  <c r="AB41" i="2"/>
  <c r="AB10" i="2"/>
  <c r="AB8" i="2"/>
  <c r="AG5" i="2"/>
  <c r="AC21" i="2"/>
  <c r="AC12" i="2"/>
  <c r="AF7" i="2"/>
  <c r="U10" i="2"/>
  <c r="U18" i="2"/>
  <c r="U26" i="2"/>
  <c r="U34" i="2"/>
  <c r="U42" i="2"/>
  <c r="U50" i="2"/>
  <c r="U11" i="2"/>
  <c r="U20" i="2"/>
  <c r="U29" i="2"/>
  <c r="U38" i="2"/>
  <c r="U47" i="2"/>
  <c r="U12" i="2"/>
  <c r="U21" i="2"/>
  <c r="U30" i="2"/>
  <c r="U39" i="2"/>
  <c r="U48" i="2"/>
  <c r="U8" i="2"/>
  <c r="U22" i="2"/>
  <c r="U33" i="2"/>
  <c r="U45" i="2"/>
  <c r="U9" i="2"/>
  <c r="U23" i="2"/>
  <c r="U35" i="2"/>
  <c r="U46" i="2"/>
  <c r="U13" i="2"/>
  <c r="U24" i="2"/>
  <c r="U36" i="2"/>
  <c r="U49" i="2"/>
  <c r="U14" i="2"/>
  <c r="U25" i="2"/>
  <c r="U37" i="2"/>
  <c r="U51" i="2"/>
  <c r="U4" i="2"/>
  <c r="U15" i="2"/>
  <c r="U27" i="2"/>
  <c r="U40" i="2"/>
  <c r="U3" i="2"/>
  <c r="U19" i="2"/>
  <c r="U2" i="2"/>
  <c r="AG45" i="2"/>
  <c r="AC36" i="2"/>
  <c r="AF5" i="2"/>
  <c r="V17" i="2"/>
  <c r="V47" i="2"/>
  <c r="AG37" i="2"/>
  <c r="Z9" i="2"/>
  <c r="Z17" i="2"/>
  <c r="Z25" i="2"/>
  <c r="Z33" i="2"/>
  <c r="Z41" i="2"/>
  <c r="Z14" i="2"/>
  <c r="Z21" i="2"/>
  <c r="Z28" i="2"/>
  <c r="Z40" i="2"/>
  <c r="Z47" i="2"/>
  <c r="Z2" i="2"/>
  <c r="Z7" i="2"/>
  <c r="Z19" i="2"/>
  <c r="Z26" i="2"/>
  <c r="Z38" i="2"/>
  <c r="Z45" i="2"/>
  <c r="Z15" i="2"/>
  <c r="Z30" i="2"/>
  <c r="Z31" i="2"/>
  <c r="Z44" i="2"/>
  <c r="Z46" i="2"/>
  <c r="Z51" i="2"/>
  <c r="Z3" i="2"/>
  <c r="Z16" i="2"/>
  <c r="Z32" i="2"/>
  <c r="Z5" i="2"/>
  <c r="Z18" i="2"/>
  <c r="Z34" i="2"/>
  <c r="Z4" i="2"/>
  <c r="Z6" i="2"/>
  <c r="Z20" i="2"/>
  <c r="Z22" i="2"/>
  <c r="Z35" i="2"/>
  <c r="Z36" i="2"/>
  <c r="Z48" i="2"/>
  <c r="Z8" i="2"/>
  <c r="AH6" i="2"/>
  <c r="AH14" i="2"/>
  <c r="AH22" i="2"/>
  <c r="AH30" i="2"/>
  <c r="AH38" i="2"/>
  <c r="AH46" i="2"/>
  <c r="AH5" i="2"/>
  <c r="AH12" i="2"/>
  <c r="AH24" i="2"/>
  <c r="AH31" i="2"/>
  <c r="AH43" i="2"/>
  <c r="AH3" i="2"/>
  <c r="AH10" i="2"/>
  <c r="AH17" i="2"/>
  <c r="AH29" i="2"/>
  <c r="AH36" i="2"/>
  <c r="AH49" i="2"/>
  <c r="AH8" i="2"/>
  <c r="AH21" i="2"/>
  <c r="AH37" i="2"/>
  <c r="AH48" i="2"/>
  <c r="AH7" i="2"/>
  <c r="AH23" i="2"/>
  <c r="AH39" i="2"/>
  <c r="AH9" i="2"/>
  <c r="AH11" i="2"/>
  <c r="AH25" i="2"/>
  <c r="AH27" i="2"/>
  <c r="AH40" i="2"/>
  <c r="AH41" i="2"/>
  <c r="AH13" i="2"/>
  <c r="AH26" i="2"/>
  <c r="AH42" i="2"/>
  <c r="AH15" i="2"/>
  <c r="AG51" i="2"/>
  <c r="AH44" i="2"/>
  <c r="V32" i="2"/>
  <c r="U43" i="2"/>
  <c r="U7" i="2"/>
  <c r="AG3" i="2"/>
  <c r="AG11" i="2"/>
  <c r="AG19" i="2"/>
  <c r="AG27" i="2"/>
  <c r="AG35" i="2"/>
  <c r="AG43" i="2"/>
  <c r="AG10" i="2"/>
  <c r="AG17" i="2"/>
  <c r="AG29" i="2"/>
  <c r="AG36" i="2"/>
  <c r="AG49" i="2"/>
  <c r="AG8" i="2"/>
  <c r="AG15" i="2"/>
  <c r="AG22" i="2"/>
  <c r="AG34" i="2"/>
  <c r="AG41" i="2"/>
  <c r="AG7" i="2"/>
  <c r="AG23" i="2"/>
  <c r="AG39" i="2"/>
  <c r="AG9" i="2"/>
  <c r="AG24" i="2"/>
  <c r="AG25" i="2"/>
  <c r="AG38" i="2"/>
  <c r="AG40" i="2"/>
  <c r="AG13" i="2"/>
  <c r="AG26" i="2"/>
  <c r="AG42" i="2"/>
  <c r="AG12" i="2"/>
  <c r="AG28" i="2"/>
  <c r="AG44" i="2"/>
  <c r="AG50" i="2"/>
  <c r="AG14" i="2"/>
  <c r="AG16" i="2"/>
  <c r="AF8" i="2"/>
  <c r="AF16" i="2"/>
  <c r="AF24" i="2"/>
  <c r="AF32" i="2"/>
  <c r="AF40" i="2"/>
  <c r="AF3" i="2"/>
  <c r="AF15" i="2"/>
  <c r="AF22" i="2"/>
  <c r="AF34" i="2"/>
  <c r="AF41" i="2"/>
  <c r="AF13" i="2"/>
  <c r="AF20" i="2"/>
  <c r="AF27" i="2"/>
  <c r="AF39" i="2"/>
  <c r="AF46" i="2"/>
  <c r="AF51" i="2"/>
  <c r="AF9" i="2"/>
  <c r="AF25" i="2"/>
  <c r="AF38" i="2"/>
  <c r="AF49" i="2"/>
  <c r="AF10" i="2"/>
  <c r="AF11" i="2"/>
  <c r="AF26" i="2"/>
  <c r="AF42" i="2"/>
  <c r="AF12" i="2"/>
  <c r="AF28" i="2"/>
  <c r="AF44" i="2"/>
  <c r="AF50" i="2"/>
  <c r="AF14" i="2"/>
  <c r="AF29" i="2"/>
  <c r="AF30" i="2"/>
  <c r="AF43" i="2"/>
  <c r="AF45" i="2"/>
  <c r="AC7" i="2"/>
  <c r="AC15" i="2"/>
  <c r="AC23" i="2"/>
  <c r="AC31" i="2"/>
  <c r="AC39" i="2"/>
  <c r="AC4" i="2"/>
  <c r="AC11" i="2"/>
  <c r="AC18" i="2"/>
  <c r="AC30" i="2"/>
  <c r="AC37" i="2"/>
  <c r="AC9" i="2"/>
  <c r="AC16" i="2"/>
  <c r="AC28" i="2"/>
  <c r="AC35" i="2"/>
  <c r="AC42" i="2"/>
  <c r="AC50" i="2"/>
  <c r="AC14" i="2"/>
  <c r="AC27" i="2"/>
  <c r="AC43" i="2"/>
  <c r="AC44" i="2"/>
  <c r="AC13" i="2"/>
  <c r="AC29" i="2"/>
  <c r="AC45" i="2"/>
  <c r="AC17" i="2"/>
  <c r="AC33" i="2"/>
  <c r="AC46" i="2"/>
  <c r="AC47" i="2"/>
  <c r="AC51" i="2"/>
  <c r="AC2" i="2"/>
  <c r="AC3" i="2"/>
  <c r="AC19" i="2"/>
  <c r="AC32" i="2"/>
  <c r="AC5" i="2"/>
  <c r="AC20" i="2"/>
  <c r="V5" i="2"/>
  <c r="V13" i="2"/>
  <c r="V21" i="2"/>
  <c r="V29" i="2"/>
  <c r="V37" i="2"/>
  <c r="V45" i="2"/>
  <c r="V3" i="2"/>
  <c r="V15" i="2"/>
  <c r="V22" i="2"/>
  <c r="V34" i="2"/>
  <c r="V41" i="2"/>
  <c r="V51" i="2"/>
  <c r="V8" i="2"/>
  <c r="V20" i="2"/>
  <c r="V27" i="2"/>
  <c r="V39" i="2"/>
  <c r="V46" i="2"/>
  <c r="V48" i="2"/>
  <c r="V2" i="2"/>
  <c r="V6" i="2"/>
  <c r="V19" i="2"/>
  <c r="V35" i="2"/>
  <c r="V7" i="2"/>
  <c r="V23" i="2"/>
  <c r="V36" i="2"/>
  <c r="V9" i="2"/>
  <c r="V25" i="2"/>
  <c r="V38" i="2"/>
  <c r="V49" i="2"/>
  <c r="V10" i="2"/>
  <c r="V11" i="2"/>
  <c r="V24" i="2"/>
  <c r="V26" i="2"/>
  <c r="V40" i="2"/>
  <c r="V42" i="2"/>
  <c r="V50" i="2"/>
  <c r="V12" i="2"/>
  <c r="AG32" i="2"/>
  <c r="AI9" i="2"/>
  <c r="AI17" i="2"/>
  <c r="AI25" i="2"/>
  <c r="AI33" i="2"/>
  <c r="AI41" i="2"/>
  <c r="AI7" i="2"/>
  <c r="AI19" i="2"/>
  <c r="AI26" i="2"/>
  <c r="AI38" i="2"/>
  <c r="AI45" i="2"/>
  <c r="AI47" i="2"/>
  <c r="AI2" i="2"/>
  <c r="AI5" i="2"/>
  <c r="AI12" i="2"/>
  <c r="AI24" i="2"/>
  <c r="AI31" i="2"/>
  <c r="AI43" i="2"/>
  <c r="AI4" i="2"/>
  <c r="AI6" i="2"/>
  <c r="AI20" i="2"/>
  <c r="AI22" i="2"/>
  <c r="AI35" i="2"/>
  <c r="AI36" i="2"/>
  <c r="AI8" i="2"/>
  <c r="AI21" i="2"/>
  <c r="AI37" i="2"/>
  <c r="AI48" i="2"/>
  <c r="AI10" i="2"/>
  <c r="AI23" i="2"/>
  <c r="AI39" i="2"/>
  <c r="AI49" i="2"/>
  <c r="AI11" i="2"/>
  <c r="AI27" i="2"/>
  <c r="AI40" i="2"/>
  <c r="AI13" i="2"/>
  <c r="AI44" i="2"/>
  <c r="AF37" i="2"/>
  <c r="AG18" i="2"/>
  <c r="AG4" i="2"/>
  <c r="U44" i="2"/>
  <c r="AG33" i="2"/>
  <c r="AG48" i="2"/>
  <c r="AC41" i="2"/>
  <c r="AF48" i="2"/>
  <c r="AC34" i="2"/>
  <c r="AG30" i="2"/>
  <c r="U17" i="2"/>
  <c r="AC48" i="2"/>
  <c r="V43" i="2"/>
  <c r="Z39" i="2"/>
  <c r="AC26" i="2"/>
  <c r="AG20" i="2"/>
  <c r="U16" i="2"/>
  <c r="Y6" i="2"/>
  <c r="Y14" i="2"/>
  <c r="Y22" i="2"/>
  <c r="Y30" i="2"/>
  <c r="Y38" i="2"/>
  <c r="Y46" i="2"/>
  <c r="Y7" i="2"/>
  <c r="Y19" i="2"/>
  <c r="Y26" i="2"/>
  <c r="Y33" i="2"/>
  <c r="Y45" i="2"/>
  <c r="Y5" i="2"/>
  <c r="Y12" i="2"/>
  <c r="Y24" i="2"/>
  <c r="Y31" i="2"/>
  <c r="Y43" i="2"/>
  <c r="Y49" i="2"/>
  <c r="Y3" i="2"/>
  <c r="Y16" i="2"/>
  <c r="Y17" i="2"/>
  <c r="Y32" i="2"/>
  <c r="Y2" i="2"/>
  <c r="Y18" i="2"/>
  <c r="Y34" i="2"/>
  <c r="Y47" i="2"/>
  <c r="Y4" i="2"/>
  <c r="Y20" i="2"/>
  <c r="Y35" i="2"/>
  <c r="Y36" i="2"/>
  <c r="Y48" i="2"/>
  <c r="Y8" i="2"/>
  <c r="Y21" i="2"/>
  <c r="Y37" i="2"/>
  <c r="Y10" i="2"/>
  <c r="AG46" i="2"/>
  <c r="AI42" i="2"/>
  <c r="Y39" i="2"/>
  <c r="AF35" i="2"/>
  <c r="AF18" i="2"/>
  <c r="AH2" i="2"/>
  <c r="Y51" i="2"/>
  <c r="AH47" i="2"/>
  <c r="Y44" i="2"/>
  <c r="Z42" i="2"/>
  <c r="Z37" i="2"/>
  <c r="AF33" i="2"/>
  <c r="AG31" i="2"/>
  <c r="V30" i="2"/>
  <c r="AC22" i="2"/>
  <c r="AH19" i="2"/>
  <c r="V16" i="2"/>
  <c r="Z13" i="2"/>
  <c r="Z11" i="2"/>
  <c r="Y9" i="2"/>
  <c r="AF6" i="2"/>
  <c r="V4" i="2"/>
  <c r="U41" i="2"/>
  <c r="U6" i="2"/>
  <c r="AG2" i="2"/>
  <c r="AC49" i="2"/>
  <c r="AG47" i="2"/>
  <c r="Y42" i="2"/>
  <c r="AC40" i="2"/>
  <c r="AF31" i="2"/>
  <c r="AI29" i="2"/>
  <c r="V28" i="2"/>
  <c r="Z24" i="2"/>
  <c r="AG21" i="2"/>
  <c r="AF19" i="2"/>
  <c r="V18" i="2"/>
  <c r="AI15" i="2"/>
  <c r="Y13" i="2"/>
  <c r="Y11" i="2"/>
  <c r="AC6" i="2"/>
  <c r="AI3" i="2"/>
  <c r="U32" i="2"/>
  <c r="U5" i="2"/>
  <c r="X9" i="2"/>
  <c r="AE4" i="2"/>
  <c r="W49" i="2"/>
  <c r="X39" i="2"/>
  <c r="W38" i="2"/>
  <c r="AE31" i="2"/>
  <c r="W25" i="2"/>
  <c r="X23" i="2"/>
  <c r="AE16" i="2"/>
  <c r="AE15" i="2"/>
  <c r="W9" i="2"/>
  <c r="X7" i="2"/>
  <c r="AE43" i="2"/>
  <c r="X37" i="2"/>
  <c r="AE30" i="2"/>
  <c r="W23" i="2"/>
  <c r="X22" i="2"/>
  <c r="X21" i="2"/>
  <c r="AE14" i="2"/>
  <c r="X8" i="2"/>
  <c r="W7" i="2"/>
  <c r="X3" i="2"/>
  <c r="X11" i="2"/>
  <c r="X19" i="2"/>
  <c r="X27" i="2"/>
  <c r="X35" i="2"/>
  <c r="X43" i="2"/>
  <c r="X5" i="2"/>
  <c r="X12" i="2"/>
  <c r="X24" i="2"/>
  <c r="X31" i="2"/>
  <c r="X38" i="2"/>
  <c r="X49" i="2"/>
  <c r="X10" i="2"/>
  <c r="X17" i="2"/>
  <c r="X29" i="2"/>
  <c r="X36" i="2"/>
  <c r="AE41" i="2"/>
  <c r="W35" i="2"/>
  <c r="X33" i="2"/>
  <c r="AE28" i="2"/>
  <c r="W21" i="2"/>
  <c r="X20" i="2"/>
  <c r="W19" i="2"/>
  <c r="W6" i="2"/>
  <c r="X4" i="2"/>
  <c r="AE5" i="2"/>
  <c r="AE13" i="2"/>
  <c r="AE21" i="2"/>
  <c r="AE29" i="2"/>
  <c r="AE37" i="2"/>
  <c r="AE45" i="2"/>
  <c r="AE8" i="2"/>
  <c r="AE20" i="2"/>
  <c r="AE27" i="2"/>
  <c r="AE39" i="2"/>
  <c r="AE46" i="2"/>
  <c r="AE51" i="2"/>
  <c r="AE6" i="2"/>
  <c r="AE18" i="2"/>
  <c r="AE25" i="2"/>
  <c r="AE32" i="2"/>
  <c r="AE44" i="2"/>
  <c r="AE48" i="2"/>
  <c r="AE50" i="2"/>
  <c r="X48" i="2"/>
  <c r="W8" i="2"/>
  <c r="W16" i="2"/>
  <c r="W24" i="2"/>
  <c r="W32" i="2"/>
  <c r="W40" i="2"/>
  <c r="W10" i="2"/>
  <c r="W17" i="2"/>
  <c r="W29" i="2"/>
  <c r="W36" i="2"/>
  <c r="W43" i="2"/>
  <c r="W3" i="2"/>
  <c r="W15" i="2"/>
  <c r="W22" i="2"/>
  <c r="W34" i="2"/>
  <c r="W41" i="2"/>
  <c r="W51" i="2"/>
  <c r="X2" i="2"/>
  <c r="AE49" i="2"/>
  <c r="W48" i="2"/>
  <c r="X47" i="2"/>
  <c r="AE42" i="2"/>
  <c r="AE40" i="2"/>
  <c r="X34" i="2"/>
  <c r="W33" i="2"/>
  <c r="AE26" i="2"/>
  <c r="AE24" i="2"/>
  <c r="W20" i="2"/>
  <c r="X18" i="2"/>
  <c r="AE11" i="2"/>
  <c r="AE10" i="2"/>
  <c r="W4" i="2"/>
  <c r="AS13" i="2" l="1"/>
  <c r="AS16" i="2"/>
  <c r="AS9" i="2"/>
  <c r="AS10" i="2"/>
  <c r="AS14" i="2"/>
  <c r="AS2" i="2"/>
  <c r="AS3" i="2"/>
  <c r="AS11" i="2"/>
  <c r="AS12" i="2"/>
  <c r="AS4" i="2"/>
  <c r="AS8" i="2"/>
  <c r="AS5" i="2"/>
  <c r="AS6" i="2"/>
  <c r="AS7" i="2"/>
  <c r="AS15" i="2"/>
  <c r="AJ2" i="2"/>
  <c r="AJ31" i="2"/>
  <c r="AJ20" i="2"/>
  <c r="AJ16" i="2"/>
  <c r="AJ28" i="2"/>
  <c r="AJ7" i="2"/>
  <c r="AJ48" i="2"/>
  <c r="AJ19" i="2"/>
  <c r="AJ25" i="2"/>
  <c r="AJ23" i="2"/>
  <c r="AJ30" i="2"/>
  <c r="AJ50" i="2"/>
  <c r="AJ46" i="2"/>
  <c r="AJ35" i="2"/>
  <c r="AJ5" i="2"/>
  <c r="AJ3" i="2"/>
  <c r="AJ14" i="2"/>
  <c r="AJ9" i="2"/>
  <c r="AJ21" i="2"/>
  <c r="AJ42" i="2"/>
  <c r="AJ51" i="2"/>
  <c r="AJ37" i="2"/>
  <c r="AJ32" i="2"/>
  <c r="AJ40" i="2"/>
  <c r="AJ49" i="2"/>
  <c r="AJ45" i="2"/>
  <c r="AJ12" i="2"/>
  <c r="AJ34" i="2"/>
  <c r="AJ43" i="2"/>
  <c r="AJ11" i="2"/>
  <c r="AJ44" i="2"/>
  <c r="AJ27" i="2"/>
  <c r="AJ36" i="2"/>
  <c r="AJ33" i="2"/>
  <c r="AJ47" i="2"/>
  <c r="AJ26" i="2"/>
  <c r="AJ17" i="2"/>
  <c r="AJ38" i="2"/>
  <c r="AJ39" i="2"/>
  <c r="AJ6" i="2"/>
  <c r="AJ15" i="2"/>
  <c r="AJ24" i="2"/>
  <c r="AJ22" i="2"/>
  <c r="AJ18" i="2"/>
  <c r="AJ41" i="2"/>
  <c r="AJ4" i="2"/>
  <c r="AJ13" i="2"/>
  <c r="AJ8" i="2"/>
  <c r="AJ29" i="2"/>
  <c r="AJ10" i="2"/>
  <c r="AS17" i="2" l="1"/>
</calcChain>
</file>

<file path=xl/sharedStrings.xml><?xml version="1.0" encoding="utf-8"?>
<sst xmlns="http://schemas.openxmlformats.org/spreadsheetml/2006/main" count="192" uniqueCount="112">
  <si>
    <t>Player</t>
  </si>
  <si>
    <t>Player #</t>
  </si>
  <si>
    <t>AB</t>
  </si>
  <si>
    <t>R</t>
  </si>
  <si>
    <t>H</t>
  </si>
  <si>
    <t>1B</t>
  </si>
  <si>
    <t>2B</t>
  </si>
  <si>
    <t>3B</t>
  </si>
  <si>
    <t>HR</t>
  </si>
  <si>
    <t>RBI</t>
  </si>
  <si>
    <t>SB</t>
  </si>
  <si>
    <t>CS</t>
  </si>
  <si>
    <t>BB</t>
  </si>
  <si>
    <t>BA</t>
  </si>
  <si>
    <t>OBP</t>
  </si>
  <si>
    <t>SLG</t>
  </si>
  <si>
    <t>OPS</t>
  </si>
  <si>
    <t>TB</t>
  </si>
  <si>
    <t>PRICEN</t>
  </si>
  <si>
    <t>AVG</t>
  </si>
  <si>
    <t>WEIGHTED FINAL SCORE</t>
  </si>
  <si>
    <t>Team Statistic:</t>
  </si>
  <si>
    <t>Final Weights Based on All Team Data:</t>
  </si>
  <si>
    <t>AI weights</t>
  </si>
  <si>
    <t>Research weights</t>
  </si>
  <si>
    <t>Normalized final weights</t>
  </si>
  <si>
    <t>MAX</t>
  </si>
  <si>
    <t>Weights</t>
  </si>
  <si>
    <t>MIN</t>
  </si>
  <si>
    <t>Row Labels</t>
  </si>
  <si>
    <t>Sum of Team #</t>
  </si>
  <si>
    <t>Sum of SLG</t>
  </si>
  <si>
    <t>Sum of OBP</t>
  </si>
  <si>
    <t>Sum of RBI</t>
  </si>
  <si>
    <t>Sum of OPS</t>
  </si>
  <si>
    <t>Grand Total</t>
  </si>
  <si>
    <t>Hitting</t>
  </si>
  <si>
    <t>Pitching</t>
  </si>
  <si>
    <t>Team #</t>
  </si>
  <si>
    <t>TEAM</t>
  </si>
  <si>
    <t>W</t>
  </si>
  <si>
    <t>L</t>
  </si>
  <si>
    <t>W%</t>
  </si>
  <si>
    <t>RK</t>
  </si>
  <si>
    <t>GP</t>
  </si>
  <si>
    <t>ERA</t>
  </si>
  <si>
    <t>SV</t>
  </si>
  <si>
    <t>CG</t>
  </si>
  <si>
    <t>SHO</t>
  </si>
  <si>
    <t>IP</t>
  </si>
  <si>
    <t>QS</t>
  </si>
  <si>
    <t>ER</t>
  </si>
  <si>
    <t>SO</t>
  </si>
  <si>
    <t>BAA</t>
  </si>
  <si>
    <t>CORR</t>
  </si>
  <si>
    <t>Texas</t>
  </si>
  <si>
    <t>Toronto</t>
  </si>
  <si>
    <t>Chicago Cubs</t>
  </si>
  <si>
    <t>LA Dodgers</t>
  </si>
  <si>
    <t>Boston</t>
  </si>
  <si>
    <t>Tampa Bay</t>
  </si>
  <si>
    <t>Minnesota</t>
  </si>
  <si>
    <t>Milwaukee</t>
  </si>
  <si>
    <t>Detroit</t>
  </si>
  <si>
    <t>Chicago Sox</t>
  </si>
  <si>
    <t>Philadelphia</t>
  </si>
  <si>
    <t>Cleveland</t>
  </si>
  <si>
    <t>Arizona</t>
  </si>
  <si>
    <t>NY Mets</t>
  </si>
  <si>
    <t>LA Angels</t>
  </si>
  <si>
    <t>NY Yankees</t>
  </si>
  <si>
    <t>Oakland</t>
  </si>
  <si>
    <t>Baltimore</t>
  </si>
  <si>
    <t>St. Louis</t>
  </si>
  <si>
    <t>Florida</t>
  </si>
  <si>
    <t>Atlanta</t>
  </si>
  <si>
    <t>Houston</t>
  </si>
  <si>
    <t>San Francisco</t>
  </si>
  <si>
    <t>Colorado</t>
  </si>
  <si>
    <t>San Diego</t>
  </si>
  <si>
    <t>Pittsburgh</t>
  </si>
  <si>
    <t>Kansas City</t>
  </si>
  <si>
    <t>Cincinnati</t>
  </si>
  <si>
    <t>Washington</t>
  </si>
  <si>
    <t>Seattle</t>
  </si>
  <si>
    <t>GP: GP</t>
  </si>
  <si>
    <t>Glossary</t>
  </si>
  <si>
    <t>AB: At Bats</t>
  </si>
  <si>
    <t>R: Runs</t>
  </si>
  <si>
    <t>H: Hits</t>
  </si>
  <si>
    <t>W: Wins</t>
  </si>
  <si>
    <t>2B: Doubles</t>
  </si>
  <si>
    <t>L: Losses</t>
  </si>
  <si>
    <t>ERA: Earned Run Average</t>
  </si>
  <si>
    <t>3B: Triples</t>
  </si>
  <si>
    <t>Sv: Saves</t>
  </si>
  <si>
    <t>HR: Home Runs</t>
  </si>
  <si>
    <t>TB: Total Bases</t>
  </si>
  <si>
    <t>CG: Complete Games</t>
  </si>
  <si>
    <t>RBI: Runs Batted In</t>
  </si>
  <si>
    <t>SHO: Shutouts</t>
  </si>
  <si>
    <t>BA: Batting Average</t>
  </si>
  <si>
    <t>IP: Innings Pitched</t>
  </si>
  <si>
    <t>QS: Quality Starts</t>
  </si>
  <si>
    <t>OBP: On Base Percentage</t>
  </si>
  <si>
    <t>ER: Earned Runs</t>
  </si>
  <si>
    <t>SLG: Slugging Percentage</t>
  </si>
  <si>
    <t>OPS: OPS = OBP + SLG</t>
  </si>
  <si>
    <t>BB: Walks</t>
  </si>
  <si>
    <t>Statistics Glossary »</t>
  </si>
  <si>
    <t>SO: Strikeouts</t>
  </si>
  <si>
    <t>BAA: Opponents Batting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</si>
</sst>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0"/>
      <color theme="1"/>
      <name val="Calibri"/>
      <family val="2"/>
      <scheme val="minor"/>
    </font>
    <font>
      <b/>
      <u/>
      <sz val="10"/>
      <color indexed="12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3" fontId="0" fillId="0" borderId="0" xfId="0" applyNumberFormat="1"/>
    <xf numFmtId="0" fontId="1" fillId="3" borderId="0" xfId="0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2" fillId="0" borderId="0" xfId="1" applyAlignment="1" applyProtection="1">
      <alignment horizontal="left" wrapText="1"/>
    </xf>
    <xf numFmtId="0" fontId="3" fillId="0" borderId="0" xfId="0" applyFont="1"/>
    <xf numFmtId="0" fontId="0" fillId="0" borderId="0" xfId="0" applyAlignment="1">
      <alignment horizontal="left" indent="1"/>
    </xf>
    <xf numFmtId="0" fontId="2" fillId="0" borderId="0" xfId="1" applyAlignment="1" applyProtection="1">
      <alignment horizontal="right"/>
    </xf>
    <xf numFmtId="0" fontId="0" fillId="2" borderId="0" xfId="0" applyFill="1" applyAlignment="1">
      <alignment horizontal="left" wrapText="1"/>
    </xf>
    <xf numFmtId="0" fontId="1" fillId="0" borderId="0" xfId="0" applyFont="1"/>
    <xf numFmtId="0" fontId="2" fillId="4" borderId="0" xfId="1" applyFill="1" applyAlignment="1" applyProtection="1">
      <alignment horizontal="left" wrapText="1"/>
    </xf>
    <xf numFmtId="0" fontId="0" fillId="4" borderId="0" xfId="0" applyFill="1" applyAlignment="1">
      <alignment horizontal="right" wrapText="1"/>
    </xf>
    <xf numFmtId="0" fontId="1" fillId="5" borderId="0" xfId="0" applyFont="1" applyFill="1" applyAlignment="1">
      <alignment horizontal="left" wrapText="1"/>
    </xf>
    <xf numFmtId="0" fontId="4" fillId="5" borderId="0" xfId="1" applyFont="1" applyFill="1" applyAlignment="1" applyProtection="1">
      <alignment horizontal="right" wrapText="1"/>
    </xf>
    <xf numFmtId="0" fontId="1" fillId="5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4" borderId="0" xfId="0" applyFill="1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[SYS3034_Baseball_Data2.xlsx]Sheet2!PivotTable5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Sum of Team #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Sheet2!$A$2:$A$26</c:f>
              <c:strCache>
                <c:ptCount val="24"/>
                <c:pt idx="0">
                  <c:v>0.364197530864198</c:v>
                </c:pt>
                <c:pt idx="1">
                  <c:v>0.376543209876543</c:v>
                </c:pt>
                <c:pt idx="2">
                  <c:v>0.388888888888889</c:v>
                </c:pt>
                <c:pt idx="3">
                  <c:v>0.416149068322981</c:v>
                </c:pt>
                <c:pt idx="4">
                  <c:v>0.417177914110429</c:v>
                </c:pt>
                <c:pt idx="5">
                  <c:v>0.447204968944099</c:v>
                </c:pt>
                <c:pt idx="6">
                  <c:v>0.45679012345679</c:v>
                </c:pt>
                <c:pt idx="7">
                  <c:v>0.459627329192547</c:v>
                </c:pt>
                <c:pt idx="8">
                  <c:v>0.462962962962963</c:v>
                </c:pt>
                <c:pt idx="9">
                  <c:v>0.487654320987654</c:v>
                </c:pt>
                <c:pt idx="10">
                  <c:v>0.5</c:v>
                </c:pt>
                <c:pt idx="11">
                  <c:v>0.506172839506173</c:v>
                </c:pt>
                <c:pt idx="12">
                  <c:v>0.518518518518518</c:v>
                </c:pt>
                <c:pt idx="13">
                  <c:v>0.521739130434783</c:v>
                </c:pt>
                <c:pt idx="14">
                  <c:v>0.530864197530864</c:v>
                </c:pt>
                <c:pt idx="15">
                  <c:v>0.54320987654321</c:v>
                </c:pt>
                <c:pt idx="16">
                  <c:v>0.549382716049383</c:v>
                </c:pt>
                <c:pt idx="17">
                  <c:v>0.552795031055901</c:v>
                </c:pt>
                <c:pt idx="18">
                  <c:v>0.555555555555556</c:v>
                </c:pt>
                <c:pt idx="19">
                  <c:v>0.567901234567901</c:v>
                </c:pt>
                <c:pt idx="20">
                  <c:v>0.58641975308642</c:v>
                </c:pt>
                <c:pt idx="21">
                  <c:v>0.595092024539877</c:v>
                </c:pt>
                <c:pt idx="22">
                  <c:v>0.598765432098765</c:v>
                </c:pt>
                <c:pt idx="23">
                  <c:v>0.617283950617284</c:v>
                </c:pt>
              </c:strCache>
            </c:strRef>
          </c:cat>
          <c:val>
            <c:numRef>
              <c:f>Sheet2!$B$2:$B$26</c:f>
              <c:numCache>
                <c:formatCode>General</c:formatCode>
                <c:ptCount val="24"/>
                <c:pt idx="0">
                  <c:v>28</c:v>
                </c:pt>
                <c:pt idx="1">
                  <c:v>26</c:v>
                </c:pt>
                <c:pt idx="2">
                  <c:v>30</c:v>
                </c:pt>
                <c:pt idx="3">
                  <c:v>19</c:v>
                </c:pt>
                <c:pt idx="4">
                  <c:v>11</c:v>
                </c:pt>
                <c:pt idx="5">
                  <c:v>45</c:v>
                </c:pt>
                <c:pt idx="6">
                  <c:v>41</c:v>
                </c:pt>
                <c:pt idx="7">
                  <c:v>5</c:v>
                </c:pt>
                <c:pt idx="8">
                  <c:v>52</c:v>
                </c:pt>
                <c:pt idx="9">
                  <c:v>1</c:v>
                </c:pt>
                <c:pt idx="10">
                  <c:v>7</c:v>
                </c:pt>
                <c:pt idx="11">
                  <c:v>20</c:v>
                </c:pt>
                <c:pt idx="12">
                  <c:v>14</c:v>
                </c:pt>
                <c:pt idx="13">
                  <c:v>24</c:v>
                </c:pt>
                <c:pt idx="14">
                  <c:v>55</c:v>
                </c:pt>
                <c:pt idx="15">
                  <c:v>4</c:v>
                </c:pt>
                <c:pt idx="16">
                  <c:v>14</c:v>
                </c:pt>
                <c:pt idx="17">
                  <c:v>10</c:v>
                </c:pt>
                <c:pt idx="18">
                  <c:v>17</c:v>
                </c:pt>
                <c:pt idx="19">
                  <c:v>9</c:v>
                </c:pt>
                <c:pt idx="20">
                  <c:v>3</c:v>
                </c:pt>
                <c:pt idx="21">
                  <c:v>13</c:v>
                </c:pt>
                <c:pt idx="22">
                  <c:v>2</c:v>
                </c:pt>
                <c:pt idx="2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DD-784D-8D00-E2E9F359930B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Sum of SLG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Sheet2!$A$2:$A$26</c:f>
              <c:strCache>
                <c:ptCount val="24"/>
                <c:pt idx="0">
                  <c:v>0.364197530864198</c:v>
                </c:pt>
                <c:pt idx="1">
                  <c:v>0.376543209876543</c:v>
                </c:pt>
                <c:pt idx="2">
                  <c:v>0.388888888888889</c:v>
                </c:pt>
                <c:pt idx="3">
                  <c:v>0.416149068322981</c:v>
                </c:pt>
                <c:pt idx="4">
                  <c:v>0.417177914110429</c:v>
                </c:pt>
                <c:pt idx="5">
                  <c:v>0.447204968944099</c:v>
                </c:pt>
                <c:pt idx="6">
                  <c:v>0.45679012345679</c:v>
                </c:pt>
                <c:pt idx="7">
                  <c:v>0.459627329192547</c:v>
                </c:pt>
                <c:pt idx="8">
                  <c:v>0.462962962962963</c:v>
                </c:pt>
                <c:pt idx="9">
                  <c:v>0.487654320987654</c:v>
                </c:pt>
                <c:pt idx="10">
                  <c:v>0.5</c:v>
                </c:pt>
                <c:pt idx="11">
                  <c:v>0.506172839506173</c:v>
                </c:pt>
                <c:pt idx="12">
                  <c:v>0.518518518518518</c:v>
                </c:pt>
                <c:pt idx="13">
                  <c:v>0.521739130434783</c:v>
                </c:pt>
                <c:pt idx="14">
                  <c:v>0.530864197530864</c:v>
                </c:pt>
                <c:pt idx="15">
                  <c:v>0.54320987654321</c:v>
                </c:pt>
                <c:pt idx="16">
                  <c:v>0.549382716049383</c:v>
                </c:pt>
                <c:pt idx="17">
                  <c:v>0.552795031055901</c:v>
                </c:pt>
                <c:pt idx="18">
                  <c:v>0.555555555555556</c:v>
                </c:pt>
                <c:pt idx="19">
                  <c:v>0.567901234567901</c:v>
                </c:pt>
                <c:pt idx="20">
                  <c:v>0.58641975308642</c:v>
                </c:pt>
                <c:pt idx="21">
                  <c:v>0.595092024539877</c:v>
                </c:pt>
                <c:pt idx="22">
                  <c:v>0.598765432098765</c:v>
                </c:pt>
                <c:pt idx="23">
                  <c:v>0.617283950617284</c:v>
                </c:pt>
              </c:strCache>
            </c:strRef>
          </c:cat>
          <c:val>
            <c:numRef>
              <c:f>Sheet2!$C$2:$C$26</c:f>
              <c:numCache>
                <c:formatCode>General</c:formatCode>
                <c:ptCount val="24"/>
                <c:pt idx="0">
                  <c:v>0.373</c:v>
                </c:pt>
                <c:pt idx="1">
                  <c:v>0.38900000000000001</c:v>
                </c:pt>
                <c:pt idx="2">
                  <c:v>0.39</c:v>
                </c:pt>
                <c:pt idx="3">
                  <c:v>0.40300000000000002</c:v>
                </c:pt>
                <c:pt idx="4">
                  <c:v>0.42899999999999999</c:v>
                </c:pt>
                <c:pt idx="5">
                  <c:v>0.79</c:v>
                </c:pt>
                <c:pt idx="6">
                  <c:v>0.82299999999999995</c:v>
                </c:pt>
                <c:pt idx="7">
                  <c:v>0.44400000000000001</c:v>
                </c:pt>
                <c:pt idx="8">
                  <c:v>0.76600000000000001</c:v>
                </c:pt>
                <c:pt idx="9">
                  <c:v>0.46200000000000002</c:v>
                </c:pt>
                <c:pt idx="10">
                  <c:v>0.42399999999999999</c:v>
                </c:pt>
                <c:pt idx="11">
                  <c:v>0.41499999999999998</c:v>
                </c:pt>
                <c:pt idx="12">
                  <c:v>0.433</c:v>
                </c:pt>
                <c:pt idx="13">
                  <c:v>0.39900000000000002</c:v>
                </c:pt>
                <c:pt idx="14">
                  <c:v>1.2470000000000001</c:v>
                </c:pt>
                <c:pt idx="15">
                  <c:v>0.40799999999999997</c:v>
                </c:pt>
                <c:pt idx="16">
                  <c:v>0.86799999999999999</c:v>
                </c:pt>
                <c:pt idx="17">
                  <c:v>0.42699999999999999</c:v>
                </c:pt>
                <c:pt idx="18">
                  <c:v>0.43099999999999999</c:v>
                </c:pt>
                <c:pt idx="19">
                  <c:v>0.438</c:v>
                </c:pt>
                <c:pt idx="20">
                  <c:v>0.44700000000000001</c:v>
                </c:pt>
                <c:pt idx="21">
                  <c:v>0.42199999999999999</c:v>
                </c:pt>
                <c:pt idx="22">
                  <c:v>0.443</c:v>
                </c:pt>
                <c:pt idx="23">
                  <c:v>0.41299999999999998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DD-784D-8D00-E2E9F359930B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Sum of OBP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Sheet2!$A$2:$A$26</c:f>
              <c:strCache>
                <c:ptCount val="24"/>
                <c:pt idx="0">
                  <c:v>0.364197530864198</c:v>
                </c:pt>
                <c:pt idx="1">
                  <c:v>0.376543209876543</c:v>
                </c:pt>
                <c:pt idx="2">
                  <c:v>0.388888888888889</c:v>
                </c:pt>
                <c:pt idx="3">
                  <c:v>0.416149068322981</c:v>
                </c:pt>
                <c:pt idx="4">
                  <c:v>0.417177914110429</c:v>
                </c:pt>
                <c:pt idx="5">
                  <c:v>0.447204968944099</c:v>
                </c:pt>
                <c:pt idx="6">
                  <c:v>0.45679012345679</c:v>
                </c:pt>
                <c:pt idx="7">
                  <c:v>0.459627329192547</c:v>
                </c:pt>
                <c:pt idx="8">
                  <c:v>0.462962962962963</c:v>
                </c:pt>
                <c:pt idx="9">
                  <c:v>0.487654320987654</c:v>
                </c:pt>
                <c:pt idx="10">
                  <c:v>0.5</c:v>
                </c:pt>
                <c:pt idx="11">
                  <c:v>0.506172839506173</c:v>
                </c:pt>
                <c:pt idx="12">
                  <c:v>0.518518518518518</c:v>
                </c:pt>
                <c:pt idx="13">
                  <c:v>0.521739130434783</c:v>
                </c:pt>
                <c:pt idx="14">
                  <c:v>0.530864197530864</c:v>
                </c:pt>
                <c:pt idx="15">
                  <c:v>0.54320987654321</c:v>
                </c:pt>
                <c:pt idx="16">
                  <c:v>0.549382716049383</c:v>
                </c:pt>
                <c:pt idx="17">
                  <c:v>0.552795031055901</c:v>
                </c:pt>
                <c:pt idx="18">
                  <c:v>0.555555555555556</c:v>
                </c:pt>
                <c:pt idx="19">
                  <c:v>0.567901234567901</c:v>
                </c:pt>
                <c:pt idx="20">
                  <c:v>0.58641975308642</c:v>
                </c:pt>
                <c:pt idx="21">
                  <c:v>0.595092024539877</c:v>
                </c:pt>
                <c:pt idx="22">
                  <c:v>0.598765432098765</c:v>
                </c:pt>
                <c:pt idx="23">
                  <c:v>0.617283950617284</c:v>
                </c:pt>
              </c:strCache>
            </c:strRef>
          </c:cat>
          <c:val>
            <c:numRef>
              <c:f>Sheet2!$D$2:$D$26</c:f>
              <c:numCache>
                <c:formatCode>General</c:formatCode>
                <c:ptCount val="24"/>
                <c:pt idx="0">
                  <c:v>0.32300000000000001</c:v>
                </c:pt>
                <c:pt idx="1">
                  <c:v>0.318</c:v>
                </c:pt>
                <c:pt idx="2">
                  <c:v>0.317</c:v>
                </c:pt>
                <c:pt idx="3">
                  <c:v>0.32</c:v>
                </c:pt>
                <c:pt idx="4">
                  <c:v>0.33300000000000002</c:v>
                </c:pt>
                <c:pt idx="5">
                  <c:v>0.66599999999999993</c:v>
                </c:pt>
                <c:pt idx="6">
                  <c:v>0.65700000000000003</c:v>
                </c:pt>
                <c:pt idx="7">
                  <c:v>0.34</c:v>
                </c:pt>
                <c:pt idx="8">
                  <c:v>0.63800000000000001</c:v>
                </c:pt>
                <c:pt idx="9">
                  <c:v>0.35399999999999998</c:v>
                </c:pt>
                <c:pt idx="10">
                  <c:v>0.33900000000000002</c:v>
                </c:pt>
                <c:pt idx="11">
                  <c:v>0.32700000000000001</c:v>
                </c:pt>
                <c:pt idx="12">
                  <c:v>0.32600000000000001</c:v>
                </c:pt>
                <c:pt idx="13">
                  <c:v>0.33300000000000002</c:v>
                </c:pt>
                <c:pt idx="14">
                  <c:v>1.004</c:v>
                </c:pt>
                <c:pt idx="15">
                  <c:v>0.34</c:v>
                </c:pt>
                <c:pt idx="16">
                  <c:v>0.67200000000000004</c:v>
                </c:pt>
                <c:pt idx="17">
                  <c:v>0.34200000000000003</c:v>
                </c:pt>
                <c:pt idx="18">
                  <c:v>0.32500000000000001</c:v>
                </c:pt>
                <c:pt idx="19">
                  <c:v>0.33200000000000002</c:v>
                </c:pt>
                <c:pt idx="20">
                  <c:v>0.35799999999999998</c:v>
                </c:pt>
                <c:pt idx="21">
                  <c:v>0.34</c:v>
                </c:pt>
                <c:pt idx="22">
                  <c:v>0.35399999999999998</c:v>
                </c:pt>
                <c:pt idx="23">
                  <c:v>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DD-784D-8D00-E2E9F359930B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Sum of RBI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Sheet2!$A$2:$A$26</c:f>
              <c:strCache>
                <c:ptCount val="24"/>
                <c:pt idx="0">
                  <c:v>0.364197530864198</c:v>
                </c:pt>
                <c:pt idx="1">
                  <c:v>0.376543209876543</c:v>
                </c:pt>
                <c:pt idx="2">
                  <c:v>0.388888888888889</c:v>
                </c:pt>
                <c:pt idx="3">
                  <c:v>0.416149068322981</c:v>
                </c:pt>
                <c:pt idx="4">
                  <c:v>0.417177914110429</c:v>
                </c:pt>
                <c:pt idx="5">
                  <c:v>0.447204968944099</c:v>
                </c:pt>
                <c:pt idx="6">
                  <c:v>0.45679012345679</c:v>
                </c:pt>
                <c:pt idx="7">
                  <c:v>0.459627329192547</c:v>
                </c:pt>
                <c:pt idx="8">
                  <c:v>0.462962962962963</c:v>
                </c:pt>
                <c:pt idx="9">
                  <c:v>0.487654320987654</c:v>
                </c:pt>
                <c:pt idx="10">
                  <c:v>0.5</c:v>
                </c:pt>
                <c:pt idx="11">
                  <c:v>0.506172839506173</c:v>
                </c:pt>
                <c:pt idx="12">
                  <c:v>0.518518518518518</c:v>
                </c:pt>
                <c:pt idx="13">
                  <c:v>0.521739130434783</c:v>
                </c:pt>
                <c:pt idx="14">
                  <c:v>0.530864197530864</c:v>
                </c:pt>
                <c:pt idx="15">
                  <c:v>0.54320987654321</c:v>
                </c:pt>
                <c:pt idx="16">
                  <c:v>0.549382716049383</c:v>
                </c:pt>
                <c:pt idx="17">
                  <c:v>0.552795031055901</c:v>
                </c:pt>
                <c:pt idx="18">
                  <c:v>0.555555555555556</c:v>
                </c:pt>
                <c:pt idx="19">
                  <c:v>0.567901234567901</c:v>
                </c:pt>
                <c:pt idx="20">
                  <c:v>0.58641975308642</c:v>
                </c:pt>
                <c:pt idx="21">
                  <c:v>0.595092024539877</c:v>
                </c:pt>
                <c:pt idx="22">
                  <c:v>0.598765432098765</c:v>
                </c:pt>
                <c:pt idx="23">
                  <c:v>0.617283950617284</c:v>
                </c:pt>
              </c:strCache>
            </c:strRef>
          </c:cat>
          <c:val>
            <c:numRef>
              <c:f>Sheet2!$E$2:$E$26</c:f>
              <c:numCache>
                <c:formatCode>General</c:formatCode>
                <c:ptCount val="24"/>
                <c:pt idx="0">
                  <c:v>608</c:v>
                </c:pt>
                <c:pt idx="1">
                  <c:v>631</c:v>
                </c:pt>
                <c:pt idx="2">
                  <c:v>615</c:v>
                </c:pt>
                <c:pt idx="3">
                  <c:v>705</c:v>
                </c:pt>
                <c:pt idx="4">
                  <c:v>750</c:v>
                </c:pt>
                <c:pt idx="5">
                  <c:v>1327</c:v>
                </c:pt>
                <c:pt idx="6">
                  <c:v>1391</c:v>
                </c:pt>
                <c:pt idx="7">
                  <c:v>780</c:v>
                </c:pt>
                <c:pt idx="8">
                  <c:v>1260</c:v>
                </c:pt>
                <c:pt idx="9">
                  <c:v>867</c:v>
                </c:pt>
                <c:pt idx="10">
                  <c:v>772</c:v>
                </c:pt>
                <c:pt idx="11">
                  <c:v>683</c:v>
                </c:pt>
                <c:pt idx="12">
                  <c:v>741</c:v>
                </c:pt>
                <c:pt idx="13">
                  <c:v>659</c:v>
                </c:pt>
                <c:pt idx="14">
                  <c:v>2109</c:v>
                </c:pt>
                <c:pt idx="15">
                  <c:v>791</c:v>
                </c:pt>
                <c:pt idx="16">
                  <c:v>1536</c:v>
                </c:pt>
                <c:pt idx="17">
                  <c:v>758</c:v>
                </c:pt>
                <c:pt idx="18">
                  <c:v>722</c:v>
                </c:pt>
                <c:pt idx="19">
                  <c:v>762</c:v>
                </c:pt>
                <c:pt idx="20">
                  <c:v>807</c:v>
                </c:pt>
                <c:pt idx="21">
                  <c:v>735</c:v>
                </c:pt>
                <c:pt idx="22">
                  <c:v>811</c:v>
                </c:pt>
                <c:pt idx="23">
                  <c:v>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DD-784D-8D00-E2E9F359930B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Sum of OPS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Sheet2!$A$2:$A$26</c:f>
              <c:strCache>
                <c:ptCount val="24"/>
                <c:pt idx="0">
                  <c:v>0.364197530864198</c:v>
                </c:pt>
                <c:pt idx="1">
                  <c:v>0.376543209876543</c:v>
                </c:pt>
                <c:pt idx="2">
                  <c:v>0.388888888888889</c:v>
                </c:pt>
                <c:pt idx="3">
                  <c:v>0.416149068322981</c:v>
                </c:pt>
                <c:pt idx="4">
                  <c:v>0.417177914110429</c:v>
                </c:pt>
                <c:pt idx="5">
                  <c:v>0.447204968944099</c:v>
                </c:pt>
                <c:pt idx="6">
                  <c:v>0.45679012345679</c:v>
                </c:pt>
                <c:pt idx="7">
                  <c:v>0.459627329192547</c:v>
                </c:pt>
                <c:pt idx="8">
                  <c:v>0.462962962962963</c:v>
                </c:pt>
                <c:pt idx="9">
                  <c:v>0.487654320987654</c:v>
                </c:pt>
                <c:pt idx="10">
                  <c:v>0.5</c:v>
                </c:pt>
                <c:pt idx="11">
                  <c:v>0.506172839506173</c:v>
                </c:pt>
                <c:pt idx="12">
                  <c:v>0.518518518518518</c:v>
                </c:pt>
                <c:pt idx="13">
                  <c:v>0.521739130434783</c:v>
                </c:pt>
                <c:pt idx="14">
                  <c:v>0.530864197530864</c:v>
                </c:pt>
                <c:pt idx="15">
                  <c:v>0.54320987654321</c:v>
                </c:pt>
                <c:pt idx="16">
                  <c:v>0.549382716049383</c:v>
                </c:pt>
                <c:pt idx="17">
                  <c:v>0.552795031055901</c:v>
                </c:pt>
                <c:pt idx="18">
                  <c:v>0.555555555555556</c:v>
                </c:pt>
                <c:pt idx="19">
                  <c:v>0.567901234567901</c:v>
                </c:pt>
                <c:pt idx="20">
                  <c:v>0.58641975308642</c:v>
                </c:pt>
                <c:pt idx="21">
                  <c:v>0.595092024539877</c:v>
                </c:pt>
                <c:pt idx="22">
                  <c:v>0.598765432098765</c:v>
                </c:pt>
                <c:pt idx="23">
                  <c:v>0.617283950617284</c:v>
                </c:pt>
              </c:strCache>
            </c:strRef>
          </c:cat>
          <c:val>
            <c:numRef>
              <c:f>Sheet2!$F$2:$F$26</c:f>
              <c:numCache>
                <c:formatCode>General</c:formatCode>
                <c:ptCount val="24"/>
                <c:pt idx="0">
                  <c:v>0.69599999999999995</c:v>
                </c:pt>
                <c:pt idx="1">
                  <c:v>0.70699999999999996</c:v>
                </c:pt>
                <c:pt idx="2">
                  <c:v>0.70699999999999996</c:v>
                </c:pt>
                <c:pt idx="3">
                  <c:v>0.72299999999999998</c:v>
                </c:pt>
                <c:pt idx="4">
                  <c:v>0.76200000000000001</c:v>
                </c:pt>
                <c:pt idx="5">
                  <c:v>1.456</c:v>
                </c:pt>
                <c:pt idx="6">
                  <c:v>1.48</c:v>
                </c:pt>
                <c:pt idx="7">
                  <c:v>0.78400000000000003</c:v>
                </c:pt>
                <c:pt idx="8">
                  <c:v>1.403</c:v>
                </c:pt>
                <c:pt idx="9">
                  <c:v>0.81599999999999995</c:v>
                </c:pt>
                <c:pt idx="10">
                  <c:v>0.76300000000000001</c:v>
                </c:pt>
                <c:pt idx="11">
                  <c:v>0.74199999999999999</c:v>
                </c:pt>
                <c:pt idx="12">
                  <c:v>0.75900000000000001</c:v>
                </c:pt>
                <c:pt idx="13">
                  <c:v>0.73199999999999998</c:v>
                </c:pt>
                <c:pt idx="14">
                  <c:v>2.2509999999999999</c:v>
                </c:pt>
                <c:pt idx="15">
                  <c:v>0.748</c:v>
                </c:pt>
                <c:pt idx="16">
                  <c:v>1.5409999999999999</c:v>
                </c:pt>
                <c:pt idx="17">
                  <c:v>0.76900000000000002</c:v>
                </c:pt>
                <c:pt idx="18">
                  <c:v>0.75700000000000001</c:v>
                </c:pt>
                <c:pt idx="19">
                  <c:v>0.77</c:v>
                </c:pt>
                <c:pt idx="20">
                  <c:v>0.80500000000000005</c:v>
                </c:pt>
                <c:pt idx="21">
                  <c:v>0.76200000000000001</c:v>
                </c:pt>
                <c:pt idx="22">
                  <c:v>0.79700000000000004</c:v>
                </c:pt>
                <c:pt idx="23">
                  <c:v>0.74299999999999999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DD-784D-8D00-E2E9F3599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1392096"/>
        <c:axId val="971393824"/>
      </c:barChart>
      <c:catAx>
        <c:axId val="97139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393824"/>
        <c:crosses val="autoZero"/>
        <c:auto val="1"/>
        <c:lblAlgn val="ctr"/>
        <c:lblOffset val="100"/>
        <c:noMultiLvlLbl val="0"/>
      </c:catAx>
      <c:valAx>
        <c:axId val="97139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39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1</xdr:row>
      <xdr:rowOff>25400</xdr:rowOff>
    </xdr:from>
    <xdr:to>
      <xdr:col>13</xdr:col>
      <xdr:colOff>673100</xdr:colOff>
      <xdr:row>15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849ED2-CD7F-F953-1F98-9B41DCA85D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hroeder, Luke Emerson (kgg3dg)" refreshedDate="45680.659185532408" createdVersion="8" refreshedVersion="8" minRefreshableVersion="3" recordCount="30" xr:uid="{2D0BCC79-F85E-8F4E-A7E3-4D652E125298}">
  <cacheSource type="worksheet">
    <worksheetSource ref="A2:Q32" sheet="Team_Data"/>
  </cacheSource>
  <cacheFields count="17">
    <cacheField name="Team #" numFmtId="0">
      <sharedItems containsSemiMixedTypes="0" containsString="0" containsNumber="1" containsInteger="1" minValue="1" maxValue="30" count="3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</sharedItems>
    </cacheField>
    <cacheField name="TEAM" numFmtId="0">
      <sharedItems/>
    </cacheField>
    <cacheField name="AB" numFmtId="0">
      <sharedItems containsSemiMixedTypes="0" containsString="0" containsNumber="1" containsInteger="1" minValue="5409" maxValue="5728"/>
    </cacheField>
    <cacheField name="R" numFmtId="0">
      <sharedItems containsSemiMixedTypes="0" containsString="0" containsNumber="1" containsInteger="1" minValue="637" maxValue="901"/>
    </cacheField>
    <cacheField name="H" numFmtId="0">
      <sharedItems containsSemiMixedTypes="0" containsString="0" containsNumber="1" containsInteger="1" minValue="1318" maxValue="1619"/>
    </cacheField>
    <cacheField name="2B" numFmtId="0">
      <sharedItems containsSemiMixedTypes="0" containsString="0" containsNumber="1" containsInteger="1" minValue="264" maxValue="376"/>
    </cacheField>
    <cacheField name="3B" numFmtId="0">
      <sharedItems containsSemiMixedTypes="0" containsString="0" containsNumber="1" containsInteger="1" minValue="13" maxValue="49"/>
    </cacheField>
    <cacheField name="HR" numFmtId="0">
      <sharedItems containsSemiMixedTypes="0" containsString="0" containsNumber="1" containsInteger="1" minValue="94" maxValue="235"/>
    </cacheField>
    <cacheField name="TB" numFmtId="0">
      <sharedItems containsSemiMixedTypes="0" containsString="0" containsNumber="1" containsInteger="1" minValue="2009" maxValue="2647"/>
    </cacheField>
    <cacheField name="RBI" numFmtId="0">
      <sharedItems containsSemiMixedTypes="0" containsString="0" containsNumber="1" containsInteger="1" minValue="606" maxValue="867"/>
    </cacheField>
    <cacheField name="BA" numFmtId="0">
      <sharedItems containsSemiMixedTypes="0" containsString="0" containsNumber="1" minValue="0.24199999999999999" maxValue="0.28299999999999997"/>
    </cacheField>
    <cacheField name="OBP" numFmtId="0">
      <sharedItems containsSemiMixedTypes="0" containsString="0" containsNumber="1" minValue="0.317" maxValue="0.35799999999999998"/>
    </cacheField>
    <cacheField name="SLG" numFmtId="0">
      <sharedItems containsSemiMixedTypes="0" containsString="0" containsNumber="1" minValue="0.36899999999999999" maxValue="0.46200000000000002"/>
    </cacheField>
    <cacheField name="OPS" numFmtId="0">
      <sharedItems containsSemiMixedTypes="0" containsString="0" containsNumber="1" minValue="0.68600000000000005" maxValue="0.81599999999999995"/>
    </cacheField>
    <cacheField name="W" numFmtId="0">
      <sharedItems containsSemiMixedTypes="0" containsString="0" containsNumber="1" containsInteger="1" minValue="59" maxValue="100"/>
    </cacheField>
    <cacheField name="L" numFmtId="0">
      <sharedItems containsSemiMixedTypes="0" containsString="0" containsNumber="1" containsInteger="1" minValue="62" maxValue="102"/>
    </cacheField>
    <cacheField name="W%" numFmtId="0">
      <sharedItems containsSemiMixedTypes="0" containsString="0" containsNumber="1" minValue="0.36419753086419754" maxValue="0.61728395061728392" count="24">
        <n v="0.48765432098765432"/>
        <n v="0.59876543209876543"/>
        <n v="0.5864197530864198"/>
        <n v="0.54320987654320985"/>
        <n v="0.45962732919254656"/>
        <n v="0.54938271604938271"/>
        <n v="0.5"/>
        <n v="0.5679012345679012"/>
        <n v="0.55279503105590067"/>
        <n v="0.41717791411042943"/>
        <n v="0.53086419753086422"/>
        <n v="0.59509202453987731"/>
        <n v="0.51851851851851849"/>
        <n v="0.61728395061728392"/>
        <n v="0.44720496894409939"/>
        <n v="0.55555555555555558"/>
        <n v="0.4567901234567901"/>
        <n v="0.41614906832298137"/>
        <n v="0.50617283950617287"/>
        <n v="0.52173913043478259"/>
        <n v="0.46296296296296297"/>
        <n v="0.37654320987654322"/>
        <n v="0.36419753086419754"/>
        <n v="0.388888888888888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s v="Texas"/>
    <n v="5728"/>
    <n v="901"/>
    <n v="1619"/>
    <n v="376"/>
    <n v="35"/>
    <n v="194"/>
    <n v="2647"/>
    <n v="867"/>
    <n v="0.28299999999999997"/>
    <n v="0.35399999999999998"/>
    <n v="0.46200000000000002"/>
    <n v="0.81599999999999995"/>
    <n v="79"/>
    <n v="83"/>
    <x v="0"/>
  </r>
  <r>
    <x v="1"/>
    <s v="Chicago Cubs"/>
    <n v="5588"/>
    <n v="855"/>
    <n v="1552"/>
    <n v="329"/>
    <n v="21"/>
    <n v="184"/>
    <n v="2475"/>
    <n v="811"/>
    <n v="0.27800000000000002"/>
    <n v="0.35399999999999998"/>
    <n v="0.443"/>
    <n v="0.79700000000000004"/>
    <n v="97"/>
    <n v="64"/>
    <x v="1"/>
  </r>
  <r>
    <x v="2"/>
    <s v="Boston"/>
    <n v="5596"/>
    <n v="845"/>
    <n v="1565"/>
    <n v="353"/>
    <n v="33"/>
    <n v="173"/>
    <n v="2503"/>
    <n v="807"/>
    <n v="0.28000000000000003"/>
    <n v="0.35799999999999998"/>
    <n v="0.44700000000000001"/>
    <n v="0.80500000000000005"/>
    <n v="95"/>
    <n v="67"/>
    <x v="2"/>
  </r>
  <r>
    <x v="3"/>
    <s v="Minnesota"/>
    <n v="5641"/>
    <n v="829"/>
    <n v="1572"/>
    <n v="298"/>
    <n v="49"/>
    <n v="111"/>
    <n v="2301"/>
    <n v="791"/>
    <n v="0.27900000000000003"/>
    <n v="0.34"/>
    <n v="0.40799999999999997"/>
    <n v="0.748"/>
    <n v="88"/>
    <n v="75"/>
    <x v="3"/>
  </r>
  <r>
    <x v="4"/>
    <s v="Detroit"/>
    <n v="5641"/>
    <n v="821"/>
    <n v="1529"/>
    <n v="293"/>
    <n v="41"/>
    <n v="200"/>
    <n v="2504"/>
    <n v="780"/>
    <n v="0.27100000000000002"/>
    <n v="0.34"/>
    <n v="0.44400000000000001"/>
    <n v="0.78400000000000003"/>
    <n v="74"/>
    <n v="88"/>
    <x v="4"/>
  </r>
  <r>
    <x v="5"/>
    <s v="Chicago Sox"/>
    <n v="5553"/>
    <n v="811"/>
    <n v="1458"/>
    <n v="296"/>
    <n v="13"/>
    <n v="235"/>
    <n v="2485"/>
    <n v="785"/>
    <n v="0.26300000000000001"/>
    <n v="0.33200000000000002"/>
    <n v="0.44800000000000001"/>
    <n v="0.78"/>
    <n v="89"/>
    <n v="74"/>
    <x v="5"/>
  </r>
  <r>
    <x v="6"/>
    <s v="Cleveland"/>
    <n v="5543"/>
    <n v="805"/>
    <n v="1455"/>
    <n v="339"/>
    <n v="22"/>
    <n v="171"/>
    <n v="2351"/>
    <n v="772"/>
    <n v="0.26200000000000001"/>
    <n v="0.33900000000000002"/>
    <n v="0.42399999999999999"/>
    <n v="0.76300000000000001"/>
    <n v="81"/>
    <n v="81"/>
    <x v="6"/>
  </r>
  <r>
    <x v="7"/>
    <s v="NY Mets"/>
    <n v="5606"/>
    <n v="799"/>
    <n v="1491"/>
    <n v="274"/>
    <n v="38"/>
    <n v="172"/>
    <n v="2357"/>
    <n v="751"/>
    <n v="0.26600000000000001"/>
    <n v="0.34"/>
    <n v="0.42"/>
    <n v="0.76100000000000001"/>
    <n v="89"/>
    <n v="73"/>
    <x v="5"/>
  </r>
  <r>
    <x v="8"/>
    <s v="Philadelphia"/>
    <n v="5509"/>
    <n v="799"/>
    <n v="1407"/>
    <n v="291"/>
    <n v="36"/>
    <n v="214"/>
    <n v="2412"/>
    <n v="762"/>
    <n v="0.255"/>
    <n v="0.33200000000000002"/>
    <n v="0.438"/>
    <n v="0.77"/>
    <n v="92"/>
    <n v="70"/>
    <x v="7"/>
  </r>
  <r>
    <x v="9"/>
    <s v="NY Yankees"/>
    <n v="5572"/>
    <n v="789"/>
    <n v="1512"/>
    <n v="289"/>
    <n v="20"/>
    <n v="180"/>
    <n v="2381"/>
    <n v="758"/>
    <n v="0.27100000000000002"/>
    <n v="0.34200000000000003"/>
    <n v="0.42699999999999999"/>
    <n v="0.76900000000000002"/>
    <n v="89"/>
    <n v="73"/>
    <x v="8"/>
  </r>
  <r>
    <x v="10"/>
    <s v="Baltimore"/>
    <n v="5559"/>
    <n v="782"/>
    <n v="1486"/>
    <n v="322"/>
    <n v="30"/>
    <n v="172"/>
    <n v="2384"/>
    <n v="750"/>
    <n v="0.26700000000000002"/>
    <n v="0.33300000000000002"/>
    <n v="0.42899999999999999"/>
    <n v="0.76200000000000001"/>
    <n v="68"/>
    <n v="93"/>
    <x v="9"/>
  </r>
  <r>
    <x v="11"/>
    <s v="St. Louis"/>
    <n v="5636"/>
    <n v="779"/>
    <n v="1585"/>
    <n v="283"/>
    <n v="26"/>
    <n v="174"/>
    <n v="2442"/>
    <n v="744"/>
    <n v="0.28100000000000003"/>
    <n v="0.35"/>
    <n v="0.433"/>
    <n v="0.78300000000000003"/>
    <n v="86"/>
    <n v="76"/>
    <x v="10"/>
  </r>
  <r>
    <x v="12"/>
    <s v="Tampa Bay"/>
    <n v="5541"/>
    <n v="774"/>
    <n v="1443"/>
    <n v="284"/>
    <n v="37"/>
    <n v="180"/>
    <n v="2341"/>
    <n v="735"/>
    <n v="0.26"/>
    <n v="0.34"/>
    <n v="0.42199999999999999"/>
    <n v="0.76200000000000001"/>
    <n v="97"/>
    <n v="65"/>
    <x v="11"/>
  </r>
  <r>
    <x v="13"/>
    <s v="Florida"/>
    <n v="5499"/>
    <n v="770"/>
    <n v="1397"/>
    <n v="302"/>
    <n v="28"/>
    <n v="208"/>
    <n v="2379"/>
    <n v="741"/>
    <n v="0.254"/>
    <n v="0.32600000000000001"/>
    <n v="0.433"/>
    <n v="0.75900000000000001"/>
    <n v="84"/>
    <n v="77"/>
    <x v="12"/>
  </r>
  <r>
    <x v="14"/>
    <s v="LA Angels"/>
    <n v="5540"/>
    <n v="765"/>
    <n v="1486"/>
    <n v="274"/>
    <n v="25"/>
    <n v="159"/>
    <n v="2287"/>
    <n v="721"/>
    <n v="0.26800000000000002"/>
    <n v="0.33"/>
    <n v="0.41299999999999998"/>
    <n v="0.74299999999999999"/>
    <n v="100"/>
    <n v="62"/>
    <x v="13"/>
  </r>
  <r>
    <x v="15"/>
    <s v="Atlanta"/>
    <n v="5604"/>
    <n v="753"/>
    <n v="1514"/>
    <n v="316"/>
    <n v="33"/>
    <n v="130"/>
    <n v="2286"/>
    <n v="721"/>
    <n v="0.27"/>
    <n v="0.34499999999999997"/>
    <n v="0.40799999999999997"/>
    <n v="0.753"/>
    <n v="72"/>
    <n v="90"/>
    <x v="14"/>
  </r>
  <r>
    <x v="16"/>
    <s v="Milwaukee"/>
    <n v="5535"/>
    <n v="750"/>
    <n v="1398"/>
    <n v="324"/>
    <n v="35"/>
    <n v="198"/>
    <n v="2386"/>
    <n v="722"/>
    <n v="0.253"/>
    <n v="0.32500000000000001"/>
    <n v="0.43099999999999999"/>
    <n v="0.75700000000000001"/>
    <n v="90"/>
    <n v="72"/>
    <x v="15"/>
  </r>
  <r>
    <x v="17"/>
    <s v="Colorado"/>
    <n v="5557"/>
    <n v="747"/>
    <n v="1462"/>
    <n v="310"/>
    <n v="28"/>
    <n v="160"/>
    <n v="2308"/>
    <n v="714"/>
    <n v="0.26300000000000001"/>
    <n v="0.33600000000000002"/>
    <n v="0.41499999999999998"/>
    <n v="0.751"/>
    <n v="74"/>
    <n v="88"/>
    <x v="16"/>
  </r>
  <r>
    <x v="18"/>
    <s v="Pittsburgh"/>
    <n v="5628"/>
    <n v="735"/>
    <n v="1454"/>
    <n v="314"/>
    <n v="21"/>
    <n v="153"/>
    <n v="2269"/>
    <n v="705"/>
    <n v="0.25800000000000001"/>
    <n v="0.32"/>
    <n v="0.40300000000000002"/>
    <n v="0.72299999999999998"/>
    <n v="67"/>
    <n v="95"/>
    <x v="17"/>
  </r>
  <r>
    <x v="19"/>
    <s v="Arizona"/>
    <n v="5409"/>
    <n v="720"/>
    <n v="1355"/>
    <n v="318"/>
    <n v="47"/>
    <n v="159"/>
    <n v="2244"/>
    <n v="683"/>
    <n v="0.251"/>
    <n v="0.32700000000000001"/>
    <n v="0.41499999999999998"/>
    <n v="0.74199999999999999"/>
    <n v="82"/>
    <n v="80"/>
    <x v="18"/>
  </r>
  <r>
    <x v="20"/>
    <s v="Toronto"/>
    <n v="5503"/>
    <n v="714"/>
    <n v="1453"/>
    <n v="303"/>
    <n v="32"/>
    <n v="126"/>
    <n v="2198"/>
    <n v="681"/>
    <n v="0.26400000000000001"/>
    <n v="0.33100000000000002"/>
    <n v="0.39900000000000002"/>
    <n v="0.73099999999999998"/>
    <n v="86"/>
    <n v="76"/>
    <x v="10"/>
  </r>
  <r>
    <x v="21"/>
    <s v="Houston"/>
    <n v="5451"/>
    <n v="712"/>
    <n v="1432"/>
    <n v="284"/>
    <n v="22"/>
    <n v="167"/>
    <n v="2261"/>
    <n v="684"/>
    <n v="0.26300000000000001"/>
    <n v="0.32300000000000001"/>
    <n v="0.41499999999999998"/>
    <n v="0.73699999999999999"/>
    <n v="86"/>
    <n v="75"/>
    <x v="10"/>
  </r>
  <r>
    <x v="22"/>
    <s v="Cincinnati"/>
    <n v="5465"/>
    <n v="704"/>
    <n v="1351"/>
    <n v="269"/>
    <n v="24"/>
    <n v="187"/>
    <n v="2229"/>
    <n v="677"/>
    <n v="0.247"/>
    <n v="0.32100000000000001"/>
    <n v="0.40799999999999997"/>
    <n v="0.72899999999999998"/>
    <n v="74"/>
    <n v="88"/>
    <x v="16"/>
  </r>
  <r>
    <x v="23"/>
    <s v="LA Dodgers"/>
    <n v="5506"/>
    <n v="700"/>
    <n v="1455"/>
    <n v="271"/>
    <n v="29"/>
    <n v="137"/>
    <n v="2195"/>
    <n v="659"/>
    <n v="0.26400000000000001"/>
    <n v="0.33300000000000002"/>
    <n v="0.39900000000000002"/>
    <n v="0.73199999999999998"/>
    <n v="84"/>
    <n v="78"/>
    <x v="19"/>
  </r>
  <r>
    <x v="24"/>
    <s v="Kansas City"/>
    <n v="5608"/>
    <n v="691"/>
    <n v="1507"/>
    <n v="303"/>
    <n v="28"/>
    <n v="120"/>
    <n v="2226"/>
    <n v="650"/>
    <n v="0.26900000000000002"/>
    <n v="0.32"/>
    <n v="0.39700000000000002"/>
    <n v="0.71699999999999997"/>
    <n v="75"/>
    <n v="87"/>
    <x v="20"/>
  </r>
  <r>
    <x v="25"/>
    <s v="Seattle"/>
    <n v="5643"/>
    <n v="671"/>
    <n v="1498"/>
    <n v="285"/>
    <n v="20"/>
    <n v="124"/>
    <n v="2195"/>
    <n v="631"/>
    <n v="0.26500000000000001"/>
    <n v="0.318"/>
    <n v="0.38900000000000001"/>
    <n v="0.70699999999999996"/>
    <n v="61"/>
    <n v="101"/>
    <x v="21"/>
  </r>
  <r>
    <x v="26"/>
    <s v="Oakland"/>
    <n v="5451"/>
    <n v="646"/>
    <n v="1318"/>
    <n v="270"/>
    <n v="23"/>
    <n v="125"/>
    <n v="2009"/>
    <n v="610"/>
    <n v="0.24199999999999999"/>
    <n v="0.318"/>
    <n v="0.36899999999999999"/>
    <n v="0.68600000000000005"/>
    <n v="75"/>
    <n v="86"/>
    <x v="20"/>
  </r>
  <r>
    <x v="27"/>
    <s v="Washington"/>
    <n v="5491"/>
    <n v="641"/>
    <n v="1376"/>
    <n v="269"/>
    <n v="26"/>
    <n v="117"/>
    <n v="2048"/>
    <n v="608"/>
    <n v="0.251"/>
    <n v="0.32300000000000001"/>
    <n v="0.373"/>
    <n v="0.69599999999999995"/>
    <n v="59"/>
    <n v="102"/>
    <x v="22"/>
  </r>
  <r>
    <x v="28"/>
    <s v="San Francisco"/>
    <n v="5543"/>
    <n v="640"/>
    <n v="1452"/>
    <n v="311"/>
    <n v="37"/>
    <n v="94"/>
    <n v="2119"/>
    <n v="606"/>
    <n v="0.26200000000000001"/>
    <n v="0.32100000000000001"/>
    <n v="0.38200000000000001"/>
    <n v="0.70299999999999996"/>
    <n v="72"/>
    <n v="90"/>
    <x v="14"/>
  </r>
  <r>
    <x v="29"/>
    <s v="San Diego"/>
    <n v="5568"/>
    <n v="637"/>
    <n v="1390"/>
    <n v="264"/>
    <n v="27"/>
    <n v="154"/>
    <n v="2170"/>
    <n v="615"/>
    <n v="0.25"/>
    <n v="0.317"/>
    <n v="0.39"/>
    <n v="0.70699999999999996"/>
    <n v="63"/>
    <n v="99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35BD36-888E-4846-A19C-EC871795FCE1}" name="PivotTable5" cacheId="10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F26" firstHeaderRow="0" firstDataRow="1" firstDataCol="1"/>
  <pivotFields count="17">
    <pivotField dataField="1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showAll="0"/>
    <pivotField axis="axisRow" showAll="0">
      <items count="25">
        <item x="22"/>
        <item x="21"/>
        <item x="23"/>
        <item x="17"/>
        <item x="9"/>
        <item x="14"/>
        <item x="16"/>
        <item x="4"/>
        <item x="20"/>
        <item x="0"/>
        <item x="6"/>
        <item x="18"/>
        <item x="12"/>
        <item x="19"/>
        <item x="10"/>
        <item x="3"/>
        <item x="5"/>
        <item x="8"/>
        <item x="15"/>
        <item x="7"/>
        <item x="2"/>
        <item x="11"/>
        <item x="1"/>
        <item x="13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am #" fld="0" baseField="0" baseItem="0"/>
    <dataField name="Sum of SLG" fld="12" baseField="0" baseItem="0"/>
    <dataField name="Sum of OBP" fld="11" baseField="0" baseItem="0"/>
    <dataField name="Sum of RBI" fld="9" baseField="0" baseItem="0"/>
    <dataField name="Sum of OPS" fld="13" baseField="0" baseItem="0"/>
  </dataFields>
  <chartFormats count="5">
    <chartFormat chart="0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espn.go.com/mlb/clubhouse?team=fla" TargetMode="External"/><Relationship Id="rId21" Type="http://schemas.openxmlformats.org/officeDocument/2006/relationships/hyperlink" Target="http://espn.go.com/mlb/clubhouse?team=phi" TargetMode="External"/><Relationship Id="rId42" Type="http://schemas.openxmlformats.org/officeDocument/2006/relationships/hyperlink" Target="http://espn.go.com/mlb/clubhouse?team=sdg" TargetMode="External"/><Relationship Id="rId47" Type="http://schemas.openxmlformats.org/officeDocument/2006/relationships/hyperlink" Target="http://espn.go.com/mlb/stats/team/_/stat/pitching/year/2008/sort/saves/order/true" TargetMode="External"/><Relationship Id="rId63" Type="http://schemas.openxmlformats.org/officeDocument/2006/relationships/hyperlink" Target="http://espn.go.com/mlb/clubhouse?team=ari" TargetMode="External"/><Relationship Id="rId68" Type="http://schemas.openxmlformats.org/officeDocument/2006/relationships/hyperlink" Target="http://espn.go.com/mlb/clubhouse?team=nym" TargetMode="External"/><Relationship Id="rId84" Type="http://schemas.openxmlformats.org/officeDocument/2006/relationships/hyperlink" Target="http://espn.go.com/mlb/clubhouse?team=pit" TargetMode="External"/><Relationship Id="rId16" Type="http://schemas.openxmlformats.org/officeDocument/2006/relationships/hyperlink" Target="http://espn.go.com/mlb/clubhouse?team=min" TargetMode="External"/><Relationship Id="rId11" Type="http://schemas.openxmlformats.org/officeDocument/2006/relationships/hyperlink" Target="http://espn.go.com/mlb/stats/team/_/stat/batting/year/2008/sort/slugAvg/order/true" TargetMode="External"/><Relationship Id="rId32" Type="http://schemas.openxmlformats.org/officeDocument/2006/relationships/hyperlink" Target="http://espn.go.com/mlb/clubhouse?team=ari" TargetMode="External"/><Relationship Id="rId37" Type="http://schemas.openxmlformats.org/officeDocument/2006/relationships/hyperlink" Target="http://espn.go.com/mlb/clubhouse?team=kan" TargetMode="External"/><Relationship Id="rId53" Type="http://schemas.openxmlformats.org/officeDocument/2006/relationships/hyperlink" Target="http://espn.go.com/mlb/stats/team/_/stat/pitching/year/2008/sort/runs/order/true" TargetMode="External"/><Relationship Id="rId58" Type="http://schemas.openxmlformats.org/officeDocument/2006/relationships/hyperlink" Target="http://espn.go.com/mlb/clubhouse?team=lad" TargetMode="External"/><Relationship Id="rId74" Type="http://schemas.openxmlformats.org/officeDocument/2006/relationships/hyperlink" Target="http://espn.go.com/mlb/clubhouse?team=sdg" TargetMode="External"/><Relationship Id="rId79" Type="http://schemas.openxmlformats.org/officeDocument/2006/relationships/hyperlink" Target="http://espn.go.com/mlb/clubhouse?team=cin" TargetMode="External"/><Relationship Id="rId5" Type="http://schemas.openxmlformats.org/officeDocument/2006/relationships/hyperlink" Target="http://espn.go.com/mlb/stats/team/_/stat/batting/year/2008/sort/triples/order/true" TargetMode="External"/><Relationship Id="rId19" Type="http://schemas.openxmlformats.org/officeDocument/2006/relationships/hyperlink" Target="http://espn.go.com/mlb/clubhouse?team=cle" TargetMode="External"/><Relationship Id="rId14" Type="http://schemas.openxmlformats.org/officeDocument/2006/relationships/hyperlink" Target="http://espn.go.com/mlb/clubhouse?team=chc" TargetMode="External"/><Relationship Id="rId22" Type="http://schemas.openxmlformats.org/officeDocument/2006/relationships/hyperlink" Target="http://espn.go.com/mlb/clubhouse?team=nyy" TargetMode="External"/><Relationship Id="rId27" Type="http://schemas.openxmlformats.org/officeDocument/2006/relationships/hyperlink" Target="http://espn.go.com/mlb/clubhouse?team=laa" TargetMode="External"/><Relationship Id="rId30" Type="http://schemas.openxmlformats.org/officeDocument/2006/relationships/hyperlink" Target="http://espn.go.com/mlb/clubhouse?team=col" TargetMode="External"/><Relationship Id="rId35" Type="http://schemas.openxmlformats.org/officeDocument/2006/relationships/hyperlink" Target="http://espn.go.com/mlb/clubhouse?team=cin" TargetMode="External"/><Relationship Id="rId43" Type="http://schemas.openxmlformats.org/officeDocument/2006/relationships/hyperlink" Target="http://espn.go.com/mlb/stats/team/_/stat/pitching/year/2008/sort/gamesPlayed/order/true" TargetMode="External"/><Relationship Id="rId48" Type="http://schemas.openxmlformats.org/officeDocument/2006/relationships/hyperlink" Target="http://espn.go.com/mlb/stats/team/_/stat/pitching/year/2008/sort/completeGames/order/true" TargetMode="External"/><Relationship Id="rId56" Type="http://schemas.openxmlformats.org/officeDocument/2006/relationships/hyperlink" Target="http://espn.go.com/mlb/stats/team/_/stat/pitching/year/2008/sort/opponentAvg/order/false" TargetMode="External"/><Relationship Id="rId64" Type="http://schemas.openxmlformats.org/officeDocument/2006/relationships/hyperlink" Target="http://espn.go.com/mlb/clubhouse?team=laa" TargetMode="External"/><Relationship Id="rId69" Type="http://schemas.openxmlformats.org/officeDocument/2006/relationships/hyperlink" Target="http://espn.go.com/mlb/clubhouse?team=min" TargetMode="External"/><Relationship Id="rId77" Type="http://schemas.openxmlformats.org/officeDocument/2006/relationships/hyperlink" Target="http://espn.go.com/mlb/clubhouse?team=atl" TargetMode="External"/><Relationship Id="rId8" Type="http://schemas.openxmlformats.org/officeDocument/2006/relationships/hyperlink" Target="http://espn.go.com/mlb/stats/team/_/stat/batting/year/2008/sort/RBIs/order/true" TargetMode="External"/><Relationship Id="rId51" Type="http://schemas.openxmlformats.org/officeDocument/2006/relationships/hyperlink" Target="http://espn.go.com/mlb/stats/team/_/stat/pitching/year/2008/sort/qualityStarts/order/true" TargetMode="External"/><Relationship Id="rId72" Type="http://schemas.openxmlformats.org/officeDocument/2006/relationships/hyperlink" Target="http://espn.go.com/mlb/clubhouse?team=hou" TargetMode="External"/><Relationship Id="rId80" Type="http://schemas.openxmlformats.org/officeDocument/2006/relationships/hyperlink" Target="http://espn.go.com/mlb/clubhouse?team=was" TargetMode="External"/><Relationship Id="rId85" Type="http://schemas.openxmlformats.org/officeDocument/2006/relationships/hyperlink" Target="http://espn.go.com/mlb/clubhouse?team=bal" TargetMode="External"/><Relationship Id="rId3" Type="http://schemas.openxmlformats.org/officeDocument/2006/relationships/hyperlink" Target="http://espn.go.com/mlb/stats/team/_/stat/batting/year/2008/sort/hits/order/true" TargetMode="External"/><Relationship Id="rId12" Type="http://schemas.openxmlformats.org/officeDocument/2006/relationships/hyperlink" Target="http://espn.go.com/mlb/stats/team/_/stat/batting/year/2008/sort/OPS/order/true" TargetMode="External"/><Relationship Id="rId17" Type="http://schemas.openxmlformats.org/officeDocument/2006/relationships/hyperlink" Target="http://espn.go.com/mlb/clubhouse?team=det" TargetMode="External"/><Relationship Id="rId25" Type="http://schemas.openxmlformats.org/officeDocument/2006/relationships/hyperlink" Target="http://espn.go.com/mlb/clubhouse?team=tam" TargetMode="External"/><Relationship Id="rId33" Type="http://schemas.openxmlformats.org/officeDocument/2006/relationships/hyperlink" Target="http://espn.go.com/mlb/clubhouse?team=tor" TargetMode="External"/><Relationship Id="rId38" Type="http://schemas.openxmlformats.org/officeDocument/2006/relationships/hyperlink" Target="http://espn.go.com/mlb/clubhouse?team=sea" TargetMode="External"/><Relationship Id="rId46" Type="http://schemas.openxmlformats.org/officeDocument/2006/relationships/hyperlink" Target="http://espn.go.com/mlb/stats/team/_/stat/pitching/year/2008/order/true" TargetMode="External"/><Relationship Id="rId59" Type="http://schemas.openxmlformats.org/officeDocument/2006/relationships/hyperlink" Target="http://espn.go.com/mlb/clubhouse?team=tam" TargetMode="External"/><Relationship Id="rId67" Type="http://schemas.openxmlformats.org/officeDocument/2006/relationships/hyperlink" Target="http://espn.go.com/mlb/clubhouse?team=chw" TargetMode="External"/><Relationship Id="rId20" Type="http://schemas.openxmlformats.org/officeDocument/2006/relationships/hyperlink" Target="http://espn.go.com/mlb/clubhouse?team=nym" TargetMode="External"/><Relationship Id="rId41" Type="http://schemas.openxmlformats.org/officeDocument/2006/relationships/hyperlink" Target="http://espn.go.com/mlb/clubhouse?team=sfo" TargetMode="External"/><Relationship Id="rId54" Type="http://schemas.openxmlformats.org/officeDocument/2006/relationships/hyperlink" Target="http://espn.go.com/mlb/stats/team/_/stat/pitching/year/2008/sort/walks/order/true" TargetMode="External"/><Relationship Id="rId62" Type="http://schemas.openxmlformats.org/officeDocument/2006/relationships/hyperlink" Target="http://espn.go.com/mlb/clubhouse?team=phi" TargetMode="External"/><Relationship Id="rId70" Type="http://schemas.openxmlformats.org/officeDocument/2006/relationships/hyperlink" Target="http://espn.go.com/mlb/clubhouse?team=stl" TargetMode="External"/><Relationship Id="rId75" Type="http://schemas.openxmlformats.org/officeDocument/2006/relationships/hyperlink" Target="http://espn.go.com/mlb/clubhouse?team=fla" TargetMode="External"/><Relationship Id="rId83" Type="http://schemas.openxmlformats.org/officeDocument/2006/relationships/hyperlink" Target="http://espn.go.com/mlb/clubhouse?team=det" TargetMode="External"/><Relationship Id="rId88" Type="http://schemas.openxmlformats.org/officeDocument/2006/relationships/hyperlink" Target="http://sports.espn.go.com/mlb/news/story?page=stats/glossary" TargetMode="External"/><Relationship Id="rId1" Type="http://schemas.openxmlformats.org/officeDocument/2006/relationships/hyperlink" Target="http://espn.go.com/mlb/stats/team/_/stat/batting/year/2008/sort/atBats/order/true" TargetMode="External"/><Relationship Id="rId6" Type="http://schemas.openxmlformats.org/officeDocument/2006/relationships/hyperlink" Target="http://espn.go.com/mlb/stats/team/_/stat/batting/year/2008/sort/homeRuns/order/true" TargetMode="External"/><Relationship Id="rId15" Type="http://schemas.openxmlformats.org/officeDocument/2006/relationships/hyperlink" Target="http://espn.go.com/mlb/clubhouse?team=bos" TargetMode="External"/><Relationship Id="rId23" Type="http://schemas.openxmlformats.org/officeDocument/2006/relationships/hyperlink" Target="http://espn.go.com/mlb/clubhouse?team=bal" TargetMode="External"/><Relationship Id="rId28" Type="http://schemas.openxmlformats.org/officeDocument/2006/relationships/hyperlink" Target="http://espn.go.com/mlb/clubhouse?team=atl" TargetMode="External"/><Relationship Id="rId36" Type="http://schemas.openxmlformats.org/officeDocument/2006/relationships/hyperlink" Target="http://espn.go.com/mlb/clubhouse?team=lad" TargetMode="External"/><Relationship Id="rId49" Type="http://schemas.openxmlformats.org/officeDocument/2006/relationships/hyperlink" Target="http://espn.go.com/mlb/stats/team/_/stat/pitching/year/2008/sort/shutouts/order/true" TargetMode="External"/><Relationship Id="rId57" Type="http://schemas.openxmlformats.org/officeDocument/2006/relationships/hyperlink" Target="http://espn.go.com/mlb/clubhouse?team=tor" TargetMode="External"/><Relationship Id="rId10" Type="http://schemas.openxmlformats.org/officeDocument/2006/relationships/hyperlink" Target="http://espn.go.com/mlb/stats/team/_/stat/batting/year/2008/sort/onBasePct/order/true" TargetMode="External"/><Relationship Id="rId31" Type="http://schemas.openxmlformats.org/officeDocument/2006/relationships/hyperlink" Target="http://espn.go.com/mlb/clubhouse?team=pit" TargetMode="External"/><Relationship Id="rId44" Type="http://schemas.openxmlformats.org/officeDocument/2006/relationships/hyperlink" Target="http://espn.go.com/mlb/stats/team/_/stat/pitching/year/2008/sort/wins/order/true" TargetMode="External"/><Relationship Id="rId52" Type="http://schemas.openxmlformats.org/officeDocument/2006/relationships/hyperlink" Target="http://espn.go.com/mlb/stats/team/_/stat/pitching/year/2008/sort/earnedRuns/order/true" TargetMode="External"/><Relationship Id="rId60" Type="http://schemas.openxmlformats.org/officeDocument/2006/relationships/hyperlink" Target="http://espn.go.com/mlb/clubhouse?team=mil" TargetMode="External"/><Relationship Id="rId65" Type="http://schemas.openxmlformats.org/officeDocument/2006/relationships/hyperlink" Target="http://espn.go.com/mlb/clubhouse?team=bos" TargetMode="External"/><Relationship Id="rId73" Type="http://schemas.openxmlformats.org/officeDocument/2006/relationships/hyperlink" Target="http://espn.go.com/mlb/clubhouse?team=sfo" TargetMode="External"/><Relationship Id="rId78" Type="http://schemas.openxmlformats.org/officeDocument/2006/relationships/hyperlink" Target="http://espn.go.com/mlb/clubhouse?team=kan" TargetMode="External"/><Relationship Id="rId81" Type="http://schemas.openxmlformats.org/officeDocument/2006/relationships/hyperlink" Target="http://espn.go.com/mlb/clubhouse?team=sea" TargetMode="External"/><Relationship Id="rId86" Type="http://schemas.openxmlformats.org/officeDocument/2006/relationships/hyperlink" Target="http://espn.go.com/mlb/clubhouse?team=tex" TargetMode="External"/><Relationship Id="rId4" Type="http://schemas.openxmlformats.org/officeDocument/2006/relationships/hyperlink" Target="http://espn.go.com/mlb/stats/team/_/stat/batting/year/2008/sort/doubles/order/true" TargetMode="External"/><Relationship Id="rId9" Type="http://schemas.openxmlformats.org/officeDocument/2006/relationships/hyperlink" Target="http://espn.go.com/mlb/stats/team/_/stat/batting/year/2008/sort/avg/order/true" TargetMode="External"/><Relationship Id="rId13" Type="http://schemas.openxmlformats.org/officeDocument/2006/relationships/hyperlink" Target="http://espn.go.com/mlb/clubhouse?team=tex" TargetMode="External"/><Relationship Id="rId18" Type="http://schemas.openxmlformats.org/officeDocument/2006/relationships/hyperlink" Target="http://espn.go.com/mlb/clubhouse?team=chw" TargetMode="External"/><Relationship Id="rId39" Type="http://schemas.openxmlformats.org/officeDocument/2006/relationships/hyperlink" Target="http://espn.go.com/mlb/clubhouse?team=oak" TargetMode="External"/><Relationship Id="rId34" Type="http://schemas.openxmlformats.org/officeDocument/2006/relationships/hyperlink" Target="http://espn.go.com/mlb/clubhouse?team=hou" TargetMode="External"/><Relationship Id="rId50" Type="http://schemas.openxmlformats.org/officeDocument/2006/relationships/hyperlink" Target="http://espn.go.com/mlb/stats/team/_/stat/pitching/year/2008/sort/thirdInnings/order/true" TargetMode="External"/><Relationship Id="rId55" Type="http://schemas.openxmlformats.org/officeDocument/2006/relationships/hyperlink" Target="http://espn.go.com/mlb/stats/team/_/stat/pitching/year/2008/sort/strikeouts/order/true" TargetMode="External"/><Relationship Id="rId76" Type="http://schemas.openxmlformats.org/officeDocument/2006/relationships/hyperlink" Target="http://espn.go.com/mlb/clubhouse?team=cle" TargetMode="External"/><Relationship Id="rId7" Type="http://schemas.openxmlformats.org/officeDocument/2006/relationships/hyperlink" Target="http://espn.go.com/mlb/stats/team/_/stat/batting/year/2008/sort/totalBases/order/true" TargetMode="External"/><Relationship Id="rId71" Type="http://schemas.openxmlformats.org/officeDocument/2006/relationships/hyperlink" Target="http://espn.go.com/mlb/clubhouse?team=nyy" TargetMode="External"/><Relationship Id="rId2" Type="http://schemas.openxmlformats.org/officeDocument/2006/relationships/hyperlink" Target="http://espn.go.com/mlb/stats/team/_/stat/batting/year/2008/order/false" TargetMode="External"/><Relationship Id="rId29" Type="http://schemas.openxmlformats.org/officeDocument/2006/relationships/hyperlink" Target="http://espn.go.com/mlb/clubhouse?team=mil" TargetMode="External"/><Relationship Id="rId24" Type="http://schemas.openxmlformats.org/officeDocument/2006/relationships/hyperlink" Target="http://espn.go.com/mlb/clubhouse?team=stl" TargetMode="External"/><Relationship Id="rId40" Type="http://schemas.openxmlformats.org/officeDocument/2006/relationships/hyperlink" Target="http://espn.go.com/mlb/clubhouse?team=was" TargetMode="External"/><Relationship Id="rId45" Type="http://schemas.openxmlformats.org/officeDocument/2006/relationships/hyperlink" Target="http://espn.go.com/mlb/stats/team/_/stat/pitching/year/2008/sort/losses/order/true" TargetMode="External"/><Relationship Id="rId66" Type="http://schemas.openxmlformats.org/officeDocument/2006/relationships/hyperlink" Target="http://espn.go.com/mlb/clubhouse?team=oak" TargetMode="External"/><Relationship Id="rId87" Type="http://schemas.openxmlformats.org/officeDocument/2006/relationships/hyperlink" Target="http://sports.espn.go.com/mlb/news/story?page=stats/glossary" TargetMode="External"/><Relationship Id="rId61" Type="http://schemas.openxmlformats.org/officeDocument/2006/relationships/hyperlink" Target="http://espn.go.com/mlb/clubhouse?team=chc" TargetMode="External"/><Relationship Id="rId82" Type="http://schemas.openxmlformats.org/officeDocument/2006/relationships/hyperlink" Target="http://espn.go.com/mlb/clubhouse?team=c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3"/>
  <sheetViews>
    <sheetView tabSelected="1" topLeftCell="AH1" zoomScale="119" zoomScaleNormal="100" workbookViewId="0">
      <selection activeCell="AO17" sqref="AO17"/>
    </sheetView>
  </sheetViews>
  <sheetFormatPr defaultColWidth="8.85546875" defaultRowHeight="15"/>
  <cols>
    <col min="1" max="1" width="12.42578125" customWidth="1"/>
    <col min="37" max="37" width="18" style="19" customWidth="1"/>
    <col min="41" max="41" width="20.7109375" customWidth="1"/>
  </cols>
  <sheetData>
    <row r="1" spans="1:45" s="2" customFormat="1" ht="35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T1" s="2" t="s">
        <v>1</v>
      </c>
      <c r="U1" s="2" t="s">
        <v>18</v>
      </c>
      <c r="V1" s="10" t="s">
        <v>2</v>
      </c>
      <c r="W1" s="2" t="s">
        <v>3</v>
      </c>
      <c r="X1" s="2" t="s">
        <v>4</v>
      </c>
      <c r="Y1" s="2" t="s">
        <v>6</v>
      </c>
      <c r="Z1" s="2" t="s">
        <v>7</v>
      </c>
      <c r="AA1" s="2" t="s">
        <v>17</v>
      </c>
      <c r="AB1" s="2" t="s">
        <v>8</v>
      </c>
      <c r="AC1" s="2" t="s">
        <v>9</v>
      </c>
      <c r="AD1" s="2" t="s">
        <v>10</v>
      </c>
      <c r="AE1" s="2" t="s">
        <v>11</v>
      </c>
      <c r="AF1" s="2" t="s">
        <v>12</v>
      </c>
      <c r="AG1" s="2" t="s">
        <v>13</v>
      </c>
      <c r="AH1" s="2" t="s">
        <v>14</v>
      </c>
      <c r="AI1" s="2" t="s">
        <v>15</v>
      </c>
      <c r="AJ1" s="2" t="s">
        <v>19</v>
      </c>
      <c r="AK1" s="20" t="s">
        <v>20</v>
      </c>
      <c r="AN1" s="10" t="s">
        <v>21</v>
      </c>
      <c r="AO1" s="21" t="s">
        <v>22</v>
      </c>
      <c r="AP1" t="s">
        <v>23</v>
      </c>
      <c r="AQ1" t="s">
        <v>24</v>
      </c>
      <c r="AS1" s="2" t="s">
        <v>25</v>
      </c>
    </row>
    <row r="2" spans="1:45">
      <c r="A2" s="1">
        <v>6125000</v>
      </c>
      <c r="B2">
        <v>1</v>
      </c>
      <c r="C2">
        <v>688</v>
      </c>
      <c r="D2">
        <v>113</v>
      </c>
      <c r="E2">
        <v>204</v>
      </c>
      <c r="F2">
        <f>E2-(G2+H2+I2)</f>
        <v>132</v>
      </c>
      <c r="G2">
        <v>37</v>
      </c>
      <c r="H2">
        <v>19</v>
      </c>
      <c r="I2">
        <v>16</v>
      </c>
      <c r="J2">
        <v>68</v>
      </c>
      <c r="K2">
        <v>56</v>
      </c>
      <c r="L2">
        <v>15</v>
      </c>
      <c r="M2">
        <v>66</v>
      </c>
      <c r="N2">
        <v>0.29699999999999999</v>
      </c>
      <c r="O2">
        <v>0.35799999999999998</v>
      </c>
      <c r="P2">
        <v>0.47499999999999998</v>
      </c>
      <c r="Q2">
        <f>O2+P2</f>
        <v>0.83299999999999996</v>
      </c>
      <c r="R2">
        <f>F2+(2*G2)+(3*H2)+(4*I2)</f>
        <v>327</v>
      </c>
      <c r="T2">
        <v>1</v>
      </c>
      <c r="U2">
        <f>(A2-$A$53)/($A$52-$A$53)</f>
        <v>0.26892987395831364</v>
      </c>
      <c r="V2">
        <f t="shared" ref="V2:V33" si="0">(C2-C$53)/(C$52-C$53)</f>
        <v>1</v>
      </c>
      <c r="W2">
        <f t="shared" ref="W2:W33" si="1">(D2-D$53)/(D$52-D$53)</f>
        <v>0.79661016949152541</v>
      </c>
      <c r="X2">
        <f t="shared" ref="X2:X33" si="2">(E2-E$53)/(E$52-E$53)</f>
        <v>0.86567164179104472</v>
      </c>
      <c r="Y2">
        <f t="shared" ref="Y2:Y33" si="3">(G2-G$53)/(G$52-G$53)</f>
        <v>0.51428571428571423</v>
      </c>
      <c r="Z2">
        <f t="shared" ref="Z2:AA33" si="4">(H2-H$53)/(H$52-H$53)</f>
        <v>1</v>
      </c>
      <c r="AA2">
        <f>(R2-R$53)/(R$52-R$53)</f>
        <v>0.63346613545816732</v>
      </c>
      <c r="AB2">
        <f t="shared" ref="AB2:AB33" si="5">(I2-I$53)/(I$52-I$53)</f>
        <v>0.40540540540540543</v>
      </c>
      <c r="AC2">
        <f>(J2-J$53)/(J$52-J$53)</f>
        <v>0.32608695652173914</v>
      </c>
      <c r="AD2">
        <f t="shared" ref="AD2:AD33" si="6">(K2-K$53)/(K$52-K$53)</f>
        <v>1</v>
      </c>
      <c r="AE2">
        <f>(L2-L$53)/(L$52-L$53)</f>
        <v>1</v>
      </c>
      <c r="AF2">
        <f>(M2-M$53)/(M$52-M$53)</f>
        <v>0.56578947368421051</v>
      </c>
      <c r="AG2">
        <f>(N2-N$53)/(N$52-N$53)</f>
        <v>0.59154929577464754</v>
      </c>
      <c r="AH2">
        <f>(O2-O$53)/(O$52-O$53)</f>
        <v>0.54385964912280704</v>
      </c>
      <c r="AI2">
        <f>(P2-P$53)/(P$52-P$53)</f>
        <v>0.59793814432989667</v>
      </c>
      <c r="AJ2">
        <f>AVERAGE(U2:AI2)</f>
        <v>0.6739728306548981</v>
      </c>
      <c r="AK2" s="19">
        <f>(V2*V$52)+(W2*W$52)+(X2*X$52)+(Y2*Y$52)+(Z2*Z$52)+(AA2*AA$52)+(AB2*AB$52)+(AC2*AC$52)+(AD2*AD$52)+(AE2*AE$52)+(AF2*AF$52)+(AG2*AG$52)+(AH2*AH$52)+(AI2*AI$52)</f>
        <v>0.62474166719328972</v>
      </c>
      <c r="AN2" t="s">
        <v>2</v>
      </c>
      <c r="AO2">
        <v>6.9507493912862303E-2</v>
      </c>
      <c r="AP2">
        <v>0.03</v>
      </c>
      <c r="AQ2">
        <v>0</v>
      </c>
      <c r="AR2">
        <f>AVERAGE(AO2:AQ2)</f>
        <v>3.316916463762077E-2</v>
      </c>
      <c r="AS2">
        <f>AR2-$AR$21/$AR$20-$AR$21</f>
        <v>-0.12247981526923464</v>
      </c>
    </row>
    <row r="3" spans="1:45">
      <c r="A3" s="1">
        <v>18000000</v>
      </c>
      <c r="B3">
        <v>2</v>
      </c>
      <c r="C3">
        <v>686</v>
      </c>
      <c r="D3">
        <v>103</v>
      </c>
      <c r="E3">
        <v>213</v>
      </c>
      <c r="F3">
        <f t="shared" ref="F3:F53" si="7">E3-(G3+H3+I3)</f>
        <v>180</v>
      </c>
      <c r="G3">
        <v>20</v>
      </c>
      <c r="H3">
        <v>7</v>
      </c>
      <c r="I3">
        <v>6</v>
      </c>
      <c r="J3">
        <v>42</v>
      </c>
      <c r="K3">
        <v>43</v>
      </c>
      <c r="L3">
        <v>4</v>
      </c>
      <c r="M3">
        <v>51</v>
      </c>
      <c r="N3">
        <v>0.31</v>
      </c>
      <c r="O3">
        <v>0.36099999999999999</v>
      </c>
      <c r="P3">
        <v>0.38600000000000001</v>
      </c>
      <c r="Q3">
        <f t="shared" ref="Q3:Q53" si="8">O3+P3</f>
        <v>0.747</v>
      </c>
      <c r="R3">
        <f t="shared" ref="R3:R53" si="9">F3+(2*G3)+(3*H3)+(4*I3)</f>
        <v>265</v>
      </c>
      <c r="T3">
        <v>2</v>
      </c>
      <c r="U3">
        <f>(A3-$A$53)/($A$52-$A$53)</f>
        <v>0.82992875904684515</v>
      </c>
      <c r="V3">
        <f t="shared" si="0"/>
        <v>0.98275862068965514</v>
      </c>
      <c r="W3">
        <f t="shared" si="1"/>
        <v>0.6271186440677966</v>
      </c>
      <c r="X3">
        <f t="shared" si="2"/>
        <v>1</v>
      </c>
      <c r="Y3">
        <f t="shared" si="3"/>
        <v>2.8571428571428571E-2</v>
      </c>
      <c r="Z3">
        <f t="shared" si="4"/>
        <v>0.36842105263157893</v>
      </c>
      <c r="AA3">
        <f>(R3-R$53)/(R$52-R$53)</f>
        <v>0.38645418326693226</v>
      </c>
      <c r="AB3">
        <f t="shared" si="5"/>
        <v>0.13513513513513514</v>
      </c>
      <c r="AC3">
        <f>(J3-J$53)/(J$52-J$53)</f>
        <v>4.3478260869565216E-2</v>
      </c>
      <c r="AD3">
        <f t="shared" si="6"/>
        <v>0.7678571428571429</v>
      </c>
      <c r="AE3">
        <f>(L3-L$53)/(L$52-L$53)</f>
        <v>0.26666666666666666</v>
      </c>
      <c r="AF3">
        <f>(M3-M$53)/(M$52-M$53)</f>
        <v>0.36842105263157893</v>
      </c>
      <c r="AG3">
        <f>(N3-N$53)/(N$52-N$53)</f>
        <v>0.77464788732394352</v>
      </c>
      <c r="AH3">
        <f>(O3-O$53)/(O$52-O$53)</f>
        <v>0.57017543859649134</v>
      </c>
      <c r="AI3">
        <f>(P3-P$53)/(P$52-P$53)</f>
        <v>0.13917525773195885</v>
      </c>
      <c r="AJ3">
        <f>AVERAGE(U3:AI3)</f>
        <v>0.48592063533911461</v>
      </c>
      <c r="AK3" s="19">
        <f>(V3*V$52)+(W3*W$52)+(X3*X$52)+(Y3*Y$52)+(Z3*Z$52)+(AA3*AA$52)+(AB3*AB$52)+(AC3*AC$52)+(AD3*AD$52)+(AE3*AE$52)+(AF3*AF$52)+(AG3*AG$52)+(AH3*AH$52)+(AI3*AI$52)</f>
        <v>0.44590647946757134</v>
      </c>
      <c r="AN3" t="s">
        <v>3</v>
      </c>
      <c r="AO3">
        <v>8.4822508823978002E-2</v>
      </c>
      <c r="AP3">
        <v>0.13</v>
      </c>
      <c r="AQ3">
        <v>0.1</v>
      </c>
      <c r="AR3">
        <f t="shared" ref="AR3:AR16" si="10">AVERAGE(AO3:AQ3)</f>
        <v>0.10494083627465933</v>
      </c>
      <c r="AS3">
        <f t="shared" ref="AS3:AS16" si="11">AR3-$AR$21/$AR$20-$AR$21</f>
        <v>-5.070814363219607E-2</v>
      </c>
    </row>
    <row r="4" spans="1:45">
      <c r="A4" s="1">
        <v>4000000</v>
      </c>
      <c r="B4">
        <v>3</v>
      </c>
      <c r="C4">
        <v>661</v>
      </c>
      <c r="D4">
        <v>93</v>
      </c>
      <c r="E4">
        <v>186</v>
      </c>
      <c r="F4">
        <f t="shared" si="7"/>
        <v>144</v>
      </c>
      <c r="G4">
        <v>33</v>
      </c>
      <c r="H4">
        <v>1</v>
      </c>
      <c r="I4">
        <v>8</v>
      </c>
      <c r="J4">
        <v>57</v>
      </c>
      <c r="K4">
        <v>19</v>
      </c>
      <c r="L4">
        <v>6</v>
      </c>
      <c r="M4">
        <v>56</v>
      </c>
      <c r="N4">
        <v>0.28100000000000003</v>
      </c>
      <c r="O4">
        <v>0.33400000000000002</v>
      </c>
      <c r="P4">
        <v>0.371</v>
      </c>
      <c r="Q4">
        <f t="shared" si="8"/>
        <v>0.70500000000000007</v>
      </c>
      <c r="R4">
        <f t="shared" si="9"/>
        <v>245</v>
      </c>
      <c r="T4">
        <v>3</v>
      </c>
      <c r="U4">
        <f t="shared" ref="U4:U51" si="12">(A4-$A$53)/($A$52-$A$53)</f>
        <v>0.16854059978457642</v>
      </c>
      <c r="V4">
        <f t="shared" si="0"/>
        <v>0.76724137931034486</v>
      </c>
      <c r="W4">
        <f t="shared" si="1"/>
        <v>0.4576271186440678</v>
      </c>
      <c r="X4">
        <f t="shared" si="2"/>
        <v>0.59701492537313428</v>
      </c>
      <c r="Y4">
        <f t="shared" si="3"/>
        <v>0.4</v>
      </c>
      <c r="Z4">
        <f t="shared" si="4"/>
        <v>5.2631578947368418E-2</v>
      </c>
      <c r="AA4">
        <f t="shared" ref="AA3:AA51" si="13">(R4-R$53)/(R$52-R$53)</f>
        <v>0.30677290836653387</v>
      </c>
      <c r="AB4">
        <f t="shared" si="5"/>
        <v>0.1891891891891892</v>
      </c>
      <c r="AC4">
        <f>(J4-J$53)/(J$52-J$53)</f>
        <v>0.20652173913043478</v>
      </c>
      <c r="AD4">
        <f t="shared" si="6"/>
        <v>0.3392857142857143</v>
      </c>
      <c r="AE4">
        <f>(L4-L$53)/(L$52-L$53)</f>
        <v>0.4</v>
      </c>
      <c r="AF4">
        <f>(M4-M$53)/(M$52-M$53)</f>
        <v>0.43421052631578949</v>
      </c>
      <c r="AG4">
        <f>(N4-N$53)/(N$52-N$53)</f>
        <v>0.36619718309859184</v>
      </c>
      <c r="AH4">
        <f>(O4-O$53)/(O$52-O$53)</f>
        <v>0.33333333333333365</v>
      </c>
      <c r="AI4">
        <f>(P4-P$53)/(P$52-P$53)</f>
        <v>6.185567010309282E-2</v>
      </c>
      <c r="AJ4">
        <f>AVERAGE(U4:AI4)</f>
        <v>0.33869479105881145</v>
      </c>
      <c r="AK4" s="19">
        <f>(V4*V$52)+(W4*W$52)+(X4*X$52)+(Y4*Y$52)+(Z4*Z$52)+(AA4*AA$52)+(AB4*AB$52)+(AC4*AC$52)+(AD4*AD$52)+(AE4*AE$52)+(AF4*AF$52)+(AG4*AG$52)+(AH4*AH$52)+(AI4*AI$52)</f>
        <v>0.31719697790152374</v>
      </c>
      <c r="AN4" t="s">
        <v>4</v>
      </c>
      <c r="AO4">
        <v>0.10110611022390906</v>
      </c>
      <c r="AP4">
        <v>7.1999999999999995E-2</v>
      </c>
      <c r="AQ4">
        <v>0.05</v>
      </c>
      <c r="AR4">
        <f t="shared" si="10"/>
        <v>7.436870340796968E-2</v>
      </c>
      <c r="AS4">
        <f t="shared" si="11"/>
        <v>-8.1280276498885723E-2</v>
      </c>
    </row>
    <row r="5" spans="1:45">
      <c r="A5" s="1">
        <v>1750000</v>
      </c>
      <c r="B5">
        <v>4</v>
      </c>
      <c r="C5">
        <v>653</v>
      </c>
      <c r="D5">
        <v>118</v>
      </c>
      <c r="E5">
        <v>213</v>
      </c>
      <c r="F5">
        <f t="shared" si="7"/>
        <v>140</v>
      </c>
      <c r="G5">
        <v>54</v>
      </c>
      <c r="H5">
        <v>2</v>
      </c>
      <c r="I5">
        <v>17</v>
      </c>
      <c r="J5">
        <v>83</v>
      </c>
      <c r="K5">
        <v>20</v>
      </c>
      <c r="L5">
        <v>1</v>
      </c>
      <c r="M5">
        <v>50</v>
      </c>
      <c r="N5">
        <v>0.32600000000000001</v>
      </c>
      <c r="O5">
        <v>0.376</v>
      </c>
      <c r="P5">
        <v>0.49299999999999999</v>
      </c>
      <c r="Q5">
        <f t="shared" si="8"/>
        <v>0.86899999999999999</v>
      </c>
      <c r="R5">
        <f t="shared" si="9"/>
        <v>322</v>
      </c>
      <c r="T5">
        <v>4</v>
      </c>
      <c r="U5">
        <f t="shared" si="12"/>
        <v>6.2246074188854666E-2</v>
      </c>
      <c r="V5">
        <f t="shared" si="0"/>
        <v>0.69827586206896552</v>
      </c>
      <c r="W5">
        <f t="shared" si="1"/>
        <v>0.88135593220338981</v>
      </c>
      <c r="X5">
        <f t="shared" si="2"/>
        <v>1</v>
      </c>
      <c r="Y5">
        <f t="shared" si="3"/>
        <v>1</v>
      </c>
      <c r="Z5">
        <f t="shared" si="4"/>
        <v>0.10526315789473684</v>
      </c>
      <c r="AA5">
        <f t="shared" si="13"/>
        <v>0.61354581673306774</v>
      </c>
      <c r="AB5">
        <f t="shared" si="5"/>
        <v>0.43243243243243246</v>
      </c>
      <c r="AC5">
        <f>(J5-J$53)/(J$52-J$53)</f>
        <v>0.4891304347826087</v>
      </c>
      <c r="AD5">
        <f t="shared" si="6"/>
        <v>0.35714285714285715</v>
      </c>
      <c r="AE5">
        <f>(L5-L$53)/(L$52-L$53)</f>
        <v>6.6666666666666666E-2</v>
      </c>
      <c r="AF5">
        <f>(M5-M$53)/(M$52-M$53)</f>
        <v>0.35526315789473684</v>
      </c>
      <c r="AG5">
        <f>(N5-N$53)/(N$52-N$53)</f>
        <v>1</v>
      </c>
      <c r="AH5">
        <f>(O5-O$53)/(O$52-O$53)</f>
        <v>0.70175438596491246</v>
      </c>
      <c r="AI5">
        <f>(P5-P$53)/(P$52-P$53)</f>
        <v>0.69072164948453596</v>
      </c>
      <c r="AJ5">
        <f>AVERAGE(U5:AI5)</f>
        <v>0.56358656183051759</v>
      </c>
      <c r="AK5" s="19">
        <f t="shared" ref="AK5:AK51" si="14">(V5*V$52)+(W5*W$52)+(X5*X$52)+(Y5*Y$52)+(Z5*Z$52)+(AA5*AA$52)+(AB5*AB$52)+(AC5*AC$52)+(AD5*AD$52)+(AE5*AE$52)+(AF5*AF$52)+(AG5*AG$52)+(AH5*AH$52)+(AI5*AI$52)</f>
        <v>0.66032590541740332</v>
      </c>
      <c r="AN5" t="s">
        <v>6</v>
      </c>
      <c r="AO5">
        <v>5.4866963183977963E-2</v>
      </c>
      <c r="AP5">
        <v>0.05</v>
      </c>
      <c r="AQ5">
        <v>0</v>
      </c>
      <c r="AR5">
        <f t="shared" si="10"/>
        <v>3.4955654394659322E-2</v>
      </c>
      <c r="AS5">
        <f t="shared" si="11"/>
        <v>-0.12069332551219608</v>
      </c>
    </row>
    <row r="6" spans="1:45">
      <c r="A6" s="1">
        <v>13054526</v>
      </c>
      <c r="B6">
        <v>5</v>
      </c>
      <c r="C6">
        <v>645</v>
      </c>
      <c r="D6">
        <v>102</v>
      </c>
      <c r="E6">
        <v>183</v>
      </c>
      <c r="F6">
        <f t="shared" si="7"/>
        <v>133</v>
      </c>
      <c r="G6">
        <v>36</v>
      </c>
      <c r="H6">
        <v>2</v>
      </c>
      <c r="I6">
        <v>12</v>
      </c>
      <c r="J6">
        <v>82</v>
      </c>
      <c r="K6">
        <v>10</v>
      </c>
      <c r="L6">
        <v>0</v>
      </c>
      <c r="M6">
        <v>55</v>
      </c>
      <c r="N6">
        <v>0.28399999999999997</v>
      </c>
      <c r="O6">
        <v>0.33900000000000002</v>
      </c>
      <c r="P6">
        <v>0.40200000000000002</v>
      </c>
      <c r="Q6">
        <f t="shared" si="8"/>
        <v>0.7410000000000001</v>
      </c>
      <c r="R6">
        <f t="shared" si="9"/>
        <v>259</v>
      </c>
      <c r="T6">
        <v>5</v>
      </c>
      <c r="U6">
        <f t="shared" si="12"/>
        <v>0.59629462007974454</v>
      </c>
      <c r="V6">
        <f t="shared" si="0"/>
        <v>0.62931034482758619</v>
      </c>
      <c r="W6">
        <f t="shared" si="1"/>
        <v>0.61016949152542377</v>
      </c>
      <c r="X6">
        <f t="shared" si="2"/>
        <v>0.55223880597014929</v>
      </c>
      <c r="Y6">
        <f t="shared" si="3"/>
        <v>0.48571428571428571</v>
      </c>
      <c r="Z6">
        <f t="shared" si="4"/>
        <v>0.10526315789473684</v>
      </c>
      <c r="AA6">
        <f t="shared" si="13"/>
        <v>0.36254980079681276</v>
      </c>
      <c r="AB6">
        <f t="shared" si="5"/>
        <v>0.29729729729729731</v>
      </c>
      <c r="AC6">
        <f>(J6-J$53)/(J$52-J$53)</f>
        <v>0.47826086956521741</v>
      </c>
      <c r="AD6">
        <f t="shared" si="6"/>
        <v>0.17857142857142858</v>
      </c>
      <c r="AE6">
        <f>(L6-L$53)/(L$52-L$53)</f>
        <v>0</v>
      </c>
      <c r="AF6">
        <f>(M6-M$53)/(M$52-M$53)</f>
        <v>0.42105263157894735</v>
      </c>
      <c r="AG6">
        <f>(N6-N$53)/(N$52-N$53)</f>
        <v>0.40845070422535162</v>
      </c>
      <c r="AH6">
        <f>(O6-O$53)/(O$52-O$53)</f>
        <v>0.37719298245614069</v>
      </c>
      <c r="AI6">
        <f>(P6-P$53)/(P$52-P$53)</f>
        <v>0.2216494845360826</v>
      </c>
      <c r="AJ6">
        <f>AVERAGE(U6:AI6)</f>
        <v>0.38160106033594698</v>
      </c>
      <c r="AK6" s="19">
        <f t="shared" si="14"/>
        <v>0.3845388429903227</v>
      </c>
      <c r="AN6" t="s">
        <v>7</v>
      </c>
      <c r="AO6">
        <v>3.4096865239219773E-2</v>
      </c>
      <c r="AP6">
        <v>0.02</v>
      </c>
      <c r="AQ6">
        <v>0</v>
      </c>
      <c r="AR6">
        <f t="shared" si="10"/>
        <v>1.803228841307326E-2</v>
      </c>
      <c r="AS6">
        <f t="shared" si="11"/>
        <v>-0.13761669149378214</v>
      </c>
    </row>
    <row r="7" spans="1:45">
      <c r="A7" s="1">
        <v>2250000</v>
      </c>
      <c r="B7">
        <v>6</v>
      </c>
      <c r="C7">
        <v>644</v>
      </c>
      <c r="D7">
        <v>80</v>
      </c>
      <c r="E7">
        <v>191</v>
      </c>
      <c r="F7">
        <f t="shared" si="7"/>
        <v>132</v>
      </c>
      <c r="G7">
        <v>41</v>
      </c>
      <c r="H7">
        <v>1</v>
      </c>
      <c r="I7">
        <v>17</v>
      </c>
      <c r="J7">
        <v>89</v>
      </c>
      <c r="K7">
        <v>6</v>
      </c>
      <c r="L7">
        <v>3</v>
      </c>
      <c r="M7">
        <v>27</v>
      </c>
      <c r="N7">
        <v>0.29699999999999999</v>
      </c>
      <c r="O7">
        <v>0.32200000000000001</v>
      </c>
      <c r="P7">
        <v>0.443</v>
      </c>
      <c r="Q7">
        <f t="shared" si="8"/>
        <v>0.76500000000000001</v>
      </c>
      <c r="R7">
        <f t="shared" si="9"/>
        <v>285</v>
      </c>
      <c r="T7">
        <v>6</v>
      </c>
      <c r="U7">
        <f t="shared" si="12"/>
        <v>8.5867079876792832E-2</v>
      </c>
      <c r="V7">
        <f t="shared" si="0"/>
        <v>0.62068965517241381</v>
      </c>
      <c r="W7">
        <f t="shared" si="1"/>
        <v>0.23728813559322035</v>
      </c>
      <c r="X7">
        <f t="shared" si="2"/>
        <v>0.67164179104477617</v>
      </c>
      <c r="Y7">
        <f t="shared" si="3"/>
        <v>0.62857142857142856</v>
      </c>
      <c r="Z7">
        <f t="shared" si="4"/>
        <v>5.2631578947368418E-2</v>
      </c>
      <c r="AA7">
        <f t="shared" si="13"/>
        <v>0.46613545816733065</v>
      </c>
      <c r="AB7">
        <f t="shared" si="5"/>
        <v>0.43243243243243246</v>
      </c>
      <c r="AC7">
        <f>(J7-J$53)/(J$52-J$53)</f>
        <v>0.55434782608695654</v>
      </c>
      <c r="AD7">
        <f t="shared" si="6"/>
        <v>0.10714285714285714</v>
      </c>
      <c r="AE7">
        <f>(L7-L$53)/(L$52-L$53)</f>
        <v>0.2</v>
      </c>
      <c r="AF7">
        <f>(M7-M$53)/(M$52-M$53)</f>
        <v>5.2631578947368418E-2</v>
      </c>
      <c r="AG7">
        <f>(N7-N$53)/(N$52-N$53)</f>
        <v>0.59154929577464754</v>
      </c>
      <c r="AH7">
        <f>(O7-O$53)/(O$52-O$53)</f>
        <v>0.2280701754385967</v>
      </c>
      <c r="AI7">
        <f>(P7-P$53)/(P$52-P$53)</f>
        <v>0.43298969072164945</v>
      </c>
      <c r="AJ7">
        <f>AVERAGE(U7:AI7)</f>
        <v>0.35746593226118928</v>
      </c>
      <c r="AK7" s="19">
        <f t="shared" si="14"/>
        <v>0.38555553094646888</v>
      </c>
      <c r="AN7" t="s">
        <v>8</v>
      </c>
      <c r="AO7">
        <v>5.6729090419955747E-2</v>
      </c>
      <c r="AP7">
        <v>0.13900000000000001</v>
      </c>
      <c r="AQ7">
        <v>0.05</v>
      </c>
      <c r="AR7">
        <f t="shared" si="10"/>
        <v>8.190969680665193E-2</v>
      </c>
      <c r="AS7">
        <f t="shared" si="11"/>
        <v>-7.3739283100203473E-2</v>
      </c>
    </row>
    <row r="8" spans="1:45">
      <c r="A8" s="1">
        <v>7166666</v>
      </c>
      <c r="B8">
        <v>7</v>
      </c>
      <c r="C8">
        <v>635</v>
      </c>
      <c r="D8">
        <v>85</v>
      </c>
      <c r="E8">
        <v>186</v>
      </c>
      <c r="F8">
        <f t="shared" si="7"/>
        <v>117</v>
      </c>
      <c r="G8">
        <v>43</v>
      </c>
      <c r="H8">
        <v>3</v>
      </c>
      <c r="I8">
        <v>23</v>
      </c>
      <c r="J8">
        <v>110</v>
      </c>
      <c r="K8">
        <v>2</v>
      </c>
      <c r="L8">
        <v>4</v>
      </c>
      <c r="M8">
        <v>64</v>
      </c>
      <c r="N8">
        <v>0.29299999999999998</v>
      </c>
      <c r="O8">
        <v>0.35799999999999998</v>
      </c>
      <c r="P8">
        <v>0.47899999999999998</v>
      </c>
      <c r="Q8">
        <f t="shared" si="8"/>
        <v>0.83699999999999997</v>
      </c>
      <c r="R8">
        <f t="shared" si="9"/>
        <v>304</v>
      </c>
      <c r="T8">
        <v>7</v>
      </c>
      <c r="U8">
        <f t="shared" si="12"/>
        <v>0.31814027098017728</v>
      </c>
      <c r="V8">
        <f t="shared" si="0"/>
        <v>0.5431034482758621</v>
      </c>
      <c r="W8">
        <f t="shared" si="1"/>
        <v>0.32203389830508472</v>
      </c>
      <c r="X8">
        <f t="shared" si="2"/>
        <v>0.59701492537313428</v>
      </c>
      <c r="Y8">
        <f t="shared" si="3"/>
        <v>0.68571428571428572</v>
      </c>
      <c r="Z8">
        <f t="shared" si="4"/>
        <v>0.15789473684210525</v>
      </c>
      <c r="AA8">
        <f t="shared" si="13"/>
        <v>0.54183266932270913</v>
      </c>
      <c r="AB8">
        <f t="shared" si="5"/>
        <v>0.59459459459459463</v>
      </c>
      <c r="AC8">
        <f>(J8-J$53)/(J$52-J$53)</f>
        <v>0.78260869565217395</v>
      </c>
      <c r="AD8">
        <f t="shared" si="6"/>
        <v>3.5714285714285712E-2</v>
      </c>
      <c r="AE8">
        <f>(L8-L$53)/(L$52-L$53)</f>
        <v>0.26666666666666666</v>
      </c>
      <c r="AF8">
        <f>(M8-M$53)/(M$52-M$53)</f>
        <v>0.53947368421052633</v>
      </c>
      <c r="AG8">
        <f>(N8-N$53)/(N$52-N$53)</f>
        <v>0.53521126760563342</v>
      </c>
      <c r="AH8">
        <f>(O8-O$53)/(O$52-O$53)</f>
        <v>0.54385964912280704</v>
      </c>
      <c r="AI8">
        <f>(P8-P$53)/(P$52-P$53)</f>
        <v>0.61855670103092764</v>
      </c>
      <c r="AJ8">
        <f>AVERAGE(U8:AI8)</f>
        <v>0.47216131862739824</v>
      </c>
      <c r="AK8" s="19">
        <f t="shared" si="14"/>
        <v>0.50958893833321595</v>
      </c>
      <c r="AN8" t="s">
        <v>17</v>
      </c>
      <c r="AO8">
        <v>9.8792192161233972E-2</v>
      </c>
      <c r="AP8">
        <v>0.09</v>
      </c>
      <c r="AQ8">
        <v>0.1</v>
      </c>
      <c r="AR8">
        <f t="shared" si="10"/>
        <v>9.6264064053744658E-2</v>
      </c>
      <c r="AS8">
        <f t="shared" si="11"/>
        <v>-5.9384915853110745E-2</v>
      </c>
    </row>
    <row r="9" spans="1:45">
      <c r="A9" s="1">
        <v>6400000</v>
      </c>
      <c r="B9">
        <v>8</v>
      </c>
      <c r="C9">
        <v>635</v>
      </c>
      <c r="D9">
        <v>91</v>
      </c>
      <c r="E9">
        <v>185</v>
      </c>
      <c r="F9">
        <f t="shared" si="7"/>
        <v>115</v>
      </c>
      <c r="G9">
        <v>47</v>
      </c>
      <c r="H9">
        <v>8</v>
      </c>
      <c r="I9">
        <v>15</v>
      </c>
      <c r="J9">
        <v>79</v>
      </c>
      <c r="K9">
        <v>32</v>
      </c>
      <c r="L9">
        <v>8</v>
      </c>
      <c r="M9">
        <v>44</v>
      </c>
      <c r="N9">
        <v>0.29099999999999998</v>
      </c>
      <c r="O9">
        <v>0.33700000000000002</v>
      </c>
      <c r="P9">
        <v>0.46100000000000002</v>
      </c>
      <c r="Q9">
        <f t="shared" si="8"/>
        <v>0.79800000000000004</v>
      </c>
      <c r="R9">
        <f t="shared" si="9"/>
        <v>293</v>
      </c>
      <c r="T9">
        <v>8</v>
      </c>
      <c r="U9">
        <f t="shared" si="12"/>
        <v>0.28192142708667967</v>
      </c>
      <c r="V9">
        <f t="shared" si="0"/>
        <v>0.5431034482758621</v>
      </c>
      <c r="W9">
        <f t="shared" si="1"/>
        <v>0.42372881355932202</v>
      </c>
      <c r="X9">
        <f t="shared" si="2"/>
        <v>0.58208955223880599</v>
      </c>
      <c r="Y9">
        <f t="shared" si="3"/>
        <v>0.8</v>
      </c>
      <c r="Z9">
        <f t="shared" si="4"/>
        <v>0.42105263157894735</v>
      </c>
      <c r="AA9">
        <f t="shared" si="13"/>
        <v>0.49800796812749004</v>
      </c>
      <c r="AB9">
        <f t="shared" si="5"/>
        <v>0.3783783783783784</v>
      </c>
      <c r="AC9">
        <f>(J9-J$53)/(J$52-J$53)</f>
        <v>0.44565217391304346</v>
      </c>
      <c r="AD9">
        <f t="shared" si="6"/>
        <v>0.5714285714285714</v>
      </c>
      <c r="AE9">
        <f>(L9-L$53)/(L$52-L$53)</f>
        <v>0.53333333333333333</v>
      </c>
      <c r="AF9">
        <f>(M9-M$53)/(M$52-M$53)</f>
        <v>0.27631578947368424</v>
      </c>
      <c r="AG9">
        <f>(N9-N$53)/(N$52-N$53)</f>
        <v>0.50704225352112642</v>
      </c>
      <c r="AH9">
        <f>(O9-O$53)/(O$52-O$53)</f>
        <v>0.35964912280701788</v>
      </c>
      <c r="AI9">
        <f>(P9-P$53)/(P$52-P$53)</f>
        <v>0.52577319587628868</v>
      </c>
      <c r="AJ9">
        <f>AVERAGE(U9:AI9)</f>
        <v>0.47649844397323665</v>
      </c>
      <c r="AK9" s="19">
        <f t="shared" si="14"/>
        <v>0.46043666941681494</v>
      </c>
      <c r="AN9" t="s">
        <v>9</v>
      </c>
      <c r="AO9">
        <v>8.6841893474019716E-2</v>
      </c>
      <c r="AP9">
        <v>7.0000000000000007E-2</v>
      </c>
      <c r="AQ9">
        <v>0.05</v>
      </c>
      <c r="AR9">
        <f t="shared" si="10"/>
        <v>6.8947297824673237E-2</v>
      </c>
      <c r="AS9">
        <f t="shared" si="11"/>
        <v>-8.6701682082182166E-2</v>
      </c>
    </row>
    <row r="10" spans="1:45">
      <c r="A10" s="1">
        <v>4766666</v>
      </c>
      <c r="B10">
        <v>9</v>
      </c>
      <c r="C10">
        <v>634</v>
      </c>
      <c r="D10">
        <v>101</v>
      </c>
      <c r="E10">
        <v>170</v>
      </c>
      <c r="F10">
        <f t="shared" si="7"/>
        <v>93</v>
      </c>
      <c r="G10">
        <v>39</v>
      </c>
      <c r="H10">
        <v>5</v>
      </c>
      <c r="I10">
        <v>33</v>
      </c>
      <c r="J10">
        <v>90</v>
      </c>
      <c r="K10">
        <v>38</v>
      </c>
      <c r="L10">
        <v>5</v>
      </c>
      <c r="M10">
        <v>98</v>
      </c>
      <c r="N10">
        <v>0.26800000000000002</v>
      </c>
      <c r="O10">
        <v>0.374</v>
      </c>
      <c r="P10">
        <v>0.502</v>
      </c>
      <c r="Q10">
        <f t="shared" si="8"/>
        <v>0.876</v>
      </c>
      <c r="R10">
        <f t="shared" si="9"/>
        <v>318</v>
      </c>
      <c r="T10">
        <v>9</v>
      </c>
      <c r="U10">
        <f t="shared" si="12"/>
        <v>0.20475944367807403</v>
      </c>
      <c r="V10">
        <f t="shared" si="0"/>
        <v>0.53448275862068961</v>
      </c>
      <c r="W10">
        <f t="shared" si="1"/>
        <v>0.59322033898305082</v>
      </c>
      <c r="X10">
        <f t="shared" si="2"/>
        <v>0.35820895522388058</v>
      </c>
      <c r="Y10">
        <f t="shared" si="3"/>
        <v>0.5714285714285714</v>
      </c>
      <c r="Z10">
        <f t="shared" si="4"/>
        <v>0.26315789473684209</v>
      </c>
      <c r="AA10">
        <f t="shared" si="13"/>
        <v>0.59760956175298807</v>
      </c>
      <c r="AB10">
        <f t="shared" si="5"/>
        <v>0.86486486486486491</v>
      </c>
      <c r="AC10">
        <f>(J10-J$53)/(J$52-J$53)</f>
        <v>0.56521739130434778</v>
      </c>
      <c r="AD10">
        <f t="shared" si="6"/>
        <v>0.6785714285714286</v>
      </c>
      <c r="AE10">
        <f>(L10-L$53)/(L$52-L$53)</f>
        <v>0.33333333333333331</v>
      </c>
      <c r="AF10">
        <f>(M10-M$53)/(M$52-M$53)</f>
        <v>0.98684210526315785</v>
      </c>
      <c r="AG10">
        <f>(N10-N$53)/(N$52-N$53)</f>
        <v>0.18309859154929592</v>
      </c>
      <c r="AH10">
        <f>(O10-O$53)/(O$52-O$53)</f>
        <v>0.6842105263157896</v>
      </c>
      <c r="AI10">
        <f>(P10-P$53)/(P$52-P$53)</f>
        <v>0.73711340206185549</v>
      </c>
      <c r="AJ10">
        <f>AVERAGE(U10:AI10)</f>
        <v>0.543741277845878</v>
      </c>
      <c r="AK10" s="19">
        <f t="shared" si="14"/>
        <v>0.59538706231953697</v>
      </c>
      <c r="AN10" t="s">
        <v>13</v>
      </c>
      <c r="AO10">
        <v>0.10837911084696955</v>
      </c>
      <c r="AP10">
        <v>3.6999999999999998E-2</v>
      </c>
      <c r="AQ10">
        <v>0.05</v>
      </c>
      <c r="AR10">
        <f t="shared" si="10"/>
        <v>6.5126370282323195E-2</v>
      </c>
      <c r="AS10">
        <f t="shared" si="11"/>
        <v>-9.0522609624532208E-2</v>
      </c>
    </row>
    <row r="11" spans="1:45">
      <c r="A11" s="1">
        <v>14811414</v>
      </c>
      <c r="B11">
        <v>10</v>
      </c>
      <c r="C11">
        <v>632</v>
      </c>
      <c r="D11">
        <v>92</v>
      </c>
      <c r="E11">
        <v>179</v>
      </c>
      <c r="F11">
        <f t="shared" si="7"/>
        <v>125</v>
      </c>
      <c r="G11">
        <v>38</v>
      </c>
      <c r="H11">
        <v>3</v>
      </c>
      <c r="I11">
        <v>13</v>
      </c>
      <c r="J11">
        <v>66</v>
      </c>
      <c r="K11">
        <v>7</v>
      </c>
      <c r="L11">
        <v>7</v>
      </c>
      <c r="M11">
        <v>24</v>
      </c>
      <c r="N11">
        <v>0.28299999999999997</v>
      </c>
      <c r="O11">
        <v>0.314</v>
      </c>
      <c r="P11">
        <v>0.41499999999999998</v>
      </c>
      <c r="Q11">
        <f t="shared" si="8"/>
        <v>0.72899999999999998</v>
      </c>
      <c r="R11">
        <f t="shared" si="9"/>
        <v>262</v>
      </c>
      <c r="T11">
        <v>10</v>
      </c>
      <c r="U11">
        <f t="shared" si="12"/>
        <v>0.67929354296188516</v>
      </c>
      <c r="V11">
        <f t="shared" si="0"/>
        <v>0.51724137931034486</v>
      </c>
      <c r="W11">
        <f t="shared" si="1"/>
        <v>0.44067796610169491</v>
      </c>
      <c r="X11">
        <f t="shared" si="2"/>
        <v>0.4925373134328358</v>
      </c>
      <c r="Y11">
        <f t="shared" si="3"/>
        <v>0.54285714285714282</v>
      </c>
      <c r="Z11">
        <f t="shared" si="4"/>
        <v>0.15789473684210525</v>
      </c>
      <c r="AA11">
        <f t="shared" si="13"/>
        <v>0.37450199203187251</v>
      </c>
      <c r="AB11">
        <f t="shared" si="5"/>
        <v>0.32432432432432434</v>
      </c>
      <c r="AC11">
        <f>(J11-J$53)/(J$52-J$53)</f>
        <v>0.30434782608695654</v>
      </c>
      <c r="AD11">
        <f t="shared" si="6"/>
        <v>0.125</v>
      </c>
      <c r="AE11">
        <f>(L11-L$53)/(L$52-L$53)</f>
        <v>0.46666666666666667</v>
      </c>
      <c r="AF11">
        <f>(M11-M$53)/(M$52-M$53)</f>
        <v>1.3157894736842105E-2</v>
      </c>
      <c r="AG11">
        <f>(N11-N$53)/(N$52-N$53)</f>
        <v>0.39436619718309812</v>
      </c>
      <c r="AH11">
        <f>(O11-O$53)/(O$52-O$53)</f>
        <v>0.15789473684210542</v>
      </c>
      <c r="AI11">
        <f>(P11-P$53)/(P$52-P$53)</f>
        <v>0.28865979381443285</v>
      </c>
      <c r="AJ11">
        <f>AVERAGE(U11:AI11)</f>
        <v>0.3519614342128205</v>
      </c>
      <c r="AK11" s="19">
        <f t="shared" si="14"/>
        <v>0.31163087402801937</v>
      </c>
      <c r="AN11" t="s">
        <v>14</v>
      </c>
      <c r="AO11">
        <v>7.4771751714774598E-2</v>
      </c>
      <c r="AP11">
        <v>0.11</v>
      </c>
      <c r="AQ11">
        <v>0.15</v>
      </c>
      <c r="AR11">
        <f t="shared" si="10"/>
        <v>0.11159058390492486</v>
      </c>
      <c r="AS11">
        <f t="shared" si="11"/>
        <v>-4.4058396001930539E-2</v>
      </c>
    </row>
    <row r="12" spans="1:45">
      <c r="A12" s="1">
        <v>3500000</v>
      </c>
      <c r="B12">
        <v>11</v>
      </c>
      <c r="C12">
        <v>628</v>
      </c>
      <c r="D12">
        <v>92</v>
      </c>
      <c r="E12">
        <v>174</v>
      </c>
      <c r="F12">
        <f t="shared" si="7"/>
        <v>104</v>
      </c>
      <c r="G12">
        <v>41</v>
      </c>
      <c r="H12">
        <v>0</v>
      </c>
      <c r="I12">
        <v>29</v>
      </c>
      <c r="J12">
        <v>95</v>
      </c>
      <c r="K12">
        <v>6</v>
      </c>
      <c r="L12">
        <v>2</v>
      </c>
      <c r="M12">
        <v>40</v>
      </c>
      <c r="N12">
        <v>0.27700000000000002</v>
      </c>
      <c r="O12">
        <v>0.32700000000000001</v>
      </c>
      <c r="P12">
        <v>0.48099999999999998</v>
      </c>
      <c r="Q12">
        <f t="shared" si="8"/>
        <v>0.80800000000000005</v>
      </c>
      <c r="R12">
        <f t="shared" si="9"/>
        <v>302</v>
      </c>
      <c r="T12">
        <v>11</v>
      </c>
      <c r="U12">
        <f t="shared" si="12"/>
        <v>0.14491959409663827</v>
      </c>
      <c r="V12">
        <f t="shared" si="0"/>
        <v>0.48275862068965519</v>
      </c>
      <c r="W12">
        <f t="shared" si="1"/>
        <v>0.44067796610169491</v>
      </c>
      <c r="X12">
        <f t="shared" si="2"/>
        <v>0.41791044776119401</v>
      </c>
      <c r="Y12">
        <f t="shared" si="3"/>
        <v>0.62857142857142856</v>
      </c>
      <c r="Z12">
        <f t="shared" si="4"/>
        <v>0</v>
      </c>
      <c r="AA12">
        <f t="shared" si="13"/>
        <v>0.53386454183266929</v>
      </c>
      <c r="AB12">
        <f t="shared" si="5"/>
        <v>0.7567567567567568</v>
      </c>
      <c r="AC12">
        <f>(J12-J$53)/(J$52-J$53)</f>
        <v>0.61956521739130432</v>
      </c>
      <c r="AD12">
        <f t="shared" si="6"/>
        <v>0.10714285714285714</v>
      </c>
      <c r="AE12">
        <f>(L12-L$53)/(L$52-L$53)</f>
        <v>0.13333333333333333</v>
      </c>
      <c r="AF12">
        <f>(M12-M$53)/(M$52-M$53)</f>
        <v>0.22368421052631579</v>
      </c>
      <c r="AG12">
        <f>(N12-N$53)/(N$52-N$53)</f>
        <v>0.30985915492957772</v>
      </c>
      <c r="AH12">
        <f>(O12-O$53)/(O$52-O$53)</f>
        <v>0.2719298245614038</v>
      </c>
      <c r="AI12">
        <f>(P12-P$53)/(P$52-P$53)</f>
        <v>0.62886597938144306</v>
      </c>
      <c r="AJ12">
        <f>AVERAGE(U12:AI12)</f>
        <v>0.37998932887175152</v>
      </c>
      <c r="AK12" s="19">
        <f t="shared" si="14"/>
        <v>0.44256183355656281</v>
      </c>
      <c r="AN12" t="s">
        <v>15</v>
      </c>
      <c r="AO12">
        <v>0.10465373730350502</v>
      </c>
      <c r="AP12">
        <v>9.2999999999999999E-2</v>
      </c>
      <c r="AQ12">
        <v>0.15</v>
      </c>
      <c r="AR12">
        <f t="shared" si="10"/>
        <v>0.11588457910116834</v>
      </c>
      <c r="AS12">
        <f t="shared" si="11"/>
        <v>-3.9764400805687064E-2</v>
      </c>
    </row>
    <row r="13" spans="1:45">
      <c r="A13" s="1">
        <v>3250000</v>
      </c>
      <c r="B13">
        <v>12</v>
      </c>
      <c r="C13">
        <v>627</v>
      </c>
      <c r="D13">
        <v>91</v>
      </c>
      <c r="E13">
        <v>172</v>
      </c>
      <c r="F13">
        <f t="shared" si="7"/>
        <v>127</v>
      </c>
      <c r="G13">
        <v>30</v>
      </c>
      <c r="H13">
        <v>9</v>
      </c>
      <c r="I13">
        <v>6</v>
      </c>
      <c r="J13">
        <v>48</v>
      </c>
      <c r="K13">
        <v>8</v>
      </c>
      <c r="L13">
        <v>6</v>
      </c>
      <c r="M13">
        <v>70</v>
      </c>
      <c r="N13">
        <v>0.27400000000000002</v>
      </c>
      <c r="O13">
        <v>0.34899999999999998</v>
      </c>
      <c r="P13">
        <v>0.38</v>
      </c>
      <c r="Q13">
        <f t="shared" si="8"/>
        <v>0.72899999999999998</v>
      </c>
      <c r="R13">
        <f t="shared" si="9"/>
        <v>238</v>
      </c>
      <c r="T13">
        <v>12</v>
      </c>
      <c r="U13">
        <f t="shared" si="12"/>
        <v>0.13310909125266918</v>
      </c>
      <c r="V13">
        <f t="shared" si="0"/>
        <v>0.47413793103448276</v>
      </c>
      <c r="W13">
        <f t="shared" si="1"/>
        <v>0.42372881355932202</v>
      </c>
      <c r="X13">
        <f t="shared" si="2"/>
        <v>0.38805970149253732</v>
      </c>
      <c r="Y13">
        <f t="shared" si="3"/>
        <v>0.31428571428571428</v>
      </c>
      <c r="Z13">
        <f t="shared" si="4"/>
        <v>0.47368421052631576</v>
      </c>
      <c r="AA13">
        <f t="shared" si="13"/>
        <v>0.2788844621513944</v>
      </c>
      <c r="AB13">
        <f t="shared" si="5"/>
        <v>0.13513513513513514</v>
      </c>
      <c r="AC13">
        <f>(J13-J$53)/(J$52-J$53)</f>
        <v>0.10869565217391304</v>
      </c>
      <c r="AD13">
        <f t="shared" si="6"/>
        <v>0.14285714285714285</v>
      </c>
      <c r="AE13">
        <f>(L13-L$53)/(L$52-L$53)</f>
        <v>0.4</v>
      </c>
      <c r="AF13">
        <f>(M13-M$53)/(M$52-M$53)</f>
        <v>0.61842105263157898</v>
      </c>
      <c r="AG13">
        <f>(N13-N$53)/(N$52-N$53)</f>
        <v>0.2676056338028171</v>
      </c>
      <c r="AH13">
        <f>(O13-O$53)/(O$52-O$53)</f>
        <v>0.46491228070175433</v>
      </c>
      <c r="AI13">
        <f>(P13-P$53)/(P$52-P$53)</f>
        <v>0.10824742268041243</v>
      </c>
      <c r="AJ13">
        <f>AVERAGE(U13:AI13)</f>
        <v>0.31545094961901265</v>
      </c>
      <c r="AK13" s="19">
        <f t="shared" si="14"/>
        <v>0.29306679132129243</v>
      </c>
      <c r="AN13" t="s">
        <v>16</v>
      </c>
      <c r="AO13">
        <v>0.10009813840179421</v>
      </c>
      <c r="AP13">
        <v>9.2999999999999999E-2</v>
      </c>
      <c r="AQ13">
        <v>0.2</v>
      </c>
      <c r="AR13">
        <f t="shared" si="10"/>
        <v>0.13103271280059806</v>
      </c>
      <c r="AS13">
        <f>AR13-$AR$21/$AR$20-$AR$21</f>
        <v>-2.4616267106257344E-2</v>
      </c>
    </row>
    <row r="14" spans="1:45">
      <c r="A14" s="1">
        <v>7750000</v>
      </c>
      <c r="B14">
        <v>13</v>
      </c>
      <c r="C14">
        <v>626</v>
      </c>
      <c r="D14">
        <v>115</v>
      </c>
      <c r="E14">
        <v>189</v>
      </c>
      <c r="F14">
        <f t="shared" si="7"/>
        <v>112</v>
      </c>
      <c r="G14">
        <v>42</v>
      </c>
      <c r="H14">
        <v>2</v>
      </c>
      <c r="I14">
        <v>33</v>
      </c>
      <c r="J14">
        <v>124</v>
      </c>
      <c r="K14">
        <v>15</v>
      </c>
      <c r="L14">
        <v>5</v>
      </c>
      <c r="M14">
        <v>94</v>
      </c>
      <c r="N14">
        <v>0.30199999999999999</v>
      </c>
      <c r="O14">
        <v>0.39</v>
      </c>
      <c r="P14">
        <v>0.53400000000000003</v>
      </c>
      <c r="Q14">
        <f t="shared" si="8"/>
        <v>0.92400000000000004</v>
      </c>
      <c r="R14">
        <f t="shared" si="9"/>
        <v>334</v>
      </c>
      <c r="T14">
        <v>13</v>
      </c>
      <c r="U14">
        <f t="shared" si="12"/>
        <v>0.34569814244411268</v>
      </c>
      <c r="V14">
        <f t="shared" si="0"/>
        <v>0.46551724137931033</v>
      </c>
      <c r="W14">
        <f t="shared" si="1"/>
        <v>0.83050847457627119</v>
      </c>
      <c r="X14">
        <f t="shared" si="2"/>
        <v>0.64179104477611937</v>
      </c>
      <c r="Y14">
        <f t="shared" si="3"/>
        <v>0.65714285714285714</v>
      </c>
      <c r="Z14">
        <f t="shared" si="4"/>
        <v>0.10526315789473684</v>
      </c>
      <c r="AA14">
        <f t="shared" si="13"/>
        <v>0.66135458167330674</v>
      </c>
      <c r="AB14">
        <f t="shared" si="5"/>
        <v>0.86486486486486491</v>
      </c>
      <c r="AC14">
        <f>(J14-J$53)/(J$52-J$53)</f>
        <v>0.93478260869565222</v>
      </c>
      <c r="AD14">
        <f t="shared" si="6"/>
        <v>0.26785714285714285</v>
      </c>
      <c r="AE14">
        <f>(L14-L$53)/(L$52-L$53)</f>
        <v>0.33333333333333331</v>
      </c>
      <c r="AF14">
        <f>(M14-M$53)/(M$52-M$53)</f>
        <v>0.93421052631578949</v>
      </c>
      <c r="AG14">
        <f>(N14-N$53)/(N$52-N$53)</f>
        <v>0.66197183098591528</v>
      </c>
      <c r="AH14">
        <f>(O14-O$53)/(O$52-O$53)</f>
        <v>0.82456140350877227</v>
      </c>
      <c r="AI14">
        <f>(P14-P$53)/(P$52-P$53)</f>
        <v>0.902061855670103</v>
      </c>
      <c r="AJ14">
        <f>AVERAGE(U14:AI14)</f>
        <v>0.62872793774121916</v>
      </c>
      <c r="AK14" s="19">
        <f t="shared" si="14"/>
        <v>0.72354729846264698</v>
      </c>
      <c r="AN14" t="s">
        <v>12</v>
      </c>
      <c r="AO14">
        <v>8.1222154642183339E-2</v>
      </c>
      <c r="AP14">
        <v>4.5999999999999999E-2</v>
      </c>
      <c r="AQ14">
        <v>0</v>
      </c>
      <c r="AR14">
        <f t="shared" si="10"/>
        <v>4.2407384880727782E-2</v>
      </c>
      <c r="AS14">
        <f t="shared" si="11"/>
        <v>-0.11324159502612761</v>
      </c>
    </row>
    <row r="15" spans="1:45">
      <c r="A15" s="1">
        <v>555000</v>
      </c>
      <c r="B15">
        <v>14</v>
      </c>
      <c r="C15">
        <v>624</v>
      </c>
      <c r="D15">
        <v>98</v>
      </c>
      <c r="E15">
        <v>190</v>
      </c>
      <c r="F15">
        <f t="shared" si="7"/>
        <v>118</v>
      </c>
      <c r="G15">
        <v>35</v>
      </c>
      <c r="H15">
        <v>5</v>
      </c>
      <c r="I15">
        <v>32</v>
      </c>
      <c r="J15">
        <v>130</v>
      </c>
      <c r="K15">
        <v>9</v>
      </c>
      <c r="L15">
        <v>1</v>
      </c>
      <c r="M15">
        <v>64</v>
      </c>
      <c r="N15">
        <v>0.30399999999999999</v>
      </c>
      <c r="O15">
        <v>0.371</v>
      </c>
      <c r="P15">
        <v>0.53</v>
      </c>
      <c r="Q15">
        <f t="shared" si="8"/>
        <v>0.90100000000000002</v>
      </c>
      <c r="R15">
        <f t="shared" si="9"/>
        <v>331</v>
      </c>
      <c r="T15">
        <v>14</v>
      </c>
      <c r="U15">
        <f t="shared" si="12"/>
        <v>5.7918705946824389E-3</v>
      </c>
      <c r="V15">
        <f t="shared" si="0"/>
        <v>0.44827586206896552</v>
      </c>
      <c r="W15">
        <f t="shared" si="1"/>
        <v>0.5423728813559322</v>
      </c>
      <c r="X15">
        <f t="shared" si="2"/>
        <v>0.65671641791044777</v>
      </c>
      <c r="Y15">
        <f t="shared" si="3"/>
        <v>0.45714285714285713</v>
      </c>
      <c r="Z15">
        <f t="shared" si="4"/>
        <v>0.26315789473684209</v>
      </c>
      <c r="AA15">
        <f t="shared" si="13"/>
        <v>0.64940239043824699</v>
      </c>
      <c r="AB15">
        <f t="shared" si="5"/>
        <v>0.83783783783783783</v>
      </c>
      <c r="AC15">
        <f>(J15-J$53)/(J$52-J$53)</f>
        <v>1</v>
      </c>
      <c r="AD15">
        <f t="shared" si="6"/>
        <v>0.16071428571428573</v>
      </c>
      <c r="AE15">
        <f>(L15-L$53)/(L$52-L$53)</f>
        <v>6.6666666666666666E-2</v>
      </c>
      <c r="AF15">
        <f>(M15-M$53)/(M$52-M$53)</f>
        <v>0.53947368421052633</v>
      </c>
      <c r="AG15">
        <f>(N15-N$53)/(N$52-N$53)</f>
        <v>0.69014084507042228</v>
      </c>
      <c r="AH15">
        <f>(O15-O$53)/(O$52-O$53)</f>
        <v>0.65789473684210542</v>
      </c>
      <c r="AI15">
        <f>(P15-P$53)/(P$52-P$53)</f>
        <v>0.88144329896907214</v>
      </c>
      <c r="AJ15">
        <f>AVERAGE(U15:AI15)</f>
        <v>0.52380210197059263</v>
      </c>
      <c r="AK15" s="19">
        <f t="shared" si="14"/>
        <v>0.64232118508013691</v>
      </c>
      <c r="AN15" t="s">
        <v>11</v>
      </c>
      <c r="AO15">
        <v>8.1222154642183339E-2</v>
      </c>
      <c r="AP15">
        <v>0.01</v>
      </c>
      <c r="AQ15">
        <v>0.05</v>
      </c>
      <c r="AR15">
        <f t="shared" si="10"/>
        <v>4.7074051547394448E-2</v>
      </c>
      <c r="AS15">
        <f>AR15-$AR$21/$AR$20-$AR$21</f>
        <v>-0.10857492835946096</v>
      </c>
    </row>
    <row r="16" spans="1:45">
      <c r="A16" s="1">
        <v>432400</v>
      </c>
      <c r="B16">
        <v>15</v>
      </c>
      <c r="C16">
        <v>624</v>
      </c>
      <c r="D16">
        <v>71</v>
      </c>
      <c r="E16">
        <v>162</v>
      </c>
      <c r="F16">
        <f t="shared" si="7"/>
        <v>104</v>
      </c>
      <c r="G16">
        <v>31</v>
      </c>
      <c r="H16">
        <v>4</v>
      </c>
      <c r="I16">
        <v>23</v>
      </c>
      <c r="J16">
        <v>84</v>
      </c>
      <c r="K16">
        <v>0</v>
      </c>
      <c r="L16">
        <v>0</v>
      </c>
      <c r="M16">
        <v>23</v>
      </c>
      <c r="N16">
        <v>0.26</v>
      </c>
      <c r="O16">
        <v>0.29899999999999999</v>
      </c>
      <c r="P16">
        <v>0.433</v>
      </c>
      <c r="Q16">
        <f t="shared" si="8"/>
        <v>0.73199999999999998</v>
      </c>
      <c r="R16">
        <f t="shared" si="9"/>
        <v>270</v>
      </c>
      <c r="T16">
        <v>15</v>
      </c>
      <c r="U16">
        <f t="shared" si="12"/>
        <v>0</v>
      </c>
      <c r="V16">
        <f t="shared" si="0"/>
        <v>0.44827586206896552</v>
      </c>
      <c r="W16">
        <f t="shared" si="1"/>
        <v>8.4745762711864403E-2</v>
      </c>
      <c r="X16">
        <f t="shared" si="2"/>
        <v>0.23880597014925373</v>
      </c>
      <c r="Y16">
        <f t="shared" si="3"/>
        <v>0.34285714285714286</v>
      </c>
      <c r="Z16">
        <f t="shared" si="4"/>
        <v>0.21052631578947367</v>
      </c>
      <c r="AA16">
        <f t="shared" si="13"/>
        <v>0.4063745019920319</v>
      </c>
      <c r="AB16">
        <f t="shared" si="5"/>
        <v>0.59459459459459463</v>
      </c>
      <c r="AC16">
        <f>(J16-J$53)/(J$52-J$53)</f>
        <v>0.5</v>
      </c>
      <c r="AD16">
        <f t="shared" si="6"/>
        <v>0</v>
      </c>
      <c r="AE16">
        <f>(L16-L$53)/(L$52-L$53)</f>
        <v>0</v>
      </c>
      <c r="AF16">
        <f>(M16-M$53)/(M$52-M$53)</f>
        <v>0</v>
      </c>
      <c r="AG16">
        <f>(N16-N$53)/(N$52-N$53)</f>
        <v>7.0422535211267664E-2</v>
      </c>
      <c r="AH16">
        <f>(O16-O$53)/(O$52-O$53)</f>
        <v>2.6315789473684237E-2</v>
      </c>
      <c r="AI16">
        <f>(P16-P$53)/(P$52-P$53)</f>
        <v>0.38144329896907209</v>
      </c>
      <c r="AJ16">
        <f>AVERAGE(U16:AI16)</f>
        <v>0.2202907849211567</v>
      </c>
      <c r="AK16" s="19">
        <f t="shared" si="14"/>
        <v>0.24891132021783252</v>
      </c>
      <c r="AN16" t="s">
        <v>10</v>
      </c>
      <c r="AO16">
        <v>8.1222154642183339E-2</v>
      </c>
      <c r="AP16">
        <v>0.01</v>
      </c>
      <c r="AQ16">
        <v>0.05</v>
      </c>
      <c r="AR16">
        <f t="shared" si="10"/>
        <v>4.7074051547394448E-2</v>
      </c>
      <c r="AS16">
        <f>AR16-$AR$21/$AR$20-$AR$21</f>
        <v>-0.10857492835946096</v>
      </c>
    </row>
    <row r="17" spans="1:45">
      <c r="A17" s="1">
        <v>11600000</v>
      </c>
      <c r="B17">
        <v>16</v>
      </c>
      <c r="C17">
        <v>623</v>
      </c>
      <c r="D17">
        <v>97</v>
      </c>
      <c r="E17">
        <v>187</v>
      </c>
      <c r="F17">
        <f t="shared" si="7"/>
        <v>113</v>
      </c>
      <c r="G17">
        <v>47</v>
      </c>
      <c r="H17">
        <v>4</v>
      </c>
      <c r="I17">
        <v>23</v>
      </c>
      <c r="J17">
        <v>129</v>
      </c>
      <c r="K17">
        <v>0</v>
      </c>
      <c r="L17">
        <v>1</v>
      </c>
      <c r="M17">
        <v>76</v>
      </c>
      <c r="N17">
        <v>0.3</v>
      </c>
      <c r="O17">
        <v>0.374</v>
      </c>
      <c r="P17">
        <v>0.499</v>
      </c>
      <c r="Q17">
        <f t="shared" si="8"/>
        <v>0.873</v>
      </c>
      <c r="R17">
        <f t="shared" si="9"/>
        <v>311</v>
      </c>
      <c r="T17">
        <v>16</v>
      </c>
      <c r="U17">
        <f t="shared" si="12"/>
        <v>0.52757988624123664</v>
      </c>
      <c r="V17">
        <f t="shared" si="0"/>
        <v>0.43965517241379309</v>
      </c>
      <c r="W17">
        <f t="shared" si="1"/>
        <v>0.52542372881355937</v>
      </c>
      <c r="X17">
        <f t="shared" si="2"/>
        <v>0.61194029850746268</v>
      </c>
      <c r="Y17">
        <f t="shared" si="3"/>
        <v>0.8</v>
      </c>
      <c r="Z17">
        <f t="shared" si="4"/>
        <v>0.21052631578947367</v>
      </c>
      <c r="AA17">
        <f t="shared" si="13"/>
        <v>0.56972111553784865</v>
      </c>
      <c r="AB17">
        <f t="shared" si="5"/>
        <v>0.59459459459459463</v>
      </c>
      <c r="AC17">
        <f>(J17-J$53)/(J$52-J$53)</f>
        <v>0.98913043478260865</v>
      </c>
      <c r="AD17">
        <f t="shared" si="6"/>
        <v>0</v>
      </c>
      <c r="AE17">
        <f>(L17-L$53)/(L$52-L$53)</f>
        <v>6.6666666666666666E-2</v>
      </c>
      <c r="AF17">
        <f>(M17-M$53)/(M$52-M$53)</f>
        <v>0.69736842105263153</v>
      </c>
      <c r="AG17">
        <f>(N17-N$53)/(N$52-N$53)</f>
        <v>0.63380281690140816</v>
      </c>
      <c r="AH17">
        <f>(O17-O$53)/(O$52-O$53)</f>
        <v>0.6842105263157896</v>
      </c>
      <c r="AI17">
        <f>(P17-P$53)/(P$52-P$53)</f>
        <v>0.72164948453608235</v>
      </c>
      <c r="AJ17">
        <f>AVERAGE(U17:AI17)</f>
        <v>0.53815129747687684</v>
      </c>
      <c r="AK17" s="19">
        <f t="shared" si="14"/>
        <v>0.59612026398108042</v>
      </c>
      <c r="AO17">
        <f>SUM(AO2:AO16)</f>
        <v>1.2183323196327502</v>
      </c>
      <c r="AP17">
        <f t="shared" ref="AP17:AQ17" si="15">SUM(AP2:AP16)</f>
        <v>1</v>
      </c>
      <c r="AQ17">
        <f t="shared" si="15"/>
        <v>1.0000000000000002</v>
      </c>
      <c r="AS17">
        <f>SUM(AS2:AS16)</f>
        <v>-1.2619572587252479</v>
      </c>
    </row>
    <row r="18" spans="1:45">
      <c r="A18" s="1">
        <v>13250000</v>
      </c>
      <c r="B18">
        <v>17</v>
      </c>
      <c r="C18">
        <v>623</v>
      </c>
      <c r="D18">
        <v>93</v>
      </c>
      <c r="E18">
        <v>181</v>
      </c>
      <c r="F18">
        <f t="shared" si="7"/>
        <v>117</v>
      </c>
      <c r="G18">
        <v>41</v>
      </c>
      <c r="H18">
        <v>3</v>
      </c>
      <c r="I18">
        <v>20</v>
      </c>
      <c r="J18">
        <v>90</v>
      </c>
      <c r="K18">
        <v>8</v>
      </c>
      <c r="L18">
        <v>2</v>
      </c>
      <c r="M18">
        <v>71</v>
      </c>
      <c r="N18">
        <v>0.29099999999999998</v>
      </c>
      <c r="O18">
        <v>0.36099999999999999</v>
      </c>
      <c r="P18">
        <v>0.46200000000000002</v>
      </c>
      <c r="Q18">
        <f t="shared" si="8"/>
        <v>0.82299999999999995</v>
      </c>
      <c r="R18">
        <f t="shared" si="9"/>
        <v>288</v>
      </c>
      <c r="T18">
        <v>17</v>
      </c>
      <c r="U18">
        <f t="shared" si="12"/>
        <v>0.60552920501143259</v>
      </c>
      <c r="V18">
        <f t="shared" si="0"/>
        <v>0.43965517241379309</v>
      </c>
      <c r="W18">
        <f t="shared" si="1"/>
        <v>0.4576271186440678</v>
      </c>
      <c r="X18">
        <f t="shared" si="2"/>
        <v>0.52238805970149249</v>
      </c>
      <c r="Y18">
        <f t="shared" si="3"/>
        <v>0.62857142857142856</v>
      </c>
      <c r="Z18">
        <f t="shared" si="4"/>
        <v>0.15789473684210525</v>
      </c>
      <c r="AA18">
        <f t="shared" si="13"/>
        <v>0.47808764940239046</v>
      </c>
      <c r="AB18">
        <f t="shared" si="5"/>
        <v>0.51351351351351349</v>
      </c>
      <c r="AC18">
        <f>(J18-J$53)/(J$52-J$53)</f>
        <v>0.56521739130434778</v>
      </c>
      <c r="AD18">
        <f t="shared" si="6"/>
        <v>0.14285714285714285</v>
      </c>
      <c r="AE18">
        <f>(L18-L$53)/(L$52-L$53)</f>
        <v>0.13333333333333333</v>
      </c>
      <c r="AF18">
        <f>(M18-M$53)/(M$52-M$53)</f>
        <v>0.63157894736842102</v>
      </c>
      <c r="AG18">
        <f>(N18-N$53)/(N$52-N$53)</f>
        <v>0.50704225352112642</v>
      </c>
      <c r="AH18">
        <f>(O18-O$53)/(O$52-O$53)</f>
        <v>0.57017543859649134</v>
      </c>
      <c r="AI18">
        <f>(P18-P$53)/(P$52-P$53)</f>
        <v>0.53092783505154639</v>
      </c>
      <c r="AJ18">
        <f>AVERAGE(U18:AI18)</f>
        <v>0.45895994840884224</v>
      </c>
      <c r="AK18" s="19">
        <f t="shared" si="14"/>
        <v>0.48271978939141047</v>
      </c>
    </row>
    <row r="19" spans="1:45">
      <c r="A19" s="1">
        <v>4000000</v>
      </c>
      <c r="B19">
        <v>18</v>
      </c>
      <c r="C19">
        <v>616</v>
      </c>
      <c r="D19">
        <v>85</v>
      </c>
      <c r="E19">
        <v>180</v>
      </c>
      <c r="F19">
        <f t="shared" si="7"/>
        <v>105</v>
      </c>
      <c r="G19">
        <v>36</v>
      </c>
      <c r="H19">
        <v>2</v>
      </c>
      <c r="I19">
        <v>37</v>
      </c>
      <c r="J19">
        <v>127</v>
      </c>
      <c r="K19">
        <v>1</v>
      </c>
      <c r="L19">
        <v>0</v>
      </c>
      <c r="M19">
        <v>56</v>
      </c>
      <c r="N19">
        <v>0.29199999999999998</v>
      </c>
      <c r="O19">
        <v>0.34899999999999998</v>
      </c>
      <c r="P19">
        <v>0.53700000000000003</v>
      </c>
      <c r="Q19">
        <f t="shared" si="8"/>
        <v>0.88600000000000001</v>
      </c>
      <c r="R19">
        <f t="shared" si="9"/>
        <v>331</v>
      </c>
      <c r="T19">
        <v>18</v>
      </c>
      <c r="U19">
        <f t="shared" si="12"/>
        <v>0.16854059978457642</v>
      </c>
      <c r="V19">
        <f t="shared" si="0"/>
        <v>0.37931034482758619</v>
      </c>
      <c r="W19">
        <f t="shared" si="1"/>
        <v>0.32203389830508472</v>
      </c>
      <c r="X19">
        <f t="shared" si="2"/>
        <v>0.5074626865671642</v>
      </c>
      <c r="Y19">
        <f t="shared" si="3"/>
        <v>0.48571428571428571</v>
      </c>
      <c r="Z19">
        <f t="shared" si="4"/>
        <v>0.10526315789473684</v>
      </c>
      <c r="AA19">
        <f t="shared" si="13"/>
        <v>0.64940239043824699</v>
      </c>
      <c r="AB19">
        <f t="shared" si="5"/>
        <v>0.97297297297297303</v>
      </c>
      <c r="AC19">
        <f>(J19-J$53)/(J$52-J$53)</f>
        <v>0.96739130434782605</v>
      </c>
      <c r="AD19">
        <f t="shared" si="6"/>
        <v>1.7857142857142856E-2</v>
      </c>
      <c r="AE19">
        <f>(L19-L$53)/(L$52-L$53)</f>
        <v>0</v>
      </c>
      <c r="AF19">
        <f>(M19-M$53)/(M$52-M$53)</f>
        <v>0.43421052631578949</v>
      </c>
      <c r="AG19">
        <f>(N19-N$53)/(N$52-N$53)</f>
        <v>0.52112676056337992</v>
      </c>
      <c r="AH19">
        <f>(O19-O$53)/(O$52-O$53)</f>
        <v>0.46491228070175433</v>
      </c>
      <c r="AI19">
        <f>(P19-P$53)/(P$52-P$53)</f>
        <v>0.91752577319587625</v>
      </c>
      <c r="AJ19">
        <f>AVERAGE(U19:AI19)</f>
        <v>0.46091494163242824</v>
      </c>
      <c r="AK19" s="19">
        <f t="shared" si="14"/>
        <v>0.56688346803904688</v>
      </c>
    </row>
    <row r="20" spans="1:45">
      <c r="A20" s="1">
        <v>3450000</v>
      </c>
      <c r="B20">
        <v>19</v>
      </c>
      <c r="C20">
        <v>616</v>
      </c>
      <c r="D20">
        <v>103</v>
      </c>
      <c r="E20">
        <v>172</v>
      </c>
      <c r="F20">
        <f t="shared" si="7"/>
        <v>103</v>
      </c>
      <c r="G20">
        <v>32</v>
      </c>
      <c r="H20">
        <v>1</v>
      </c>
      <c r="I20">
        <v>36</v>
      </c>
      <c r="J20">
        <v>119</v>
      </c>
      <c r="K20">
        <v>0</v>
      </c>
      <c r="L20">
        <v>0</v>
      </c>
      <c r="M20">
        <v>74</v>
      </c>
      <c r="N20">
        <v>0.27900000000000003</v>
      </c>
      <c r="O20">
        <v>0.36099999999999999</v>
      </c>
      <c r="P20">
        <v>0.51</v>
      </c>
      <c r="Q20">
        <f t="shared" si="8"/>
        <v>0.871</v>
      </c>
      <c r="R20">
        <f t="shared" si="9"/>
        <v>314</v>
      </c>
      <c r="T20">
        <v>19</v>
      </c>
      <c r="U20">
        <f t="shared" si="12"/>
        <v>0.14255749352784444</v>
      </c>
      <c r="V20">
        <f t="shared" si="0"/>
        <v>0.37931034482758619</v>
      </c>
      <c r="W20">
        <f t="shared" si="1"/>
        <v>0.6271186440677966</v>
      </c>
      <c r="X20">
        <f t="shared" si="2"/>
        <v>0.38805970149253732</v>
      </c>
      <c r="Y20">
        <f t="shared" si="3"/>
        <v>0.37142857142857144</v>
      </c>
      <c r="Z20">
        <f t="shared" si="4"/>
        <v>5.2631578947368418E-2</v>
      </c>
      <c r="AA20">
        <f t="shared" si="13"/>
        <v>0.58167330677290841</v>
      </c>
      <c r="AB20">
        <f t="shared" si="5"/>
        <v>0.94594594594594594</v>
      </c>
      <c r="AC20">
        <f>(J20-J$53)/(J$52-J$53)</f>
        <v>0.88043478260869568</v>
      </c>
      <c r="AD20">
        <f t="shared" si="6"/>
        <v>0</v>
      </c>
      <c r="AE20">
        <f>(L20-L$53)/(L$52-L$53)</f>
        <v>0</v>
      </c>
      <c r="AF20">
        <f>(M20-M$53)/(M$52-M$53)</f>
        <v>0.67105263157894735</v>
      </c>
      <c r="AG20">
        <f>(N20-N$53)/(N$52-N$53)</f>
        <v>0.33802816901408478</v>
      </c>
      <c r="AH20">
        <f>(O20-O$53)/(O$52-O$53)</f>
        <v>0.57017543859649134</v>
      </c>
      <c r="AI20">
        <f>(P20-P$53)/(P$52-P$53)</f>
        <v>0.77835051546391743</v>
      </c>
      <c r="AJ20">
        <f>AVERAGE(U20:AI20)</f>
        <v>0.44845114161817973</v>
      </c>
      <c r="AK20" s="19">
        <f t="shared" si="14"/>
        <v>0.56332200023320311</v>
      </c>
      <c r="AR20">
        <f>MAX(AR2:AR16)</f>
        <v>0.13103271280059806</v>
      </c>
    </row>
    <row r="21" spans="1:45">
      <c r="A21" s="1">
        <v>3250000</v>
      </c>
      <c r="B21">
        <v>20</v>
      </c>
      <c r="C21">
        <v>612</v>
      </c>
      <c r="D21">
        <v>76</v>
      </c>
      <c r="E21">
        <v>164</v>
      </c>
      <c r="F21">
        <f t="shared" si="7"/>
        <v>93</v>
      </c>
      <c r="G21">
        <v>45</v>
      </c>
      <c r="H21">
        <v>6</v>
      </c>
      <c r="I21">
        <v>20</v>
      </c>
      <c r="J21">
        <v>91</v>
      </c>
      <c r="K21">
        <v>23</v>
      </c>
      <c r="L21">
        <v>7</v>
      </c>
      <c r="M21">
        <v>27</v>
      </c>
      <c r="N21">
        <v>0.26800000000000002</v>
      </c>
      <c r="O21">
        <v>0.3</v>
      </c>
      <c r="P21">
        <v>0.45900000000000002</v>
      </c>
      <c r="Q21">
        <f t="shared" si="8"/>
        <v>0.75900000000000001</v>
      </c>
      <c r="R21">
        <f t="shared" si="9"/>
        <v>281</v>
      </c>
      <c r="T21">
        <v>20</v>
      </c>
      <c r="U21">
        <f t="shared" si="12"/>
        <v>0.13310909125266918</v>
      </c>
      <c r="V21">
        <f t="shared" si="0"/>
        <v>0.34482758620689657</v>
      </c>
      <c r="W21">
        <f t="shared" si="1"/>
        <v>0.16949152542372881</v>
      </c>
      <c r="X21">
        <f t="shared" si="2"/>
        <v>0.26865671641791045</v>
      </c>
      <c r="Y21">
        <f t="shared" si="3"/>
        <v>0.74285714285714288</v>
      </c>
      <c r="Z21">
        <f t="shared" si="4"/>
        <v>0.31578947368421051</v>
      </c>
      <c r="AA21">
        <f t="shared" si="13"/>
        <v>0.45019920318725098</v>
      </c>
      <c r="AB21">
        <f t="shared" si="5"/>
        <v>0.51351351351351349</v>
      </c>
      <c r="AC21">
        <f>(J21-J$53)/(J$52-J$53)</f>
        <v>0.57608695652173914</v>
      </c>
      <c r="AD21">
        <f t="shared" si="6"/>
        <v>0.4107142857142857</v>
      </c>
      <c r="AE21">
        <f>(L21-L$53)/(L$52-L$53)</f>
        <v>0.46666666666666667</v>
      </c>
      <c r="AF21">
        <f>(M21-M$53)/(M$52-M$53)</f>
        <v>5.2631578947368418E-2</v>
      </c>
      <c r="AG21">
        <f>(N21-N$53)/(N$52-N$53)</f>
        <v>0.18309859154929592</v>
      </c>
      <c r="AH21">
        <f>(O21-O$53)/(O$52-O$53)</f>
        <v>3.5087719298245647E-2</v>
      </c>
      <c r="AI21">
        <f>(P21-P$53)/(P$52-P$53)</f>
        <v>0.51546391752577325</v>
      </c>
      <c r="AJ21">
        <f>AVERAGE(U21:AI21)</f>
        <v>0.34521293125111313</v>
      </c>
      <c r="AK21" s="19">
        <f t="shared" si="14"/>
        <v>0.32881694462984923</v>
      </c>
      <c r="AR21">
        <f>MIN(AR2:AR16)</f>
        <v>1.803228841307326E-2</v>
      </c>
    </row>
    <row r="22" spans="1:45">
      <c r="A22" s="1">
        <v>8000000</v>
      </c>
      <c r="B22">
        <v>21</v>
      </c>
      <c r="C22">
        <v>611</v>
      </c>
      <c r="D22">
        <v>107</v>
      </c>
      <c r="E22">
        <v>181</v>
      </c>
      <c r="F22">
        <f t="shared" si="7"/>
        <v>113</v>
      </c>
      <c r="G22">
        <v>51</v>
      </c>
      <c r="H22">
        <v>8</v>
      </c>
      <c r="I22">
        <v>9</v>
      </c>
      <c r="J22">
        <v>57</v>
      </c>
      <c r="K22">
        <v>40</v>
      </c>
      <c r="L22">
        <v>10</v>
      </c>
      <c r="M22">
        <v>82</v>
      </c>
      <c r="N22">
        <v>0.29599999999999999</v>
      </c>
      <c r="O22">
        <v>0.378</v>
      </c>
      <c r="P22">
        <v>0.45</v>
      </c>
      <c r="Q22">
        <f t="shared" si="8"/>
        <v>0.82800000000000007</v>
      </c>
      <c r="R22">
        <f t="shared" si="9"/>
        <v>275</v>
      </c>
      <c r="T22">
        <v>21</v>
      </c>
      <c r="U22">
        <f t="shared" si="12"/>
        <v>0.35750864528808179</v>
      </c>
      <c r="V22">
        <f t="shared" si="0"/>
        <v>0.33620689655172414</v>
      </c>
      <c r="W22">
        <f t="shared" si="1"/>
        <v>0.69491525423728817</v>
      </c>
      <c r="X22">
        <f t="shared" si="2"/>
        <v>0.52238805970149249</v>
      </c>
      <c r="Y22">
        <f t="shared" si="3"/>
        <v>0.91428571428571426</v>
      </c>
      <c r="Z22">
        <f t="shared" si="4"/>
        <v>0.42105263157894735</v>
      </c>
      <c r="AA22">
        <f t="shared" si="13"/>
        <v>0.42629482071713148</v>
      </c>
      <c r="AB22">
        <f t="shared" si="5"/>
        <v>0.21621621621621623</v>
      </c>
      <c r="AC22">
        <f>(J22-J$53)/(J$52-J$53)</f>
        <v>0.20652173913043478</v>
      </c>
      <c r="AD22">
        <f t="shared" si="6"/>
        <v>0.7142857142857143</v>
      </c>
      <c r="AE22">
        <f>(L22-L$53)/(L$52-L$53)</f>
        <v>0.66666666666666663</v>
      </c>
      <c r="AF22">
        <f>(M22-M$53)/(M$52-M$53)</f>
        <v>0.77631578947368418</v>
      </c>
      <c r="AG22">
        <f>(N22-N$53)/(N$52-N$53)</f>
        <v>0.57746478873239404</v>
      </c>
      <c r="AH22">
        <f>(O22-O$53)/(O$52-O$53)</f>
        <v>0.71929824561403533</v>
      </c>
      <c r="AI22">
        <f>(P22-P$53)/(P$52-P$53)</f>
        <v>0.46907216494845361</v>
      </c>
      <c r="AJ22">
        <f>AVERAGE(U22:AI22)</f>
        <v>0.53456622316186531</v>
      </c>
      <c r="AK22" s="19">
        <f t="shared" si="14"/>
        <v>0.51852922823127767</v>
      </c>
    </row>
    <row r="23" spans="1:45">
      <c r="A23" s="1">
        <v>1500000</v>
      </c>
      <c r="B23">
        <v>22</v>
      </c>
      <c r="C23">
        <v>611</v>
      </c>
      <c r="D23">
        <v>91</v>
      </c>
      <c r="E23">
        <v>178</v>
      </c>
      <c r="F23">
        <f t="shared" si="7"/>
        <v>102</v>
      </c>
      <c r="G23">
        <v>44</v>
      </c>
      <c r="H23">
        <v>11</v>
      </c>
      <c r="I23">
        <v>21</v>
      </c>
      <c r="J23">
        <v>67</v>
      </c>
      <c r="K23">
        <v>3</v>
      </c>
      <c r="L23">
        <v>3</v>
      </c>
      <c r="M23">
        <v>41</v>
      </c>
      <c r="N23">
        <v>0.29099999999999998</v>
      </c>
      <c r="O23">
        <v>0.33300000000000002</v>
      </c>
      <c r="P23">
        <v>0.502</v>
      </c>
      <c r="Q23">
        <f t="shared" si="8"/>
        <v>0.83499999999999996</v>
      </c>
      <c r="R23">
        <f t="shared" si="9"/>
        <v>307</v>
      </c>
      <c r="T23">
        <v>22</v>
      </c>
      <c r="U23">
        <f t="shared" si="12"/>
        <v>5.0435571344885577E-2</v>
      </c>
      <c r="V23">
        <f t="shared" si="0"/>
        <v>0.33620689655172414</v>
      </c>
      <c r="W23">
        <f t="shared" si="1"/>
        <v>0.42372881355932202</v>
      </c>
      <c r="X23">
        <f t="shared" si="2"/>
        <v>0.47761194029850745</v>
      </c>
      <c r="Y23">
        <f t="shared" si="3"/>
        <v>0.7142857142857143</v>
      </c>
      <c r="Z23">
        <f t="shared" si="4"/>
        <v>0.57894736842105265</v>
      </c>
      <c r="AA23">
        <f t="shared" si="13"/>
        <v>0.55378486055776888</v>
      </c>
      <c r="AB23">
        <f t="shared" si="5"/>
        <v>0.54054054054054057</v>
      </c>
      <c r="AC23">
        <f>(J23-J$53)/(J$52-J$53)</f>
        <v>0.31521739130434784</v>
      </c>
      <c r="AD23">
        <f t="shared" si="6"/>
        <v>5.3571428571428568E-2</v>
      </c>
      <c r="AE23">
        <f>(L23-L$53)/(L$52-L$53)</f>
        <v>0.2</v>
      </c>
      <c r="AF23">
        <f>(M23-M$53)/(M$52-M$53)</f>
        <v>0.23684210526315788</v>
      </c>
      <c r="AG23">
        <f>(N23-N$53)/(N$52-N$53)</f>
        <v>0.50704225352112642</v>
      </c>
      <c r="AH23">
        <f>(O23-O$53)/(O$52-O$53)</f>
        <v>0.32456140350877227</v>
      </c>
      <c r="AI23">
        <f>(P23-P$53)/(P$52-P$53)</f>
        <v>0.73711340206185549</v>
      </c>
      <c r="AJ23">
        <f>AVERAGE(U23:AI23)</f>
        <v>0.40332597931934694</v>
      </c>
      <c r="AK23" s="19">
        <f t="shared" si="14"/>
        <v>0.44974435935455431</v>
      </c>
    </row>
    <row r="24" spans="1:45">
      <c r="A24" s="1">
        <v>7050000</v>
      </c>
      <c r="B24">
        <v>23</v>
      </c>
      <c r="C24">
        <v>611</v>
      </c>
      <c r="D24">
        <v>86</v>
      </c>
      <c r="E24">
        <v>175</v>
      </c>
      <c r="F24">
        <f t="shared" si="7"/>
        <v>119</v>
      </c>
      <c r="G24">
        <v>32</v>
      </c>
      <c r="H24">
        <v>3</v>
      </c>
      <c r="I24">
        <v>21</v>
      </c>
      <c r="J24">
        <v>99</v>
      </c>
      <c r="K24">
        <v>1</v>
      </c>
      <c r="L24">
        <v>1</v>
      </c>
      <c r="M24">
        <v>40</v>
      </c>
      <c r="N24">
        <v>0.28599999999999998</v>
      </c>
      <c r="O24">
        <v>0.32800000000000001</v>
      </c>
      <c r="P24">
        <v>0.45200000000000001</v>
      </c>
      <c r="Q24">
        <f t="shared" si="8"/>
        <v>0.78</v>
      </c>
      <c r="R24">
        <f t="shared" si="9"/>
        <v>276</v>
      </c>
      <c r="T24">
        <v>23</v>
      </c>
      <c r="U24">
        <f t="shared" si="12"/>
        <v>0.31262873448099926</v>
      </c>
      <c r="V24">
        <f t="shared" si="0"/>
        <v>0.33620689655172414</v>
      </c>
      <c r="W24">
        <f t="shared" si="1"/>
        <v>0.33898305084745761</v>
      </c>
      <c r="X24">
        <f t="shared" si="2"/>
        <v>0.43283582089552236</v>
      </c>
      <c r="Y24">
        <f t="shared" si="3"/>
        <v>0.37142857142857144</v>
      </c>
      <c r="Z24">
        <f t="shared" si="4"/>
        <v>0.15789473684210525</v>
      </c>
      <c r="AA24">
        <f t="shared" si="13"/>
        <v>0.4302788844621514</v>
      </c>
      <c r="AB24">
        <f t="shared" si="5"/>
        <v>0.54054054054054057</v>
      </c>
      <c r="AC24">
        <f>(J24-J$53)/(J$52-J$53)</f>
        <v>0.66304347826086951</v>
      </c>
      <c r="AD24">
        <f t="shared" si="6"/>
        <v>1.7857142857142856E-2</v>
      </c>
      <c r="AE24">
        <f>(L24-L$53)/(L$52-L$53)</f>
        <v>6.6666666666666666E-2</v>
      </c>
      <c r="AF24">
        <f>(M24-M$53)/(M$52-M$53)</f>
        <v>0.22368421052631579</v>
      </c>
      <c r="AG24">
        <f>(N24-N$53)/(N$52-N$53)</f>
        <v>0.43661971830985874</v>
      </c>
      <c r="AH24">
        <f>(O24-O$53)/(O$52-O$53)</f>
        <v>0.28070175438596517</v>
      </c>
      <c r="AI24">
        <f>(P24-P$53)/(P$52-P$53)</f>
        <v>0.47938144329896903</v>
      </c>
      <c r="AJ24">
        <f>AVERAGE(U24:AI24)</f>
        <v>0.33925011002365735</v>
      </c>
      <c r="AK24" s="19">
        <f t="shared" si="14"/>
        <v>0.37948619055002003</v>
      </c>
    </row>
    <row r="25" spans="1:45">
      <c r="A25" s="1">
        <v>1032500</v>
      </c>
      <c r="B25">
        <v>24</v>
      </c>
      <c r="C25">
        <v>611</v>
      </c>
      <c r="D25">
        <v>92</v>
      </c>
      <c r="E25">
        <v>174</v>
      </c>
      <c r="F25">
        <f t="shared" si="7"/>
        <v>91</v>
      </c>
      <c r="G25">
        <v>39</v>
      </c>
      <c r="H25">
        <v>7</v>
      </c>
      <c r="I25">
        <v>37</v>
      </c>
      <c r="J25">
        <v>106</v>
      </c>
      <c r="K25">
        <v>14</v>
      </c>
      <c r="L25">
        <v>4</v>
      </c>
      <c r="M25">
        <v>42</v>
      </c>
      <c r="N25">
        <v>0.28499999999999998</v>
      </c>
      <c r="O25">
        <v>0.33500000000000002</v>
      </c>
      <c r="P25">
        <v>0.55300000000000005</v>
      </c>
      <c r="Q25">
        <f t="shared" si="8"/>
        <v>0.88800000000000012</v>
      </c>
      <c r="R25">
        <f t="shared" si="9"/>
        <v>338</v>
      </c>
      <c r="T25">
        <v>24</v>
      </c>
      <c r="U25">
        <f t="shared" si="12"/>
        <v>2.8349931026663392E-2</v>
      </c>
      <c r="V25">
        <f t="shared" si="0"/>
        <v>0.33620689655172414</v>
      </c>
      <c r="W25">
        <f t="shared" si="1"/>
        <v>0.44067796610169491</v>
      </c>
      <c r="X25">
        <f t="shared" si="2"/>
        <v>0.41791044776119401</v>
      </c>
      <c r="Y25">
        <f t="shared" si="3"/>
        <v>0.5714285714285714</v>
      </c>
      <c r="Z25">
        <f t="shared" si="4"/>
        <v>0.36842105263157893</v>
      </c>
      <c r="AA25">
        <f t="shared" si="13"/>
        <v>0.67729083665338641</v>
      </c>
      <c r="AB25">
        <f t="shared" si="5"/>
        <v>0.97297297297297303</v>
      </c>
      <c r="AC25">
        <f>(J25-J$53)/(J$52-J$53)</f>
        <v>0.73913043478260865</v>
      </c>
      <c r="AD25">
        <f t="shared" si="6"/>
        <v>0.25</v>
      </c>
      <c r="AE25">
        <f>(L25-L$53)/(L$52-L$53)</f>
        <v>0.26666666666666666</v>
      </c>
      <c r="AF25">
        <f>(M25-M$53)/(M$52-M$53)</f>
        <v>0.25</v>
      </c>
      <c r="AG25">
        <f>(N25-N$53)/(N$52-N$53)</f>
        <v>0.42253521126760518</v>
      </c>
      <c r="AH25">
        <f>(O25-O$53)/(O$52-O$53)</f>
        <v>0.34210526315789508</v>
      </c>
      <c r="AI25">
        <f>(P25-P$53)/(P$52-P$53)</f>
        <v>1</v>
      </c>
      <c r="AJ25">
        <f>AVERAGE(U25:AI25)</f>
        <v>0.47224641673350404</v>
      </c>
      <c r="AK25" s="19">
        <f t="shared" si="14"/>
        <v>0.55992274931816388</v>
      </c>
    </row>
    <row r="26" spans="1:45">
      <c r="A26" s="1">
        <v>9000000</v>
      </c>
      <c r="B26">
        <v>25</v>
      </c>
      <c r="C26">
        <v>609</v>
      </c>
      <c r="D26">
        <v>100</v>
      </c>
      <c r="E26">
        <v>180</v>
      </c>
      <c r="F26">
        <f t="shared" si="7"/>
        <v>117</v>
      </c>
      <c r="G26">
        <v>39</v>
      </c>
      <c r="H26">
        <v>4</v>
      </c>
      <c r="I26">
        <v>20</v>
      </c>
      <c r="J26">
        <v>100</v>
      </c>
      <c r="K26">
        <v>22</v>
      </c>
      <c r="L26">
        <v>11</v>
      </c>
      <c r="M26">
        <v>73</v>
      </c>
      <c r="N26">
        <v>0.29599999999999999</v>
      </c>
      <c r="O26">
        <v>0.371</v>
      </c>
      <c r="P26">
        <v>0.47099999999999997</v>
      </c>
      <c r="Q26">
        <f t="shared" si="8"/>
        <v>0.84199999999999997</v>
      </c>
      <c r="R26">
        <f t="shared" si="9"/>
        <v>287</v>
      </c>
      <c r="T26">
        <v>25</v>
      </c>
      <c r="U26">
        <f t="shared" si="12"/>
        <v>0.4047506566639581</v>
      </c>
      <c r="V26">
        <f t="shared" si="0"/>
        <v>0.31896551724137934</v>
      </c>
      <c r="W26">
        <f t="shared" si="1"/>
        <v>0.57627118644067798</v>
      </c>
      <c r="X26">
        <f t="shared" si="2"/>
        <v>0.5074626865671642</v>
      </c>
      <c r="Y26">
        <f t="shared" si="3"/>
        <v>0.5714285714285714</v>
      </c>
      <c r="Z26">
        <f t="shared" si="4"/>
        <v>0.21052631578947367</v>
      </c>
      <c r="AA26">
        <f t="shared" si="13"/>
        <v>0.47410358565737054</v>
      </c>
      <c r="AB26">
        <f t="shared" si="5"/>
        <v>0.51351351351351349</v>
      </c>
      <c r="AC26">
        <f>(J26-J$53)/(J$52-J$53)</f>
        <v>0.67391304347826086</v>
      </c>
      <c r="AD26">
        <f t="shared" si="6"/>
        <v>0.39285714285714285</v>
      </c>
      <c r="AE26">
        <f>(L26-L$53)/(L$52-L$53)</f>
        <v>0.73333333333333328</v>
      </c>
      <c r="AF26">
        <f>(M26-M$53)/(M$52-M$53)</f>
        <v>0.65789473684210531</v>
      </c>
      <c r="AG26">
        <f>(N26-N$53)/(N$52-N$53)</f>
        <v>0.57746478873239404</v>
      </c>
      <c r="AH26">
        <f>(O26-O$53)/(O$52-O$53)</f>
        <v>0.65789473684210542</v>
      </c>
      <c r="AI26">
        <f>(P26-P$53)/(P$52-P$53)</f>
        <v>0.5773195876288657</v>
      </c>
      <c r="AJ26">
        <f>AVERAGE(U26:AI26)</f>
        <v>0.52317996020108781</v>
      </c>
      <c r="AK26" s="19">
        <f t="shared" si="14"/>
        <v>0.53525745092674359</v>
      </c>
    </row>
    <row r="27" spans="1:45">
      <c r="A27" s="1">
        <v>11285714</v>
      </c>
      <c r="B27">
        <v>26</v>
      </c>
      <c r="C27">
        <v>607</v>
      </c>
      <c r="D27">
        <v>113</v>
      </c>
      <c r="E27">
        <v>177</v>
      </c>
      <c r="F27">
        <f t="shared" si="7"/>
        <v>99</v>
      </c>
      <c r="G27">
        <v>41</v>
      </c>
      <c r="H27">
        <v>4</v>
      </c>
      <c r="I27">
        <v>33</v>
      </c>
      <c r="J27">
        <v>104</v>
      </c>
      <c r="K27">
        <v>14</v>
      </c>
      <c r="L27">
        <v>2</v>
      </c>
      <c r="M27">
        <v>64</v>
      </c>
      <c r="N27">
        <v>0.29199999999999998</v>
      </c>
      <c r="O27">
        <v>0.38</v>
      </c>
      <c r="P27">
        <v>0.53500000000000003</v>
      </c>
      <c r="Q27">
        <f t="shared" si="8"/>
        <v>0.91500000000000004</v>
      </c>
      <c r="R27">
        <f t="shared" si="9"/>
        <v>325</v>
      </c>
      <c r="T27">
        <v>26</v>
      </c>
      <c r="U27">
        <f t="shared" si="12"/>
        <v>0.51273238345395789</v>
      </c>
      <c r="V27">
        <f t="shared" si="0"/>
        <v>0.30172413793103448</v>
      </c>
      <c r="W27">
        <f t="shared" si="1"/>
        <v>0.79661016949152541</v>
      </c>
      <c r="X27">
        <f t="shared" si="2"/>
        <v>0.46268656716417911</v>
      </c>
      <c r="Y27">
        <f t="shared" si="3"/>
        <v>0.62857142857142856</v>
      </c>
      <c r="Z27">
        <f t="shared" si="4"/>
        <v>0.21052631578947367</v>
      </c>
      <c r="AA27">
        <f t="shared" si="13"/>
        <v>0.62549800796812749</v>
      </c>
      <c r="AB27">
        <f t="shared" si="5"/>
        <v>0.86486486486486491</v>
      </c>
      <c r="AC27">
        <f>(J27-J$53)/(J$52-J$53)</f>
        <v>0.71739130434782605</v>
      </c>
      <c r="AD27">
        <f t="shared" si="6"/>
        <v>0.25</v>
      </c>
      <c r="AE27">
        <f>(L27-L$53)/(L$52-L$53)</f>
        <v>0.13333333333333333</v>
      </c>
      <c r="AF27">
        <f>(M27-M$53)/(M$52-M$53)</f>
        <v>0.53947368421052633</v>
      </c>
      <c r="AG27">
        <f>(N27-N$53)/(N$52-N$53)</f>
        <v>0.52112676056337992</v>
      </c>
      <c r="AH27">
        <f>(O27-O$53)/(O$52-O$53)</f>
        <v>0.73684210526315808</v>
      </c>
      <c r="AI27">
        <f>(P27-P$53)/(P$52-P$53)</f>
        <v>0.90721649484536082</v>
      </c>
      <c r="AJ27">
        <f>AVERAGE(U27:AI27)</f>
        <v>0.54723983718654512</v>
      </c>
      <c r="AK27" s="19">
        <f>(V27*V$52)+(W27*W$52)+(X27*X$52)+(Y27*Y$52)+(Z27*Z$52)+(AA27*AA$52)+(AB27*AB$52)+(AC27*AC$52)+(AD27*AD$52)+(AE27*AE$52)+(AF27*AF$52)+(AG27*AG$52)+(AH27*AH$52)+(AI27*AI$52)</f>
        <v>0.64278268328840071</v>
      </c>
    </row>
    <row r="28" spans="1:45">
      <c r="A28" s="1">
        <v>467000</v>
      </c>
      <c r="B28">
        <v>27</v>
      </c>
      <c r="C28">
        <v>606</v>
      </c>
      <c r="D28">
        <v>93</v>
      </c>
      <c r="E28">
        <v>176</v>
      </c>
      <c r="F28">
        <f t="shared" si="7"/>
        <v>115</v>
      </c>
      <c r="G28">
        <v>38</v>
      </c>
      <c r="H28">
        <v>5</v>
      </c>
      <c r="I28">
        <v>18</v>
      </c>
      <c r="J28">
        <v>76</v>
      </c>
      <c r="K28">
        <v>35</v>
      </c>
      <c r="L28">
        <v>11</v>
      </c>
      <c r="M28">
        <v>46</v>
      </c>
      <c r="N28">
        <v>0.28999999999999998</v>
      </c>
      <c r="O28">
        <v>0.34</v>
      </c>
      <c r="P28">
        <v>0.45900000000000002</v>
      </c>
      <c r="Q28">
        <f t="shared" si="8"/>
        <v>0.79900000000000004</v>
      </c>
      <c r="R28">
        <f t="shared" si="9"/>
        <v>278</v>
      </c>
      <c r="T28">
        <v>27</v>
      </c>
      <c r="U28">
        <f t="shared" si="12"/>
        <v>1.6345735936053214E-3</v>
      </c>
      <c r="V28">
        <f t="shared" si="0"/>
        <v>0.29310344827586204</v>
      </c>
      <c r="W28">
        <f t="shared" si="1"/>
        <v>0.4576271186440678</v>
      </c>
      <c r="X28">
        <f t="shared" si="2"/>
        <v>0.44776119402985076</v>
      </c>
      <c r="Y28">
        <f t="shared" si="3"/>
        <v>0.54285714285714282</v>
      </c>
      <c r="Z28">
        <f t="shared" si="4"/>
        <v>0.26315789473684209</v>
      </c>
      <c r="AA28">
        <f t="shared" si="13"/>
        <v>0.43824701195219123</v>
      </c>
      <c r="AB28">
        <f t="shared" si="5"/>
        <v>0.45945945945945948</v>
      </c>
      <c r="AC28">
        <f>(J28-J$53)/(J$52-J$53)</f>
        <v>0.41304347826086957</v>
      </c>
      <c r="AD28">
        <f t="shared" si="6"/>
        <v>0.625</v>
      </c>
      <c r="AE28">
        <f>(L28-L$53)/(L$52-L$53)</f>
        <v>0.73333333333333328</v>
      </c>
      <c r="AF28">
        <f>(M28-M$53)/(M$52-M$53)</f>
        <v>0.30263157894736842</v>
      </c>
      <c r="AG28">
        <f>(N28-N$53)/(N$52-N$53)</f>
        <v>0.49295774647887286</v>
      </c>
      <c r="AH28">
        <f>(O28-O$53)/(O$52-O$53)</f>
        <v>0.38596491228070212</v>
      </c>
      <c r="AI28">
        <f>(P28-P$53)/(P$52-P$53)</f>
        <v>0.51546391752577325</v>
      </c>
      <c r="AJ28">
        <f>AVERAGE(U28:AI28)</f>
        <v>0.42481618735839605</v>
      </c>
      <c r="AK28" s="19">
        <f t="shared" si="14"/>
        <v>0.43589743396055824</v>
      </c>
    </row>
    <row r="29" spans="1:45">
      <c r="A29" s="1">
        <v>19243683</v>
      </c>
      <c r="B29">
        <v>28</v>
      </c>
      <c r="C29">
        <v>606</v>
      </c>
      <c r="D29">
        <v>116</v>
      </c>
      <c r="E29">
        <v>172</v>
      </c>
      <c r="F29">
        <f t="shared" si="7"/>
        <v>100</v>
      </c>
      <c r="G29">
        <v>40</v>
      </c>
      <c r="H29">
        <v>5</v>
      </c>
      <c r="I29">
        <v>27</v>
      </c>
      <c r="J29">
        <v>112</v>
      </c>
      <c r="K29">
        <v>25</v>
      </c>
      <c r="L29">
        <v>3</v>
      </c>
      <c r="M29">
        <v>92</v>
      </c>
      <c r="N29">
        <v>0.28399999999999997</v>
      </c>
      <c r="O29">
        <v>0.376</v>
      </c>
      <c r="P29">
        <v>0.5</v>
      </c>
      <c r="Q29">
        <f t="shared" si="8"/>
        <v>0.876</v>
      </c>
      <c r="R29">
        <f t="shared" si="9"/>
        <v>303</v>
      </c>
      <c r="T29">
        <v>28</v>
      </c>
      <c r="U29">
        <f t="shared" si="12"/>
        <v>0.88868284548082921</v>
      </c>
      <c r="V29">
        <f t="shared" si="0"/>
        <v>0.29310344827586204</v>
      </c>
      <c r="W29">
        <f t="shared" si="1"/>
        <v>0.84745762711864403</v>
      </c>
      <c r="X29">
        <f t="shared" si="2"/>
        <v>0.38805970149253732</v>
      </c>
      <c r="Y29">
        <f t="shared" si="3"/>
        <v>0.6</v>
      </c>
      <c r="Z29">
        <f t="shared" si="4"/>
        <v>0.26315789473684209</v>
      </c>
      <c r="AA29">
        <f t="shared" si="13"/>
        <v>0.53784860557768921</v>
      </c>
      <c r="AB29">
        <f t="shared" si="5"/>
        <v>0.70270270270270274</v>
      </c>
      <c r="AC29">
        <f>(J29-J$53)/(J$52-J$53)</f>
        <v>0.80434782608695654</v>
      </c>
      <c r="AD29">
        <f t="shared" si="6"/>
        <v>0.44642857142857145</v>
      </c>
      <c r="AE29">
        <f>(L29-L$53)/(L$52-L$53)</f>
        <v>0.2</v>
      </c>
      <c r="AF29">
        <f>(M29-M$53)/(M$52-M$53)</f>
        <v>0.90789473684210531</v>
      </c>
      <c r="AG29">
        <f>(N29-N$53)/(N$52-N$53)</f>
        <v>0.40845070422535162</v>
      </c>
      <c r="AH29">
        <f>(O29-O$53)/(O$52-O$53)</f>
        <v>0.70175438596491246</v>
      </c>
      <c r="AI29">
        <f>(P29-P$53)/(P$52-P$53)</f>
        <v>0.72680412371134007</v>
      </c>
      <c r="AJ29">
        <f>AVERAGE(U29:AI29)</f>
        <v>0.58111287824295632</v>
      </c>
      <c r="AK29" s="19">
        <f t="shared" si="14"/>
        <v>0.61596607845557605</v>
      </c>
    </row>
    <row r="30" spans="1:45">
      <c r="A30" s="1">
        <v>3650000</v>
      </c>
      <c r="B30">
        <v>29</v>
      </c>
      <c r="C30">
        <v>605</v>
      </c>
      <c r="D30">
        <v>104</v>
      </c>
      <c r="E30">
        <v>167</v>
      </c>
      <c r="F30">
        <f t="shared" si="7"/>
        <v>98</v>
      </c>
      <c r="G30">
        <v>42</v>
      </c>
      <c r="H30">
        <v>4</v>
      </c>
      <c r="I30">
        <v>23</v>
      </c>
      <c r="J30">
        <v>89</v>
      </c>
      <c r="K30">
        <v>3</v>
      </c>
      <c r="L30">
        <v>1</v>
      </c>
      <c r="M30">
        <v>48</v>
      </c>
      <c r="N30">
        <v>0.27600000000000002</v>
      </c>
      <c r="O30">
        <v>0.33100000000000002</v>
      </c>
      <c r="P30">
        <v>0.47299999999999998</v>
      </c>
      <c r="Q30">
        <f t="shared" si="8"/>
        <v>0.80400000000000005</v>
      </c>
      <c r="R30">
        <f t="shared" si="9"/>
        <v>286</v>
      </c>
      <c r="T30">
        <v>29</v>
      </c>
      <c r="U30">
        <f t="shared" si="12"/>
        <v>0.15200589580301971</v>
      </c>
      <c r="V30">
        <f t="shared" si="0"/>
        <v>0.28448275862068967</v>
      </c>
      <c r="W30">
        <f t="shared" si="1"/>
        <v>0.64406779661016944</v>
      </c>
      <c r="X30">
        <f t="shared" si="2"/>
        <v>0.31343283582089554</v>
      </c>
      <c r="Y30">
        <f t="shared" si="3"/>
        <v>0.65714285714285714</v>
      </c>
      <c r="Z30">
        <f t="shared" si="4"/>
        <v>0.21052631578947367</v>
      </c>
      <c r="AA30">
        <f t="shared" si="13"/>
        <v>0.47011952191235062</v>
      </c>
      <c r="AB30">
        <f t="shared" si="5"/>
        <v>0.59459459459459463</v>
      </c>
      <c r="AC30">
        <f>(J30-J$53)/(J$52-J$53)</f>
        <v>0.55434782608695654</v>
      </c>
      <c r="AD30">
        <f t="shared" si="6"/>
        <v>5.3571428571428568E-2</v>
      </c>
      <c r="AE30">
        <f>(L30-L$53)/(L$52-L$53)</f>
        <v>6.6666666666666666E-2</v>
      </c>
      <c r="AF30">
        <f>(M30-M$53)/(M$52-M$53)</f>
        <v>0.32894736842105265</v>
      </c>
      <c r="AG30">
        <f>(N30-N$53)/(N$52-N$53)</f>
        <v>0.29577464788732416</v>
      </c>
      <c r="AH30">
        <f>(O30-O$53)/(O$52-O$53)</f>
        <v>0.30701754385964941</v>
      </c>
      <c r="AI30">
        <f>(P30-P$53)/(P$52-P$53)</f>
        <v>0.58762886597938124</v>
      </c>
      <c r="AJ30">
        <f>AVERAGE(U30:AI30)</f>
        <v>0.36802179491776726</v>
      </c>
      <c r="AK30" s="19">
        <f t="shared" si="14"/>
        <v>0.43040611260529277</v>
      </c>
    </row>
    <row r="31" spans="1:45">
      <c r="A31" s="1">
        <v>9600000</v>
      </c>
      <c r="B31">
        <v>30</v>
      </c>
      <c r="C31">
        <v>598</v>
      </c>
      <c r="D31">
        <v>84</v>
      </c>
      <c r="E31">
        <v>183</v>
      </c>
      <c r="F31">
        <f t="shared" si="7"/>
        <v>133</v>
      </c>
      <c r="G31">
        <v>38</v>
      </c>
      <c r="H31">
        <v>2</v>
      </c>
      <c r="I31">
        <v>10</v>
      </c>
      <c r="J31">
        <v>64</v>
      </c>
      <c r="K31">
        <v>25</v>
      </c>
      <c r="L31">
        <v>2</v>
      </c>
      <c r="M31">
        <v>59</v>
      </c>
      <c r="N31">
        <v>0.30599999999999999</v>
      </c>
      <c r="O31">
        <v>0.36299999999999999</v>
      </c>
      <c r="P31">
        <v>0.42599999999999999</v>
      </c>
      <c r="Q31">
        <f t="shared" si="8"/>
        <v>0.78899999999999992</v>
      </c>
      <c r="R31">
        <f t="shared" si="9"/>
        <v>255</v>
      </c>
      <c r="T31">
        <v>30</v>
      </c>
      <c r="U31">
        <f t="shared" si="12"/>
        <v>0.43309586348948392</v>
      </c>
      <c r="V31">
        <f t="shared" si="0"/>
        <v>0.22413793103448276</v>
      </c>
      <c r="W31">
        <f t="shared" si="1"/>
        <v>0.30508474576271188</v>
      </c>
      <c r="X31">
        <f t="shared" si="2"/>
        <v>0.55223880597014929</v>
      </c>
      <c r="Y31">
        <f t="shared" si="3"/>
        <v>0.54285714285714282</v>
      </c>
      <c r="Z31">
        <f t="shared" si="4"/>
        <v>0.10526315789473684</v>
      </c>
      <c r="AA31">
        <f t="shared" si="13"/>
        <v>0.34661354581673309</v>
      </c>
      <c r="AB31">
        <f t="shared" si="5"/>
        <v>0.24324324324324326</v>
      </c>
      <c r="AC31">
        <f>(J31-J$53)/(J$52-J$53)</f>
        <v>0.28260869565217389</v>
      </c>
      <c r="AD31">
        <f t="shared" si="6"/>
        <v>0.44642857142857145</v>
      </c>
      <c r="AE31">
        <f>(L31-L$53)/(L$52-L$53)</f>
        <v>0.13333333333333333</v>
      </c>
      <c r="AF31">
        <f>(M31-M$53)/(M$52-M$53)</f>
        <v>0.47368421052631576</v>
      </c>
      <c r="AG31">
        <f>(N31-N$53)/(N$52-N$53)</f>
        <v>0.7183098591549294</v>
      </c>
      <c r="AH31">
        <f>(O31-O$53)/(O$52-O$53)</f>
        <v>0.58771929824561409</v>
      </c>
      <c r="AI31">
        <f>(P31-P$53)/(P$52-P$53)</f>
        <v>0.34536082474226798</v>
      </c>
      <c r="AJ31">
        <f>AVERAGE(U31:AI31)</f>
        <v>0.38266528194345928</v>
      </c>
      <c r="AK31" s="19">
        <f t="shared" si="14"/>
        <v>0.39871516831288961</v>
      </c>
    </row>
    <row r="32" spans="1:45">
      <c r="A32" s="1">
        <v>8000000</v>
      </c>
      <c r="B32">
        <v>31</v>
      </c>
      <c r="C32">
        <v>598</v>
      </c>
      <c r="D32">
        <v>96</v>
      </c>
      <c r="E32">
        <v>182</v>
      </c>
      <c r="F32">
        <f t="shared" si="7"/>
        <v>100</v>
      </c>
      <c r="G32">
        <v>48</v>
      </c>
      <c r="H32">
        <v>2</v>
      </c>
      <c r="I32">
        <v>32</v>
      </c>
      <c r="J32">
        <v>108</v>
      </c>
      <c r="K32">
        <v>4</v>
      </c>
      <c r="L32">
        <v>0</v>
      </c>
      <c r="M32">
        <v>53</v>
      </c>
      <c r="N32">
        <v>0.30399999999999999</v>
      </c>
      <c r="O32">
        <v>0.36</v>
      </c>
      <c r="P32">
        <v>0.55200000000000005</v>
      </c>
      <c r="Q32">
        <f t="shared" si="8"/>
        <v>0.91200000000000003</v>
      </c>
      <c r="R32">
        <f t="shared" si="9"/>
        <v>330</v>
      </c>
      <c r="T32">
        <v>31</v>
      </c>
      <c r="U32">
        <f t="shared" si="12"/>
        <v>0.35750864528808179</v>
      </c>
      <c r="V32">
        <f t="shared" si="0"/>
        <v>0.22413793103448276</v>
      </c>
      <c r="W32">
        <f t="shared" si="1"/>
        <v>0.50847457627118642</v>
      </c>
      <c r="X32">
        <f t="shared" si="2"/>
        <v>0.53731343283582089</v>
      </c>
      <c r="Y32">
        <f t="shared" si="3"/>
        <v>0.82857142857142863</v>
      </c>
      <c r="Z32">
        <f t="shared" si="4"/>
        <v>0.10526315789473684</v>
      </c>
      <c r="AA32">
        <f t="shared" si="13"/>
        <v>0.64541832669322707</v>
      </c>
      <c r="AB32">
        <f t="shared" si="5"/>
        <v>0.83783783783783783</v>
      </c>
      <c r="AC32">
        <f>(J32-J$53)/(J$52-J$53)</f>
        <v>0.76086956521739135</v>
      </c>
      <c r="AD32">
        <f t="shared" si="6"/>
        <v>7.1428571428571425E-2</v>
      </c>
      <c r="AE32">
        <f>(L32-L$53)/(L$52-L$53)</f>
        <v>0</v>
      </c>
      <c r="AF32">
        <f>(M32-M$53)/(M$52-M$53)</f>
        <v>0.39473684210526316</v>
      </c>
      <c r="AG32">
        <f>(N32-N$53)/(N$52-N$53)</f>
        <v>0.69014084507042228</v>
      </c>
      <c r="AH32">
        <f>(O32-O$53)/(O$52-O$53)</f>
        <v>0.5614035087719299</v>
      </c>
      <c r="AI32">
        <f>(P32-P$53)/(P$52-P$53)</f>
        <v>0.99484536082474229</v>
      </c>
      <c r="AJ32">
        <f>AVERAGE(U32:AI32)</f>
        <v>0.50119666865634149</v>
      </c>
      <c r="AK32" s="19">
        <f t="shared" si="14"/>
        <v>0.60584273391301302</v>
      </c>
    </row>
    <row r="33" spans="1:37">
      <c r="A33" s="1">
        <v>12000000</v>
      </c>
      <c r="B33">
        <v>32</v>
      </c>
      <c r="C33">
        <v>598</v>
      </c>
      <c r="D33">
        <v>96</v>
      </c>
      <c r="E33">
        <v>162</v>
      </c>
      <c r="F33">
        <f t="shared" si="7"/>
        <v>91</v>
      </c>
      <c r="G33">
        <v>32</v>
      </c>
      <c r="H33">
        <v>1</v>
      </c>
      <c r="I33">
        <v>38</v>
      </c>
      <c r="J33">
        <v>115</v>
      </c>
      <c r="K33">
        <v>1</v>
      </c>
      <c r="L33">
        <v>1</v>
      </c>
      <c r="M33">
        <v>72</v>
      </c>
      <c r="N33">
        <v>0.27100000000000002</v>
      </c>
      <c r="O33">
        <v>0.35299999999999998</v>
      </c>
      <c r="P33">
        <v>0.51800000000000002</v>
      </c>
      <c r="Q33">
        <f t="shared" si="8"/>
        <v>0.871</v>
      </c>
      <c r="R33">
        <f t="shared" si="9"/>
        <v>310</v>
      </c>
      <c r="T33">
        <v>32</v>
      </c>
      <c r="U33">
        <f t="shared" si="12"/>
        <v>0.54647669079158712</v>
      </c>
      <c r="V33">
        <f t="shared" si="0"/>
        <v>0.22413793103448276</v>
      </c>
      <c r="W33">
        <f t="shared" si="1"/>
        <v>0.50847457627118642</v>
      </c>
      <c r="X33">
        <f t="shared" si="2"/>
        <v>0.23880597014925373</v>
      </c>
      <c r="Y33">
        <f t="shared" si="3"/>
        <v>0.37142857142857144</v>
      </c>
      <c r="Z33">
        <f t="shared" si="4"/>
        <v>5.2631578947368418E-2</v>
      </c>
      <c r="AA33">
        <f t="shared" si="13"/>
        <v>0.56573705179282874</v>
      </c>
      <c r="AB33">
        <f t="shared" si="5"/>
        <v>1</v>
      </c>
      <c r="AC33">
        <f>(J33-J$53)/(J$52-J$53)</f>
        <v>0.83695652173913049</v>
      </c>
      <c r="AD33">
        <f t="shared" si="6"/>
        <v>1.7857142857142856E-2</v>
      </c>
      <c r="AE33">
        <f>(L33-L$53)/(L$52-L$53)</f>
        <v>6.6666666666666666E-2</v>
      </c>
      <c r="AF33">
        <f>(M33-M$53)/(M$52-M$53)</f>
        <v>0.64473684210526316</v>
      </c>
      <c r="AG33">
        <f>(N33-N$53)/(N$52-N$53)</f>
        <v>0.22535211267605651</v>
      </c>
      <c r="AH33">
        <f>(O33-O$53)/(O$52-O$53)</f>
        <v>0.5</v>
      </c>
      <c r="AI33">
        <f>(P33-P$53)/(P$52-P$53)</f>
        <v>0.81958762886597925</v>
      </c>
      <c r="AJ33">
        <f>AVERAGE(U33:AI33)</f>
        <v>0.44125661902170121</v>
      </c>
      <c r="AK33" s="19">
        <f t="shared" si="14"/>
        <v>0.52168982389292828</v>
      </c>
    </row>
    <row r="34" spans="1:37">
      <c r="A34" s="1">
        <v>12000000</v>
      </c>
      <c r="B34">
        <v>33</v>
      </c>
      <c r="C34">
        <v>598</v>
      </c>
      <c r="D34">
        <v>66</v>
      </c>
      <c r="E34">
        <v>158</v>
      </c>
      <c r="F34">
        <f t="shared" si="7"/>
        <v>95</v>
      </c>
      <c r="G34">
        <v>42</v>
      </c>
      <c r="H34">
        <v>1</v>
      </c>
      <c r="I34">
        <v>20</v>
      </c>
      <c r="J34">
        <v>97</v>
      </c>
      <c r="K34">
        <v>2</v>
      </c>
      <c r="L34">
        <v>1</v>
      </c>
      <c r="M34">
        <v>23</v>
      </c>
      <c r="N34">
        <v>0.26400000000000001</v>
      </c>
      <c r="O34">
        <v>0.3</v>
      </c>
      <c r="P34">
        <v>0.438</v>
      </c>
      <c r="Q34">
        <f t="shared" si="8"/>
        <v>0.73799999999999999</v>
      </c>
      <c r="R34">
        <f t="shared" si="9"/>
        <v>262</v>
      </c>
      <c r="T34">
        <v>33</v>
      </c>
      <c r="U34">
        <f t="shared" si="12"/>
        <v>0.54647669079158712</v>
      </c>
      <c r="V34">
        <f t="shared" ref="V34:V51" si="16">(C34-C$53)/(C$52-C$53)</f>
        <v>0.22413793103448276</v>
      </c>
      <c r="W34">
        <f t="shared" ref="W34:W51" si="17">(D34-D$53)/(D$52-D$53)</f>
        <v>0</v>
      </c>
      <c r="X34">
        <f t="shared" ref="X34:X51" si="18">(E34-E$53)/(E$52-E$53)</f>
        <v>0.17910447761194029</v>
      </c>
      <c r="Y34">
        <f t="shared" ref="Y34:Y51" si="19">(G34-G$53)/(G$52-G$53)</f>
        <v>0.65714285714285714</v>
      </c>
      <c r="Z34">
        <f t="shared" ref="Z34:Z51" si="20">(H34-H$53)/(H$52-H$53)</f>
        <v>5.2631578947368418E-2</v>
      </c>
      <c r="AA34">
        <f t="shared" si="13"/>
        <v>0.37450199203187251</v>
      </c>
      <c r="AB34">
        <f t="shared" ref="AB34:AB51" si="21">(I34-I$53)/(I$52-I$53)</f>
        <v>0.51351351351351349</v>
      </c>
      <c r="AC34">
        <f>(J34-J$53)/(J$52-J$53)</f>
        <v>0.64130434782608692</v>
      </c>
      <c r="AD34">
        <f t="shared" ref="AD34:AD51" si="22">(K34-K$53)/(K$52-K$53)</f>
        <v>3.5714285714285712E-2</v>
      </c>
      <c r="AE34">
        <f>(L34-L$53)/(L$52-L$53)</f>
        <v>6.6666666666666666E-2</v>
      </c>
      <c r="AF34">
        <f>(M34-M$53)/(M$52-M$53)</f>
        <v>0</v>
      </c>
      <c r="AG34">
        <f>(N34-N$53)/(N$52-N$53)</f>
        <v>0.1267605633802818</v>
      </c>
      <c r="AH34">
        <f>(O34-O$53)/(O$52-O$53)</f>
        <v>3.5087719298245647E-2</v>
      </c>
      <c r="AI34">
        <f>(P34-P$53)/(P$52-P$53)</f>
        <v>0.40721649484536077</v>
      </c>
      <c r="AJ34">
        <f>AVERAGE(U34:AI34)</f>
        <v>0.25735060792030329</v>
      </c>
      <c r="AK34" s="19">
        <f t="shared" si="14"/>
        <v>0.24583893625391351</v>
      </c>
    </row>
    <row r="35" spans="1:37">
      <c r="A35" s="1">
        <v>2500000</v>
      </c>
      <c r="B35">
        <v>34</v>
      </c>
      <c r="C35">
        <v>597</v>
      </c>
      <c r="D35">
        <v>113</v>
      </c>
      <c r="E35">
        <v>165</v>
      </c>
      <c r="F35">
        <f t="shared" si="7"/>
        <v>89</v>
      </c>
      <c r="G35">
        <v>46</v>
      </c>
      <c r="H35">
        <v>4</v>
      </c>
      <c r="I35">
        <v>26</v>
      </c>
      <c r="J35">
        <v>94</v>
      </c>
      <c r="K35">
        <v>23</v>
      </c>
      <c r="L35">
        <v>3</v>
      </c>
      <c r="M35">
        <v>65</v>
      </c>
      <c r="N35">
        <v>0.27600000000000002</v>
      </c>
      <c r="O35">
        <v>0.35599999999999998</v>
      </c>
      <c r="P35">
        <v>0.497</v>
      </c>
      <c r="Q35">
        <f t="shared" si="8"/>
        <v>0.85299999999999998</v>
      </c>
      <c r="R35">
        <f t="shared" si="9"/>
        <v>297</v>
      </c>
      <c r="T35">
        <v>34</v>
      </c>
      <c r="U35">
        <f t="shared" si="12"/>
        <v>9.7677582720761921E-2</v>
      </c>
      <c r="V35">
        <f t="shared" si="16"/>
        <v>0.21551724137931033</v>
      </c>
      <c r="W35">
        <f t="shared" si="17"/>
        <v>0.79661016949152541</v>
      </c>
      <c r="X35">
        <f t="shared" si="18"/>
        <v>0.28358208955223879</v>
      </c>
      <c r="Y35">
        <f t="shared" si="19"/>
        <v>0.77142857142857146</v>
      </c>
      <c r="Z35">
        <f t="shared" si="20"/>
        <v>0.21052631578947367</v>
      </c>
      <c r="AA35">
        <f t="shared" si="13"/>
        <v>0.51394422310756971</v>
      </c>
      <c r="AB35">
        <f t="shared" si="21"/>
        <v>0.67567567567567566</v>
      </c>
      <c r="AC35">
        <f>(J35-J$53)/(J$52-J$53)</f>
        <v>0.60869565217391308</v>
      </c>
      <c r="AD35">
        <f t="shared" si="22"/>
        <v>0.4107142857142857</v>
      </c>
      <c r="AE35">
        <f>(L35-L$53)/(L$52-L$53)</f>
        <v>0.2</v>
      </c>
      <c r="AF35">
        <f>(M35-M$53)/(M$52-M$53)</f>
        <v>0.55263157894736847</v>
      </c>
      <c r="AG35">
        <f>(N35-N$53)/(N$52-N$53)</f>
        <v>0.29577464788732416</v>
      </c>
      <c r="AH35">
        <f>(O35-O$53)/(O$52-O$53)</f>
        <v>0.52631578947368418</v>
      </c>
      <c r="AI35">
        <f>(P35-P$53)/(P$52-P$53)</f>
        <v>0.71134020618556681</v>
      </c>
      <c r="AJ35">
        <f>AVERAGE(U35:AI35)</f>
        <v>0.45802893530181793</v>
      </c>
      <c r="AK35" s="19">
        <f t="shared" si="14"/>
        <v>0.53605168511483559</v>
      </c>
    </row>
    <row r="36" spans="1:37">
      <c r="A36" s="1">
        <v>6000000</v>
      </c>
      <c r="B36">
        <v>35</v>
      </c>
      <c r="C36">
        <v>597</v>
      </c>
      <c r="D36">
        <v>70</v>
      </c>
      <c r="E36">
        <v>162</v>
      </c>
      <c r="F36">
        <f t="shared" si="7"/>
        <v>110</v>
      </c>
      <c r="G36">
        <v>35</v>
      </c>
      <c r="H36">
        <v>3</v>
      </c>
      <c r="I36">
        <v>14</v>
      </c>
      <c r="J36">
        <v>72</v>
      </c>
      <c r="K36">
        <v>2</v>
      </c>
      <c r="L36">
        <v>4</v>
      </c>
      <c r="M36">
        <v>26</v>
      </c>
      <c r="N36">
        <v>0.27100000000000002</v>
      </c>
      <c r="O36">
        <v>0.30499999999999999</v>
      </c>
      <c r="P36">
        <v>0.41</v>
      </c>
      <c r="Q36">
        <f t="shared" si="8"/>
        <v>0.71499999999999997</v>
      </c>
      <c r="R36">
        <f t="shared" si="9"/>
        <v>245</v>
      </c>
      <c r="T36">
        <v>35</v>
      </c>
      <c r="U36">
        <f t="shared" si="12"/>
        <v>0.26302462253632913</v>
      </c>
      <c r="V36">
        <f t="shared" si="16"/>
        <v>0.21551724137931033</v>
      </c>
      <c r="W36">
        <f t="shared" si="17"/>
        <v>6.7796610169491525E-2</v>
      </c>
      <c r="X36">
        <f t="shared" si="18"/>
        <v>0.23880597014925373</v>
      </c>
      <c r="Y36">
        <f t="shared" si="19"/>
        <v>0.45714285714285713</v>
      </c>
      <c r="Z36">
        <f t="shared" si="20"/>
        <v>0.15789473684210525</v>
      </c>
      <c r="AA36">
        <f t="shared" si="13"/>
        <v>0.30677290836653387</v>
      </c>
      <c r="AB36">
        <f t="shared" si="21"/>
        <v>0.35135135135135137</v>
      </c>
      <c r="AC36">
        <f>(J36-J$53)/(J$52-J$53)</f>
        <v>0.36956521739130432</v>
      </c>
      <c r="AD36">
        <f t="shared" si="22"/>
        <v>3.5714285714285712E-2</v>
      </c>
      <c r="AE36">
        <f>(L36-L$53)/(L$52-L$53)</f>
        <v>0.26666666666666666</v>
      </c>
      <c r="AF36">
        <f>(M36-M$53)/(M$52-M$53)</f>
        <v>3.9473684210526314E-2</v>
      </c>
      <c r="AG36">
        <f>(N36-N$53)/(N$52-N$53)</f>
        <v>0.22535211267605651</v>
      </c>
      <c r="AH36">
        <f>(O36-O$53)/(O$52-O$53)</f>
        <v>7.894736842105271E-2</v>
      </c>
      <c r="AI36">
        <f>(P36-P$53)/(P$52-P$53)</f>
        <v>0.26288659793814417</v>
      </c>
      <c r="AJ36">
        <f>AVERAGE(U36:AI36)</f>
        <v>0.2224608153970179</v>
      </c>
      <c r="AK36" s="19">
        <f t="shared" si="14"/>
        <v>0.20731476634831988</v>
      </c>
    </row>
    <row r="37" spans="1:37">
      <c r="A37" s="1">
        <v>21600000</v>
      </c>
      <c r="B37">
        <v>36</v>
      </c>
      <c r="C37">
        <v>596</v>
      </c>
      <c r="D37">
        <v>88</v>
      </c>
      <c r="E37">
        <v>179</v>
      </c>
      <c r="F37">
        <f t="shared" si="7"/>
        <v>140</v>
      </c>
      <c r="G37">
        <v>25</v>
      </c>
      <c r="H37">
        <v>3</v>
      </c>
      <c r="I37">
        <v>11</v>
      </c>
      <c r="J37">
        <v>69</v>
      </c>
      <c r="K37">
        <v>11</v>
      </c>
      <c r="L37">
        <v>5</v>
      </c>
      <c r="M37">
        <v>52</v>
      </c>
      <c r="N37">
        <v>0.3</v>
      </c>
      <c r="O37">
        <v>0.36299999999999999</v>
      </c>
      <c r="P37">
        <v>0.40799999999999997</v>
      </c>
      <c r="Q37">
        <f t="shared" si="8"/>
        <v>0.77099999999999991</v>
      </c>
      <c r="R37">
        <f t="shared" si="9"/>
        <v>243</v>
      </c>
      <c r="T37">
        <v>36</v>
      </c>
      <c r="U37">
        <f t="shared" si="12"/>
        <v>1</v>
      </c>
      <c r="V37">
        <f t="shared" si="16"/>
        <v>0.20689655172413793</v>
      </c>
      <c r="W37">
        <f t="shared" si="17"/>
        <v>0.3728813559322034</v>
      </c>
      <c r="X37">
        <f t="shared" si="18"/>
        <v>0.4925373134328358</v>
      </c>
      <c r="Y37">
        <f t="shared" si="19"/>
        <v>0.17142857142857143</v>
      </c>
      <c r="Z37">
        <f t="shared" si="20"/>
        <v>0.15789473684210525</v>
      </c>
      <c r="AA37">
        <f t="shared" si="13"/>
        <v>0.29880478087649404</v>
      </c>
      <c r="AB37">
        <f t="shared" si="21"/>
        <v>0.27027027027027029</v>
      </c>
      <c r="AC37">
        <f>(J37-J$53)/(J$52-J$53)</f>
        <v>0.33695652173913043</v>
      </c>
      <c r="AD37">
        <f t="shared" si="22"/>
        <v>0.19642857142857142</v>
      </c>
      <c r="AE37">
        <f>(L37-L$53)/(L$52-L$53)</f>
        <v>0.33333333333333331</v>
      </c>
      <c r="AF37">
        <f>(M37-M$53)/(M$52-M$53)</f>
        <v>0.38157894736842107</v>
      </c>
      <c r="AG37">
        <f>(N37-N$53)/(N$52-N$53)</f>
        <v>0.63380281690140816</v>
      </c>
      <c r="AH37">
        <f>(O37-O$53)/(O$52-O$53)</f>
        <v>0.58771929824561409</v>
      </c>
      <c r="AI37">
        <f>(P37-P$53)/(P$52-P$53)</f>
        <v>0.25257731958762875</v>
      </c>
      <c r="AJ37">
        <f>AVERAGE(U37:AI37)</f>
        <v>0.37954069260738166</v>
      </c>
      <c r="AK37" s="19">
        <f t="shared" si="14"/>
        <v>0.35545028925572281</v>
      </c>
    </row>
    <row r="38" spans="1:37">
      <c r="A38" s="1">
        <v>3350000</v>
      </c>
      <c r="B38">
        <v>37</v>
      </c>
      <c r="C38">
        <v>595</v>
      </c>
      <c r="D38">
        <v>106</v>
      </c>
      <c r="E38">
        <v>182</v>
      </c>
      <c r="F38">
        <f t="shared" si="7"/>
        <v>113</v>
      </c>
      <c r="G38">
        <v>48</v>
      </c>
      <c r="H38">
        <v>1</v>
      </c>
      <c r="I38">
        <v>20</v>
      </c>
      <c r="J38">
        <v>87</v>
      </c>
      <c r="K38">
        <v>10</v>
      </c>
      <c r="L38">
        <v>7</v>
      </c>
      <c r="M38">
        <v>99</v>
      </c>
      <c r="N38">
        <v>0.30599999999999999</v>
      </c>
      <c r="O38">
        <v>0.40600000000000003</v>
      </c>
      <c r="P38">
        <v>0.49099999999999999</v>
      </c>
      <c r="Q38">
        <f t="shared" si="8"/>
        <v>0.89700000000000002</v>
      </c>
      <c r="R38">
        <f t="shared" si="9"/>
        <v>292</v>
      </c>
      <c r="T38">
        <v>37</v>
      </c>
      <c r="U38">
        <f t="shared" si="12"/>
        <v>0.1378332923902568</v>
      </c>
      <c r="V38">
        <f t="shared" si="16"/>
        <v>0.19827586206896552</v>
      </c>
      <c r="W38">
        <f t="shared" si="17"/>
        <v>0.67796610169491522</v>
      </c>
      <c r="X38">
        <f t="shared" si="18"/>
        <v>0.53731343283582089</v>
      </c>
      <c r="Y38">
        <f t="shared" si="19"/>
        <v>0.82857142857142863</v>
      </c>
      <c r="Z38">
        <f t="shared" si="20"/>
        <v>5.2631578947368418E-2</v>
      </c>
      <c r="AA38">
        <f t="shared" si="13"/>
        <v>0.49402390438247012</v>
      </c>
      <c r="AB38">
        <f t="shared" si="21"/>
        <v>0.51351351351351349</v>
      </c>
      <c r="AC38">
        <f>(J38-J$53)/(J$52-J$53)</f>
        <v>0.53260869565217395</v>
      </c>
      <c r="AD38">
        <f t="shared" si="22"/>
        <v>0.17857142857142858</v>
      </c>
      <c r="AE38">
        <f>(L38-L$53)/(L$52-L$53)</f>
        <v>0.46666666666666667</v>
      </c>
      <c r="AF38">
        <f>(M38-M$53)/(M$52-M$53)</f>
        <v>1</v>
      </c>
      <c r="AG38">
        <f>(N38-N$53)/(N$52-N$53)</f>
        <v>0.7183098591549294</v>
      </c>
      <c r="AH38">
        <f>(O38-O$53)/(O$52-O$53)</f>
        <v>0.96491228070175483</v>
      </c>
      <c r="AI38">
        <f>(P38-P$53)/(P$52-P$53)</f>
        <v>0.68041237113402042</v>
      </c>
      <c r="AJ38">
        <f>AVERAGE(U38:AI38)</f>
        <v>0.53210736108571421</v>
      </c>
      <c r="AK38" s="19">
        <f t="shared" si="14"/>
        <v>0.60952896696243986</v>
      </c>
    </row>
    <row r="39" spans="1:37">
      <c r="A39" s="1">
        <v>465000</v>
      </c>
      <c r="B39">
        <v>38</v>
      </c>
      <c r="C39">
        <v>595</v>
      </c>
      <c r="D39">
        <v>66</v>
      </c>
      <c r="E39">
        <v>172</v>
      </c>
      <c r="F39">
        <f t="shared" si="7"/>
        <v>118</v>
      </c>
      <c r="G39">
        <v>35</v>
      </c>
      <c r="H39">
        <v>6</v>
      </c>
      <c r="I39">
        <v>13</v>
      </c>
      <c r="J39">
        <v>90</v>
      </c>
      <c r="K39">
        <v>7</v>
      </c>
      <c r="L39">
        <v>4</v>
      </c>
      <c r="M39">
        <v>45</v>
      </c>
      <c r="N39">
        <v>0.28899999999999998</v>
      </c>
      <c r="O39">
        <v>0.33800000000000002</v>
      </c>
      <c r="P39">
        <v>0.434</v>
      </c>
      <c r="Q39">
        <f t="shared" si="8"/>
        <v>0.77200000000000002</v>
      </c>
      <c r="R39">
        <f t="shared" si="9"/>
        <v>258</v>
      </c>
      <c r="T39">
        <v>38</v>
      </c>
      <c r="U39">
        <f t="shared" si="12"/>
        <v>1.5400895708535688E-3</v>
      </c>
      <c r="V39">
        <f t="shared" si="16"/>
        <v>0.19827586206896552</v>
      </c>
      <c r="W39">
        <f t="shared" si="17"/>
        <v>0</v>
      </c>
      <c r="X39">
        <f t="shared" si="18"/>
        <v>0.38805970149253732</v>
      </c>
      <c r="Y39">
        <f t="shared" si="19"/>
        <v>0.45714285714285713</v>
      </c>
      <c r="Z39">
        <f t="shared" si="20"/>
        <v>0.31578947368421051</v>
      </c>
      <c r="AA39">
        <f t="shared" si="13"/>
        <v>0.35856573705179284</v>
      </c>
      <c r="AB39">
        <f t="shared" si="21"/>
        <v>0.32432432432432434</v>
      </c>
      <c r="AC39">
        <f>(J39-J$53)/(J$52-J$53)</f>
        <v>0.56521739130434778</v>
      </c>
      <c r="AD39">
        <f t="shared" si="22"/>
        <v>0.125</v>
      </c>
      <c r="AE39">
        <f>(L39-L$53)/(L$52-L$53)</f>
        <v>0.26666666666666666</v>
      </c>
      <c r="AF39">
        <f>(M39-M$53)/(M$52-M$53)</f>
        <v>0.28947368421052633</v>
      </c>
      <c r="AG39">
        <f>(N39-N$53)/(N$52-N$53)</f>
        <v>0.4788732394366193</v>
      </c>
      <c r="AH39">
        <f>(O39-O$53)/(O$52-O$53)</f>
        <v>0.36842105263157932</v>
      </c>
      <c r="AI39">
        <f>(P39-P$53)/(P$52-P$53)</f>
        <v>0.38659793814432986</v>
      </c>
      <c r="AJ39">
        <f>AVERAGE(U39:AI39)</f>
        <v>0.30159653451530738</v>
      </c>
      <c r="AK39" s="19">
        <f t="shared" si="14"/>
        <v>0.31795674660147266</v>
      </c>
    </row>
    <row r="40" spans="1:37">
      <c r="A40" s="1">
        <v>439000</v>
      </c>
      <c r="B40">
        <v>39</v>
      </c>
      <c r="C40">
        <v>595</v>
      </c>
      <c r="D40">
        <v>78</v>
      </c>
      <c r="E40">
        <v>160</v>
      </c>
      <c r="F40">
        <f t="shared" si="7"/>
        <v>97</v>
      </c>
      <c r="G40">
        <v>34</v>
      </c>
      <c r="H40">
        <v>4</v>
      </c>
      <c r="I40">
        <v>25</v>
      </c>
      <c r="J40">
        <v>83</v>
      </c>
      <c r="K40">
        <v>11</v>
      </c>
      <c r="L40">
        <v>10</v>
      </c>
      <c r="M40">
        <v>40</v>
      </c>
      <c r="N40">
        <v>0.26900000000000002</v>
      </c>
      <c r="O40">
        <v>0.318</v>
      </c>
      <c r="P40">
        <v>0.46600000000000003</v>
      </c>
      <c r="Q40">
        <f t="shared" si="8"/>
        <v>0.78400000000000003</v>
      </c>
      <c r="R40">
        <f t="shared" si="9"/>
        <v>277</v>
      </c>
      <c r="T40">
        <v>39</v>
      </c>
      <c r="U40">
        <f t="shared" si="12"/>
        <v>3.1179727508078383E-4</v>
      </c>
      <c r="V40">
        <f t="shared" si="16"/>
        <v>0.19827586206896552</v>
      </c>
      <c r="W40">
        <f t="shared" si="17"/>
        <v>0.20338983050847459</v>
      </c>
      <c r="X40">
        <f t="shared" si="18"/>
        <v>0.20895522388059701</v>
      </c>
      <c r="Y40">
        <f t="shared" si="19"/>
        <v>0.42857142857142855</v>
      </c>
      <c r="Z40">
        <f t="shared" si="20"/>
        <v>0.21052631578947367</v>
      </c>
      <c r="AA40">
        <f t="shared" si="13"/>
        <v>0.43426294820717132</v>
      </c>
      <c r="AB40">
        <f t="shared" si="21"/>
        <v>0.64864864864864868</v>
      </c>
      <c r="AC40">
        <f>(J40-J$53)/(J$52-J$53)</f>
        <v>0.4891304347826087</v>
      </c>
      <c r="AD40">
        <f t="shared" si="22"/>
        <v>0.19642857142857142</v>
      </c>
      <c r="AE40">
        <f>(L40-L$53)/(L$52-L$53)</f>
        <v>0.66666666666666663</v>
      </c>
      <c r="AF40">
        <f>(M40-M$53)/(M$52-M$53)</f>
        <v>0.22368421052631579</v>
      </c>
      <c r="AG40">
        <f>(N40-N$53)/(N$52-N$53)</f>
        <v>0.19718309859154945</v>
      </c>
      <c r="AH40">
        <f>(O40-O$53)/(O$52-O$53)</f>
        <v>0.19298245614035106</v>
      </c>
      <c r="AI40">
        <f>(P40-P$53)/(P$52-P$53)</f>
        <v>0.55154639175257736</v>
      </c>
      <c r="AJ40">
        <f>AVERAGE(U40:AI40)</f>
        <v>0.3233709256558987</v>
      </c>
      <c r="AK40" s="19">
        <f t="shared" si="14"/>
        <v>0.33606538571747813</v>
      </c>
    </row>
    <row r="41" spans="1:37">
      <c r="A41" s="1">
        <v>11500000</v>
      </c>
      <c r="B41">
        <v>40</v>
      </c>
      <c r="C41">
        <v>590</v>
      </c>
      <c r="D41">
        <v>96</v>
      </c>
      <c r="E41">
        <v>172</v>
      </c>
      <c r="F41">
        <f t="shared" si="7"/>
        <v>95</v>
      </c>
      <c r="G41">
        <v>41</v>
      </c>
      <c r="H41">
        <v>2</v>
      </c>
      <c r="I41">
        <v>34</v>
      </c>
      <c r="J41">
        <v>96</v>
      </c>
      <c r="K41">
        <v>3</v>
      </c>
      <c r="L41">
        <v>2</v>
      </c>
      <c r="M41">
        <v>44</v>
      </c>
      <c r="N41">
        <v>0.29199999999999998</v>
      </c>
      <c r="O41">
        <v>0.34399999999999997</v>
      </c>
      <c r="P41">
        <v>0.54100000000000004</v>
      </c>
      <c r="Q41">
        <f t="shared" si="8"/>
        <v>0.88500000000000001</v>
      </c>
      <c r="R41">
        <f t="shared" si="9"/>
        <v>319</v>
      </c>
      <c r="T41">
        <v>40</v>
      </c>
      <c r="U41">
        <f t="shared" si="12"/>
        <v>0.52285568510364899</v>
      </c>
      <c r="V41">
        <f t="shared" si="16"/>
        <v>0.15517241379310345</v>
      </c>
      <c r="W41">
        <f t="shared" si="17"/>
        <v>0.50847457627118642</v>
      </c>
      <c r="X41">
        <f t="shared" si="18"/>
        <v>0.38805970149253732</v>
      </c>
      <c r="Y41">
        <f t="shared" si="19"/>
        <v>0.62857142857142856</v>
      </c>
      <c r="Z41">
        <f t="shared" si="20"/>
        <v>0.10526315789473684</v>
      </c>
      <c r="AA41">
        <f t="shared" si="13"/>
        <v>0.60159362549800799</v>
      </c>
      <c r="AB41">
        <f t="shared" si="21"/>
        <v>0.89189189189189189</v>
      </c>
      <c r="AC41">
        <f>(J41-J$53)/(J$52-J$53)</f>
        <v>0.63043478260869568</v>
      </c>
      <c r="AD41">
        <f t="shared" si="22"/>
        <v>5.3571428571428568E-2</v>
      </c>
      <c r="AE41">
        <f>(L41-L$53)/(L$52-L$53)</f>
        <v>0.13333333333333333</v>
      </c>
      <c r="AF41">
        <f>(M41-M$53)/(M$52-M$53)</f>
        <v>0.27631578947368424</v>
      </c>
      <c r="AG41">
        <f>(N41-N$53)/(N$52-N$53)</f>
        <v>0.52112676056337992</v>
      </c>
      <c r="AH41">
        <f>(O41-O$53)/(O$52-O$53)</f>
        <v>0.42105263157894729</v>
      </c>
      <c r="AI41">
        <f>(P41-P$53)/(P$52-P$53)</f>
        <v>0.93814432989690721</v>
      </c>
      <c r="AJ41">
        <f>AVERAGE(U41:AI41)</f>
        <v>0.45172410243619449</v>
      </c>
      <c r="AK41" s="19">
        <f t="shared" si="14"/>
        <v>0.53212832139901534</v>
      </c>
    </row>
    <row r="42" spans="1:37">
      <c r="A42" s="1">
        <v>5500000</v>
      </c>
      <c r="B42">
        <v>41</v>
      </c>
      <c r="C42">
        <v>589</v>
      </c>
      <c r="D42">
        <v>125</v>
      </c>
      <c r="E42">
        <v>177</v>
      </c>
      <c r="F42">
        <f t="shared" si="7"/>
        <v>106</v>
      </c>
      <c r="G42">
        <v>34</v>
      </c>
      <c r="H42">
        <v>4</v>
      </c>
      <c r="I42">
        <v>33</v>
      </c>
      <c r="J42">
        <v>67</v>
      </c>
      <c r="K42">
        <v>35</v>
      </c>
      <c r="L42">
        <v>12</v>
      </c>
      <c r="M42">
        <v>92</v>
      </c>
      <c r="N42">
        <v>0.30099999999999999</v>
      </c>
      <c r="O42">
        <v>0.4</v>
      </c>
      <c r="P42">
        <v>0.54</v>
      </c>
      <c r="Q42">
        <f t="shared" si="8"/>
        <v>0.94000000000000006</v>
      </c>
      <c r="R42">
        <f t="shared" si="9"/>
        <v>318</v>
      </c>
      <c r="T42">
        <v>41</v>
      </c>
      <c r="U42">
        <f t="shared" si="12"/>
        <v>0.23940361684839093</v>
      </c>
      <c r="V42">
        <f t="shared" si="16"/>
        <v>0.14655172413793102</v>
      </c>
      <c r="W42">
        <f t="shared" si="17"/>
        <v>1</v>
      </c>
      <c r="X42">
        <f t="shared" si="18"/>
        <v>0.46268656716417911</v>
      </c>
      <c r="Y42">
        <f t="shared" si="19"/>
        <v>0.42857142857142855</v>
      </c>
      <c r="Z42">
        <f t="shared" si="20"/>
        <v>0.21052631578947367</v>
      </c>
      <c r="AA42">
        <f t="shared" si="13"/>
        <v>0.59760956175298807</v>
      </c>
      <c r="AB42">
        <f t="shared" si="21"/>
        <v>0.86486486486486491</v>
      </c>
      <c r="AC42">
        <f>(J42-J$53)/(J$52-J$53)</f>
        <v>0.31521739130434784</v>
      </c>
      <c r="AD42">
        <f t="shared" si="22"/>
        <v>0.625</v>
      </c>
      <c r="AE42">
        <f>(L42-L$53)/(L$52-L$53)</f>
        <v>0.8</v>
      </c>
      <c r="AF42">
        <f>(M42-M$53)/(M$52-M$53)</f>
        <v>0.90789473684210531</v>
      </c>
      <c r="AG42">
        <f>(N42-N$53)/(N$52-N$53)</f>
        <v>0.64788732394366166</v>
      </c>
      <c r="AH42">
        <f>(O42-O$53)/(O$52-O$53)</f>
        <v>0.91228070175438636</v>
      </c>
      <c r="AI42">
        <f>(P42-P$53)/(P$52-P$53)</f>
        <v>0.9329896907216495</v>
      </c>
      <c r="AJ42">
        <f>AVERAGE(U42:AI42)</f>
        <v>0.60609892824636058</v>
      </c>
      <c r="AK42" s="19">
        <f t="shared" si="14"/>
        <v>0.69277003101102241</v>
      </c>
    </row>
    <row r="43" spans="1:37">
      <c r="A43" s="1">
        <v>7000000</v>
      </c>
      <c r="B43">
        <v>42</v>
      </c>
      <c r="C43">
        <v>588</v>
      </c>
      <c r="D43">
        <v>86</v>
      </c>
      <c r="E43">
        <v>162</v>
      </c>
      <c r="F43">
        <f t="shared" si="7"/>
        <v>96</v>
      </c>
      <c r="G43">
        <v>30</v>
      </c>
      <c r="H43">
        <v>2</v>
      </c>
      <c r="I43">
        <v>34</v>
      </c>
      <c r="J43">
        <v>102</v>
      </c>
      <c r="K43">
        <v>3</v>
      </c>
      <c r="L43">
        <v>2</v>
      </c>
      <c r="M43">
        <v>84</v>
      </c>
      <c r="N43">
        <v>0.27600000000000002</v>
      </c>
      <c r="O43">
        <v>0.372</v>
      </c>
      <c r="P43">
        <v>0.50700000000000001</v>
      </c>
      <c r="Q43">
        <f t="shared" si="8"/>
        <v>0.879</v>
      </c>
      <c r="R43">
        <f t="shared" si="9"/>
        <v>298</v>
      </c>
      <c r="T43">
        <v>42</v>
      </c>
      <c r="U43">
        <f t="shared" si="12"/>
        <v>0.31026663391220544</v>
      </c>
      <c r="V43">
        <f t="shared" si="16"/>
        <v>0.13793103448275862</v>
      </c>
      <c r="W43">
        <f t="shared" si="17"/>
        <v>0.33898305084745761</v>
      </c>
      <c r="X43">
        <f t="shared" si="18"/>
        <v>0.23880597014925373</v>
      </c>
      <c r="Y43">
        <f t="shared" si="19"/>
        <v>0.31428571428571428</v>
      </c>
      <c r="Z43">
        <f t="shared" si="20"/>
        <v>0.10526315789473684</v>
      </c>
      <c r="AA43">
        <f t="shared" si="13"/>
        <v>0.51792828685258963</v>
      </c>
      <c r="AB43">
        <f t="shared" si="21"/>
        <v>0.89189189189189189</v>
      </c>
      <c r="AC43">
        <f>(J43-J$53)/(J$52-J$53)</f>
        <v>0.69565217391304346</v>
      </c>
      <c r="AD43">
        <f t="shared" si="22"/>
        <v>5.3571428571428568E-2</v>
      </c>
      <c r="AE43">
        <f>(L43-L$53)/(L$52-L$53)</f>
        <v>0.13333333333333333</v>
      </c>
      <c r="AF43">
        <f>(M43-M$53)/(M$52-M$53)</f>
        <v>0.80263157894736847</v>
      </c>
      <c r="AG43">
        <f>(N43-N$53)/(N$52-N$53)</f>
        <v>0.29577464788732416</v>
      </c>
      <c r="AH43">
        <f>(O43-O$53)/(O$52-O$53)</f>
        <v>0.66666666666666685</v>
      </c>
      <c r="AI43">
        <f>(P43-P$53)/(P$52-P$53)</f>
        <v>0.76288659793814417</v>
      </c>
      <c r="AJ43">
        <f>AVERAGE(U43:AI43)</f>
        <v>0.41772481117159449</v>
      </c>
      <c r="AK43" s="19">
        <f t="shared" si="14"/>
        <v>0.50223298348194567</v>
      </c>
    </row>
    <row r="44" spans="1:37">
      <c r="A44" s="1">
        <v>4600000</v>
      </c>
      <c r="B44">
        <v>43</v>
      </c>
      <c r="C44">
        <v>580</v>
      </c>
      <c r="D44">
        <v>90</v>
      </c>
      <c r="E44">
        <v>178</v>
      </c>
      <c r="F44">
        <f t="shared" si="7"/>
        <v>133</v>
      </c>
      <c r="G44">
        <v>34</v>
      </c>
      <c r="H44">
        <v>3</v>
      </c>
      <c r="I44">
        <v>8</v>
      </c>
      <c r="J44">
        <v>58</v>
      </c>
      <c r="K44">
        <v>7</v>
      </c>
      <c r="L44">
        <v>1</v>
      </c>
      <c r="M44">
        <v>35</v>
      </c>
      <c r="N44">
        <v>0.307</v>
      </c>
      <c r="O44">
        <v>0.35</v>
      </c>
      <c r="P44">
        <v>0.41699999999999998</v>
      </c>
      <c r="Q44">
        <f t="shared" si="8"/>
        <v>0.7669999999999999</v>
      </c>
      <c r="R44">
        <f t="shared" si="9"/>
        <v>242</v>
      </c>
      <c r="T44">
        <v>43</v>
      </c>
      <c r="U44">
        <f t="shared" si="12"/>
        <v>0.19688580661010224</v>
      </c>
      <c r="V44">
        <f t="shared" si="16"/>
        <v>6.8965517241379309E-2</v>
      </c>
      <c r="W44">
        <f t="shared" si="17"/>
        <v>0.40677966101694918</v>
      </c>
      <c r="X44">
        <f t="shared" si="18"/>
        <v>0.47761194029850745</v>
      </c>
      <c r="Y44">
        <f t="shared" si="19"/>
        <v>0.42857142857142855</v>
      </c>
      <c r="Z44">
        <f t="shared" si="20"/>
        <v>0.15789473684210525</v>
      </c>
      <c r="AA44">
        <f t="shared" si="13"/>
        <v>0.29482071713147412</v>
      </c>
      <c r="AB44">
        <f t="shared" si="21"/>
        <v>0.1891891891891892</v>
      </c>
      <c r="AC44">
        <f>(J44-J$53)/(J$52-J$53)</f>
        <v>0.21739130434782608</v>
      </c>
      <c r="AD44">
        <f t="shared" si="22"/>
        <v>0.125</v>
      </c>
      <c r="AE44">
        <f>(L44-L$53)/(L$52-L$53)</f>
        <v>6.6666666666666666E-2</v>
      </c>
      <c r="AF44">
        <f>(M44-M$53)/(M$52-M$53)</f>
        <v>0.15789473684210525</v>
      </c>
      <c r="AG44">
        <f>(N44-N$53)/(N$52-N$53)</f>
        <v>0.7323943661971829</v>
      </c>
      <c r="AH44">
        <f>(O44-O$53)/(O$52-O$53)</f>
        <v>0.47368421052631576</v>
      </c>
      <c r="AI44">
        <f>(P44-P$53)/(P$52-P$53)</f>
        <v>0.29896907216494834</v>
      </c>
      <c r="AJ44">
        <f>AVERAGE(U44:AI44)</f>
        <v>0.2861812902430787</v>
      </c>
      <c r="AK44" s="19">
        <f t="shared" si="14"/>
        <v>0.33030588459142551</v>
      </c>
    </row>
    <row r="45" spans="1:37">
      <c r="A45" s="1">
        <v>500000</v>
      </c>
      <c r="B45">
        <v>44</v>
      </c>
      <c r="C45">
        <v>580</v>
      </c>
      <c r="D45">
        <v>85</v>
      </c>
      <c r="E45">
        <v>178</v>
      </c>
      <c r="F45">
        <f t="shared" si="7"/>
        <v>154</v>
      </c>
      <c r="G45">
        <v>19</v>
      </c>
      <c r="H45">
        <v>4</v>
      </c>
      <c r="I45">
        <v>1</v>
      </c>
      <c r="J45">
        <v>38</v>
      </c>
      <c r="K45">
        <v>22</v>
      </c>
      <c r="L45">
        <v>13</v>
      </c>
      <c r="M45">
        <v>73</v>
      </c>
      <c r="N45">
        <v>0.307</v>
      </c>
      <c r="O45">
        <v>0.38700000000000001</v>
      </c>
      <c r="P45">
        <v>0.35899999999999999</v>
      </c>
      <c r="Q45">
        <f t="shared" si="8"/>
        <v>0.746</v>
      </c>
      <c r="R45">
        <f t="shared" si="9"/>
        <v>208</v>
      </c>
      <c r="T45">
        <v>44</v>
      </c>
      <c r="U45">
        <f t="shared" si="12"/>
        <v>3.1935599690092404E-3</v>
      </c>
      <c r="V45">
        <f t="shared" si="16"/>
        <v>6.8965517241379309E-2</v>
      </c>
      <c r="W45">
        <f t="shared" si="17"/>
        <v>0.32203389830508472</v>
      </c>
      <c r="X45">
        <f t="shared" si="18"/>
        <v>0.47761194029850745</v>
      </c>
      <c r="Y45">
        <f t="shared" si="19"/>
        <v>0</v>
      </c>
      <c r="Z45">
        <f t="shared" si="20"/>
        <v>0.21052631578947367</v>
      </c>
      <c r="AA45">
        <f t="shared" si="13"/>
        <v>0.15936254980079681</v>
      </c>
      <c r="AB45">
        <f t="shared" si="21"/>
        <v>0</v>
      </c>
      <c r="AC45">
        <f>(J45-J$53)/(J$52-J$53)</f>
        <v>0</v>
      </c>
      <c r="AD45">
        <f t="shared" si="22"/>
        <v>0.39285714285714285</v>
      </c>
      <c r="AE45">
        <f>(L45-L$53)/(L$52-L$53)</f>
        <v>0.8666666666666667</v>
      </c>
      <c r="AF45">
        <f>(M45-M$53)/(M$52-M$53)</f>
        <v>0.65789473684210531</v>
      </c>
      <c r="AG45">
        <f>(N45-N$53)/(N$52-N$53)</f>
        <v>0.7323943661971829</v>
      </c>
      <c r="AH45">
        <f>(O45-O$53)/(O$52-O$53)</f>
        <v>0.79824561403508798</v>
      </c>
      <c r="AI45">
        <f>(P45-P$53)/(P$52-P$53)</f>
        <v>0</v>
      </c>
      <c r="AJ45">
        <f>AVERAGE(U45:AI45)</f>
        <v>0.31265015386682915</v>
      </c>
      <c r="AK45" s="19">
        <f t="shared" si="14"/>
        <v>0.30091608372879886</v>
      </c>
    </row>
    <row r="46" spans="1:37">
      <c r="A46" s="1">
        <v>8000000</v>
      </c>
      <c r="B46">
        <v>45</v>
      </c>
      <c r="C46">
        <v>579</v>
      </c>
      <c r="D46">
        <v>77</v>
      </c>
      <c r="E46">
        <v>183</v>
      </c>
      <c r="F46">
        <f t="shared" si="7"/>
        <v>134</v>
      </c>
      <c r="G46">
        <v>35</v>
      </c>
      <c r="H46">
        <v>5</v>
      </c>
      <c r="I46">
        <v>9</v>
      </c>
      <c r="J46">
        <v>55</v>
      </c>
      <c r="K46">
        <v>6</v>
      </c>
      <c r="L46">
        <v>5</v>
      </c>
      <c r="M46">
        <v>23</v>
      </c>
      <c r="N46">
        <v>0.316</v>
      </c>
      <c r="O46">
        <v>0.34499999999999997</v>
      </c>
      <c r="P46">
        <v>0.44</v>
      </c>
      <c r="Q46">
        <f t="shared" si="8"/>
        <v>0.78499999999999992</v>
      </c>
      <c r="R46">
        <f t="shared" si="9"/>
        <v>255</v>
      </c>
      <c r="T46">
        <v>45</v>
      </c>
      <c r="U46">
        <f t="shared" si="12"/>
        <v>0.35750864528808179</v>
      </c>
      <c r="V46">
        <f t="shared" si="16"/>
        <v>6.0344827586206899E-2</v>
      </c>
      <c r="W46">
        <f t="shared" si="17"/>
        <v>0.1864406779661017</v>
      </c>
      <c r="X46">
        <f t="shared" si="18"/>
        <v>0.55223880597014929</v>
      </c>
      <c r="Y46">
        <f t="shared" si="19"/>
        <v>0.45714285714285713</v>
      </c>
      <c r="Z46">
        <f t="shared" si="20"/>
        <v>0.26315789473684209</v>
      </c>
      <c r="AA46">
        <f t="shared" si="13"/>
        <v>0.34661354581673309</v>
      </c>
      <c r="AB46">
        <f t="shared" si="21"/>
        <v>0.21621621621621623</v>
      </c>
      <c r="AC46">
        <f>(J46-J$53)/(J$52-J$53)</f>
        <v>0.18478260869565216</v>
      </c>
      <c r="AD46">
        <f t="shared" si="22"/>
        <v>0.10714285714285714</v>
      </c>
      <c r="AE46">
        <f>(L46-L$53)/(L$52-L$53)</f>
        <v>0.33333333333333331</v>
      </c>
      <c r="AF46">
        <f>(M46-M$53)/(M$52-M$53)</f>
        <v>0</v>
      </c>
      <c r="AG46">
        <f>(N46-N$53)/(N$52-N$53)</f>
        <v>0.85915492957746464</v>
      </c>
      <c r="AH46">
        <f>(O46-O$53)/(O$52-O$53)</f>
        <v>0.42982456140350872</v>
      </c>
      <c r="AI46">
        <f>(P46-P$53)/(P$52-P$53)</f>
        <v>0.41752577319587625</v>
      </c>
      <c r="AJ46">
        <f>AVERAGE(U46:AI46)</f>
        <v>0.31809516893812539</v>
      </c>
      <c r="AK46" s="19">
        <f t="shared" si="14"/>
        <v>0.33139896556816589</v>
      </c>
    </row>
    <row r="47" spans="1:37">
      <c r="A47" s="1">
        <v>7800000</v>
      </c>
      <c r="B47">
        <v>46</v>
      </c>
      <c r="C47">
        <v>577</v>
      </c>
      <c r="D47">
        <v>111</v>
      </c>
      <c r="E47">
        <v>165</v>
      </c>
      <c r="F47">
        <f t="shared" si="7"/>
        <v>95</v>
      </c>
      <c r="G47">
        <v>35</v>
      </c>
      <c r="H47">
        <v>4</v>
      </c>
      <c r="I47">
        <v>31</v>
      </c>
      <c r="J47">
        <v>101</v>
      </c>
      <c r="K47">
        <v>10</v>
      </c>
      <c r="L47">
        <v>0</v>
      </c>
      <c r="M47">
        <v>81</v>
      </c>
      <c r="N47">
        <v>0.28599999999999998</v>
      </c>
      <c r="O47">
        <v>0.373</v>
      </c>
      <c r="P47">
        <v>0.52200000000000002</v>
      </c>
      <c r="Q47">
        <f t="shared" si="8"/>
        <v>0.89500000000000002</v>
      </c>
      <c r="R47">
        <f t="shared" si="9"/>
        <v>301</v>
      </c>
      <c r="T47">
        <v>46</v>
      </c>
      <c r="U47">
        <f t="shared" si="12"/>
        <v>0.3480602430129065</v>
      </c>
      <c r="V47">
        <f t="shared" si="16"/>
        <v>4.3103448275862072E-2</v>
      </c>
      <c r="W47">
        <f t="shared" si="17"/>
        <v>0.76271186440677963</v>
      </c>
      <c r="X47">
        <f t="shared" si="18"/>
        <v>0.28358208955223879</v>
      </c>
      <c r="Y47">
        <f t="shared" si="19"/>
        <v>0.45714285714285713</v>
      </c>
      <c r="Z47">
        <f t="shared" si="20"/>
        <v>0.21052631578947367</v>
      </c>
      <c r="AA47">
        <f t="shared" si="13"/>
        <v>0.52988047808764938</v>
      </c>
      <c r="AB47">
        <f t="shared" si="21"/>
        <v>0.81081081081081086</v>
      </c>
      <c r="AC47">
        <f>(J47-J$53)/(J$52-J$53)</f>
        <v>0.68478260869565222</v>
      </c>
      <c r="AD47">
        <f t="shared" si="22"/>
        <v>0.17857142857142858</v>
      </c>
      <c r="AE47">
        <f>(L47-L$53)/(L$52-L$53)</f>
        <v>0</v>
      </c>
      <c r="AF47">
        <f>(M47-M$53)/(M$52-M$53)</f>
        <v>0.76315789473684215</v>
      </c>
      <c r="AG47">
        <f>(N47-N$53)/(N$52-N$53)</f>
        <v>0.43661971830985874</v>
      </c>
      <c r="AH47">
        <f>(O47-O$53)/(O$52-O$53)</f>
        <v>0.67543859649122828</v>
      </c>
      <c r="AI47">
        <f>(P47-P$53)/(P$52-P$53)</f>
        <v>0.84020618556701021</v>
      </c>
      <c r="AJ47">
        <f>AVERAGE(U47:AI47)</f>
        <v>0.46830630263003997</v>
      </c>
      <c r="AK47" s="19">
        <f t="shared" si="14"/>
        <v>0.57567003253953219</v>
      </c>
    </row>
    <row r="48" spans="1:37">
      <c r="A48" s="1">
        <v>437500</v>
      </c>
      <c r="B48">
        <v>47</v>
      </c>
      <c r="C48">
        <v>577</v>
      </c>
      <c r="D48">
        <v>79</v>
      </c>
      <c r="E48">
        <v>149</v>
      </c>
      <c r="F48">
        <f t="shared" si="7"/>
        <v>111</v>
      </c>
      <c r="G48">
        <v>24</v>
      </c>
      <c r="H48">
        <v>7</v>
      </c>
      <c r="I48">
        <v>7</v>
      </c>
      <c r="J48">
        <v>59</v>
      </c>
      <c r="K48">
        <v>33</v>
      </c>
      <c r="L48">
        <v>11</v>
      </c>
      <c r="M48">
        <v>25</v>
      </c>
      <c r="N48">
        <v>0.25800000000000001</v>
      </c>
      <c r="O48">
        <v>0.29599999999999999</v>
      </c>
      <c r="P48">
        <v>0.36</v>
      </c>
      <c r="Q48">
        <f t="shared" si="8"/>
        <v>0.65599999999999992</v>
      </c>
      <c r="R48">
        <f t="shared" si="9"/>
        <v>208</v>
      </c>
      <c r="T48">
        <v>47</v>
      </c>
      <c r="U48">
        <f t="shared" si="12"/>
        <v>2.4093425801696933E-4</v>
      </c>
      <c r="V48">
        <f t="shared" si="16"/>
        <v>4.3103448275862072E-2</v>
      </c>
      <c r="W48">
        <f t="shared" si="17"/>
        <v>0.22033898305084745</v>
      </c>
      <c r="X48">
        <f t="shared" si="18"/>
        <v>4.4776119402985072E-2</v>
      </c>
      <c r="Y48">
        <f t="shared" si="19"/>
        <v>0.14285714285714285</v>
      </c>
      <c r="Z48">
        <f t="shared" si="20"/>
        <v>0.36842105263157893</v>
      </c>
      <c r="AA48">
        <f t="shared" si="13"/>
        <v>0.15936254980079681</v>
      </c>
      <c r="AB48">
        <f t="shared" si="21"/>
        <v>0.16216216216216217</v>
      </c>
      <c r="AC48">
        <f>(J48-J$53)/(J$52-J$53)</f>
        <v>0.22826086956521738</v>
      </c>
      <c r="AD48">
        <f t="shared" si="22"/>
        <v>0.5892857142857143</v>
      </c>
      <c r="AE48">
        <f>(L48-L$53)/(L$52-L$53)</f>
        <v>0.73333333333333328</v>
      </c>
      <c r="AF48">
        <f>(M48-M$53)/(M$52-M$53)</f>
        <v>2.6315789473684209E-2</v>
      </c>
      <c r="AG48">
        <f>(N48-N$53)/(N$52-N$53)</f>
        <v>4.2253521126760597E-2</v>
      </c>
      <c r="AH48">
        <f>(O48-O$53)/(O$52-O$53)</f>
        <v>0</v>
      </c>
      <c r="AI48">
        <f>(P48-P$53)/(P$52-P$53)</f>
        <v>5.1546391752577353E-3</v>
      </c>
      <c r="AJ48">
        <f>AVERAGE(U48:AI48)</f>
        <v>0.18439108395995732</v>
      </c>
      <c r="AK48" s="19">
        <f t="shared" si="14"/>
        <v>0.12629191376619076</v>
      </c>
    </row>
    <row r="49" spans="1:37">
      <c r="A49" s="1">
        <v>1152000</v>
      </c>
      <c r="B49">
        <v>48</v>
      </c>
      <c r="C49">
        <v>575</v>
      </c>
      <c r="D49">
        <v>80</v>
      </c>
      <c r="E49">
        <v>167</v>
      </c>
      <c r="F49">
        <f t="shared" si="7"/>
        <v>125</v>
      </c>
      <c r="G49">
        <v>28</v>
      </c>
      <c r="H49">
        <v>4</v>
      </c>
      <c r="I49">
        <v>10</v>
      </c>
      <c r="J49">
        <v>69</v>
      </c>
      <c r="K49">
        <v>14</v>
      </c>
      <c r="L49">
        <v>5</v>
      </c>
      <c r="M49">
        <v>35</v>
      </c>
      <c r="N49">
        <v>0.28999999999999998</v>
      </c>
      <c r="O49">
        <v>0.33600000000000002</v>
      </c>
      <c r="P49">
        <v>0.40500000000000003</v>
      </c>
      <c r="Q49">
        <f t="shared" si="8"/>
        <v>0.7410000000000001</v>
      </c>
      <c r="R49">
        <f t="shared" si="9"/>
        <v>233</v>
      </c>
      <c r="T49">
        <v>48</v>
      </c>
      <c r="U49">
        <f t="shared" si="12"/>
        <v>3.3995351386080612E-2</v>
      </c>
      <c r="V49">
        <f t="shared" si="16"/>
        <v>2.5862068965517241E-2</v>
      </c>
      <c r="W49">
        <f t="shared" si="17"/>
        <v>0.23728813559322035</v>
      </c>
      <c r="X49">
        <f t="shared" si="18"/>
        <v>0.31343283582089554</v>
      </c>
      <c r="Y49">
        <f t="shared" si="19"/>
        <v>0.25714285714285712</v>
      </c>
      <c r="Z49">
        <f t="shared" si="20"/>
        <v>0.21052631578947367</v>
      </c>
      <c r="AA49">
        <f t="shared" si="13"/>
        <v>0.25896414342629481</v>
      </c>
      <c r="AB49">
        <f t="shared" si="21"/>
        <v>0.24324324324324326</v>
      </c>
      <c r="AC49">
        <f>(J49-J$53)/(J$52-J$53)</f>
        <v>0.33695652173913043</v>
      </c>
      <c r="AD49">
        <f t="shared" si="22"/>
        <v>0.25</v>
      </c>
      <c r="AE49">
        <f>(L49-L$53)/(L$52-L$53)</f>
        <v>0.33333333333333331</v>
      </c>
      <c r="AF49">
        <f>(M49-M$53)/(M$52-M$53)</f>
        <v>0.15789473684210525</v>
      </c>
      <c r="AG49">
        <f>(N49-N$53)/(N$52-N$53)</f>
        <v>0.49295774647887286</v>
      </c>
      <c r="AH49">
        <f>(O49-O$53)/(O$52-O$53)</f>
        <v>0.35087719298245651</v>
      </c>
      <c r="AI49">
        <f>(P49-P$53)/(P$52-P$53)</f>
        <v>0.2371134020618558</v>
      </c>
      <c r="AJ49">
        <f>AVERAGE(U49:AI49)</f>
        <v>0.24930585898702246</v>
      </c>
      <c r="AK49" s="19">
        <f t="shared" si="14"/>
        <v>0.26838767759760979</v>
      </c>
    </row>
    <row r="50" spans="1:37">
      <c r="A50" s="1">
        <v>20625000</v>
      </c>
      <c r="B50">
        <v>49</v>
      </c>
      <c r="C50">
        <v>574</v>
      </c>
      <c r="D50">
        <v>102</v>
      </c>
      <c r="E50">
        <v>177</v>
      </c>
      <c r="F50">
        <f t="shared" si="7"/>
        <v>103</v>
      </c>
      <c r="G50">
        <v>41</v>
      </c>
      <c r="H50">
        <v>0</v>
      </c>
      <c r="I50">
        <v>33</v>
      </c>
      <c r="J50">
        <v>121</v>
      </c>
      <c r="K50">
        <v>2</v>
      </c>
      <c r="L50">
        <v>0</v>
      </c>
      <c r="M50">
        <v>97</v>
      </c>
      <c r="N50">
        <v>0.308</v>
      </c>
      <c r="O50">
        <v>0.41</v>
      </c>
      <c r="P50">
        <v>0.55200000000000005</v>
      </c>
      <c r="Q50">
        <f t="shared" si="8"/>
        <v>0.96199999999999997</v>
      </c>
      <c r="R50">
        <f t="shared" si="9"/>
        <v>317</v>
      </c>
      <c r="T50">
        <v>49</v>
      </c>
      <c r="U50">
        <f t="shared" si="12"/>
        <v>0.95393903890852061</v>
      </c>
      <c r="V50">
        <f t="shared" si="16"/>
        <v>1.7241379310344827E-2</v>
      </c>
      <c r="W50">
        <f t="shared" si="17"/>
        <v>0.61016949152542377</v>
      </c>
      <c r="X50">
        <f t="shared" si="18"/>
        <v>0.46268656716417911</v>
      </c>
      <c r="Y50">
        <f t="shared" si="19"/>
        <v>0.62857142857142856</v>
      </c>
      <c r="Z50">
        <f t="shared" si="20"/>
        <v>0</v>
      </c>
      <c r="AA50">
        <f t="shared" si="13"/>
        <v>0.59362549800796816</v>
      </c>
      <c r="AB50">
        <f t="shared" si="21"/>
        <v>0.86486486486486491</v>
      </c>
      <c r="AC50">
        <f>(J50-J$53)/(J$52-J$53)</f>
        <v>0.90217391304347827</v>
      </c>
      <c r="AD50">
        <f t="shared" si="22"/>
        <v>3.5714285714285712E-2</v>
      </c>
      <c r="AE50">
        <f>(L50-L$53)/(L$52-L$53)</f>
        <v>0</v>
      </c>
      <c r="AF50">
        <f>(M50-M$53)/(M$52-M$53)</f>
        <v>0.97368421052631582</v>
      </c>
      <c r="AG50">
        <f>(N50-N$53)/(N$52-N$53)</f>
        <v>0.7464788732394364</v>
      </c>
      <c r="AH50">
        <f>(O50-O$53)/(O$52-O$53)</f>
        <v>1</v>
      </c>
      <c r="AI50">
        <f>(P50-P$53)/(P$52-P$53)</f>
        <v>0.99484536082474229</v>
      </c>
      <c r="AJ50">
        <f>AVERAGE(U50:AI50)</f>
        <v>0.58559966078006587</v>
      </c>
      <c r="AK50" s="19">
        <f t="shared" si="14"/>
        <v>0.68631714909659847</v>
      </c>
    </row>
    <row r="51" spans="1:37">
      <c r="A51" s="1">
        <v>3575000</v>
      </c>
      <c r="B51">
        <v>50</v>
      </c>
      <c r="C51">
        <v>572</v>
      </c>
      <c r="D51">
        <v>66</v>
      </c>
      <c r="E51">
        <v>146</v>
      </c>
      <c r="F51">
        <f t="shared" si="7"/>
        <v>96</v>
      </c>
      <c r="G51">
        <v>31</v>
      </c>
      <c r="H51">
        <v>4</v>
      </c>
      <c r="I51">
        <v>15</v>
      </c>
      <c r="J51">
        <v>59</v>
      </c>
      <c r="K51">
        <v>4</v>
      </c>
      <c r="L51">
        <v>3</v>
      </c>
      <c r="M51">
        <v>46</v>
      </c>
      <c r="N51">
        <v>0.255</v>
      </c>
      <c r="O51">
        <v>0.313</v>
      </c>
      <c r="P51">
        <v>0.40200000000000002</v>
      </c>
      <c r="Q51">
        <f t="shared" si="8"/>
        <v>0.71500000000000008</v>
      </c>
      <c r="R51">
        <f t="shared" si="9"/>
        <v>230</v>
      </c>
      <c r="T51">
        <v>50</v>
      </c>
      <c r="U51">
        <f t="shared" si="12"/>
        <v>0.14846274494982897</v>
      </c>
      <c r="V51">
        <f t="shared" si="16"/>
        <v>0</v>
      </c>
      <c r="W51">
        <f t="shared" si="17"/>
        <v>0</v>
      </c>
      <c r="X51">
        <f t="shared" si="18"/>
        <v>0</v>
      </c>
      <c r="Y51">
        <f t="shared" si="19"/>
        <v>0.34285714285714286</v>
      </c>
      <c r="Z51">
        <f t="shared" si="20"/>
        <v>0.21052631578947367</v>
      </c>
      <c r="AA51">
        <f t="shared" si="13"/>
        <v>0.24701195219123506</v>
      </c>
      <c r="AB51">
        <f t="shared" si="21"/>
        <v>0.3783783783783784</v>
      </c>
      <c r="AC51">
        <f>(J51-J$53)/(J$52-J$53)</f>
        <v>0.22826086956521738</v>
      </c>
      <c r="AD51">
        <f t="shared" si="22"/>
        <v>7.1428571428571425E-2</v>
      </c>
      <c r="AE51">
        <f>(L51-L$53)/(L$52-L$53)</f>
        <v>0.2</v>
      </c>
      <c r="AF51">
        <f>(M51-M$53)/(M$52-M$53)</f>
        <v>0.30263157894736842</v>
      </c>
      <c r="AG51">
        <f>(N51-N$53)/(N$52-N$53)</f>
        <v>0</v>
      </c>
      <c r="AH51">
        <f>(O51-O$53)/(O$52-O$53)</f>
        <v>0.14912280701754402</v>
      </c>
      <c r="AI51">
        <f>(P51-P$53)/(P$52-P$53)</f>
        <v>0.2216494845360826</v>
      </c>
      <c r="AJ51">
        <f>AVERAGE(U51:AI51)</f>
        <v>0.16668865637738953</v>
      </c>
      <c r="AK51" s="19">
        <f t="shared" si="14"/>
        <v>0.15821296174418906</v>
      </c>
    </row>
    <row r="52" spans="1:37">
      <c r="A52" s="1">
        <f>MAX(A2:A51)</f>
        <v>21600000</v>
      </c>
      <c r="C52">
        <f>MAX(C1:C51)</f>
        <v>688</v>
      </c>
      <c r="D52">
        <f t="shared" ref="D52:P52" si="23">MAX(D1:D51)</f>
        <v>125</v>
      </c>
      <c r="E52">
        <f t="shared" si="23"/>
        <v>213</v>
      </c>
      <c r="F52">
        <f t="shared" si="7"/>
        <v>102</v>
      </c>
      <c r="G52">
        <f t="shared" si="23"/>
        <v>54</v>
      </c>
      <c r="H52">
        <f t="shared" si="23"/>
        <v>19</v>
      </c>
      <c r="I52">
        <f t="shared" si="23"/>
        <v>38</v>
      </c>
      <c r="J52">
        <f t="shared" si="23"/>
        <v>130</v>
      </c>
      <c r="K52">
        <f t="shared" si="23"/>
        <v>56</v>
      </c>
      <c r="L52">
        <f t="shared" si="23"/>
        <v>15</v>
      </c>
      <c r="M52">
        <f t="shared" si="23"/>
        <v>99</v>
      </c>
      <c r="N52">
        <f t="shared" si="23"/>
        <v>0.32600000000000001</v>
      </c>
      <c r="O52">
        <f t="shared" si="23"/>
        <v>0.41</v>
      </c>
      <c r="P52">
        <f t="shared" si="23"/>
        <v>0.55300000000000005</v>
      </c>
      <c r="Q52">
        <f t="shared" si="8"/>
        <v>0.96300000000000008</v>
      </c>
      <c r="R52">
        <f t="shared" si="9"/>
        <v>419</v>
      </c>
      <c r="S52" t="s">
        <v>26</v>
      </c>
      <c r="T52" t="s">
        <v>27</v>
      </c>
      <c r="V52" s="22">
        <v>3.6502E-2</v>
      </c>
      <c r="W52">
        <v>0.111608</v>
      </c>
      <c r="X52">
        <v>7.7035000000000006E-2</v>
      </c>
      <c r="Y52">
        <v>3.8288999999999997E-2</v>
      </c>
      <c r="Z52">
        <v>2.1366E-2</v>
      </c>
      <c r="AA52">
        <v>9.9597000000000005E-2</v>
      </c>
      <c r="AB52">
        <v>8.5575999999999999E-2</v>
      </c>
      <c r="AC52">
        <v>7.2280999999999998E-2</v>
      </c>
      <c r="AD52">
        <v>5.0407E-2</v>
      </c>
      <c r="AE52">
        <v>3.741E-3</v>
      </c>
      <c r="AF52">
        <v>4.3741000000000002E-2</v>
      </c>
      <c r="AG52">
        <v>6.6126000000000004E-2</v>
      </c>
      <c r="AH52">
        <v>0.13159100000000001</v>
      </c>
      <c r="AI52">
        <v>0.134885</v>
      </c>
    </row>
    <row r="53" spans="1:37">
      <c r="A53" s="1">
        <f>MIN(A2:A51)</f>
        <v>432400</v>
      </c>
      <c r="C53">
        <f>MIN(C2:C52)</f>
        <v>572</v>
      </c>
      <c r="D53">
        <f t="shared" ref="D53:P53" si="24">MIN(D2:D52)</f>
        <v>66</v>
      </c>
      <c r="E53">
        <f t="shared" si="24"/>
        <v>146</v>
      </c>
      <c r="F53">
        <f t="shared" si="7"/>
        <v>126</v>
      </c>
      <c r="G53">
        <f t="shared" si="24"/>
        <v>19</v>
      </c>
      <c r="H53">
        <f t="shared" si="24"/>
        <v>0</v>
      </c>
      <c r="I53">
        <f t="shared" si="24"/>
        <v>1</v>
      </c>
      <c r="J53">
        <f t="shared" si="24"/>
        <v>38</v>
      </c>
      <c r="K53">
        <f t="shared" si="24"/>
        <v>0</v>
      </c>
      <c r="L53">
        <f t="shared" si="24"/>
        <v>0</v>
      </c>
      <c r="M53">
        <f t="shared" si="24"/>
        <v>23</v>
      </c>
      <c r="N53">
        <f t="shared" si="24"/>
        <v>0.255</v>
      </c>
      <c r="O53">
        <f t="shared" si="24"/>
        <v>0.29599999999999999</v>
      </c>
      <c r="P53">
        <f t="shared" si="24"/>
        <v>0.35899999999999999</v>
      </c>
      <c r="Q53">
        <f t="shared" si="8"/>
        <v>0.65500000000000003</v>
      </c>
      <c r="R53">
        <f t="shared" si="9"/>
        <v>168</v>
      </c>
      <c r="S53" t="s">
        <v>28</v>
      </c>
      <c r="V53">
        <f>C53/$C$52</f>
        <v>0.83139534883720934</v>
      </c>
      <c r="AJ53">
        <f>SUM(V52:AI52)</f>
        <v>0.97274500000000008</v>
      </c>
    </row>
  </sheetData>
  <autoFilter ref="A1:P53" xr:uid="{00000000-0001-0000-0000-000000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752F-9B5D-064B-9265-1ABAE67BC25A}">
  <dimension ref="A1:F26"/>
  <sheetViews>
    <sheetView workbookViewId="0">
      <selection activeCell="B25" sqref="B25:F25"/>
    </sheetView>
  </sheetViews>
  <sheetFormatPr defaultColWidth="11.42578125" defaultRowHeight="15"/>
  <cols>
    <col min="1" max="1" width="12.140625" bestFit="1" customWidth="1"/>
    <col min="2" max="2" width="12" bestFit="1" customWidth="1"/>
    <col min="3" max="3" width="9.42578125" bestFit="1" customWidth="1"/>
    <col min="4" max="4" width="9.85546875" bestFit="1" customWidth="1"/>
    <col min="5" max="5" width="9.140625" bestFit="1" customWidth="1"/>
    <col min="6" max="6" width="9.7109375" bestFit="1" customWidth="1"/>
  </cols>
  <sheetData>
    <row r="1" spans="1:6">
      <c r="A1" s="16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>
      <c r="A2" s="17">
        <v>0.36419753086419754</v>
      </c>
      <c r="B2">
        <v>28</v>
      </c>
      <c r="C2">
        <v>0.373</v>
      </c>
      <c r="D2">
        <v>0.32300000000000001</v>
      </c>
      <c r="E2">
        <v>608</v>
      </c>
      <c r="F2">
        <v>0.69599999999999995</v>
      </c>
    </row>
    <row r="3" spans="1:6">
      <c r="A3" s="17">
        <v>0.37654320987654322</v>
      </c>
      <c r="B3">
        <v>26</v>
      </c>
      <c r="C3">
        <v>0.38900000000000001</v>
      </c>
      <c r="D3">
        <v>0.318</v>
      </c>
      <c r="E3">
        <v>631</v>
      </c>
      <c r="F3">
        <v>0.70699999999999996</v>
      </c>
    </row>
    <row r="4" spans="1:6">
      <c r="A4" s="17">
        <v>0.3888888888888889</v>
      </c>
      <c r="B4">
        <v>30</v>
      </c>
      <c r="C4">
        <v>0.39</v>
      </c>
      <c r="D4">
        <v>0.317</v>
      </c>
      <c r="E4">
        <v>615</v>
      </c>
      <c r="F4">
        <v>0.70699999999999996</v>
      </c>
    </row>
    <row r="5" spans="1:6">
      <c r="A5" s="17">
        <v>0.41614906832298137</v>
      </c>
      <c r="B5">
        <v>19</v>
      </c>
      <c r="C5">
        <v>0.40300000000000002</v>
      </c>
      <c r="D5">
        <v>0.32</v>
      </c>
      <c r="E5">
        <v>705</v>
      </c>
      <c r="F5">
        <v>0.72299999999999998</v>
      </c>
    </row>
    <row r="6" spans="1:6">
      <c r="A6" s="17">
        <v>0.41717791411042943</v>
      </c>
      <c r="B6">
        <v>11</v>
      </c>
      <c r="C6">
        <v>0.42899999999999999</v>
      </c>
      <c r="D6">
        <v>0.33300000000000002</v>
      </c>
      <c r="E6">
        <v>750</v>
      </c>
      <c r="F6">
        <v>0.76200000000000001</v>
      </c>
    </row>
    <row r="7" spans="1:6">
      <c r="A7" s="17">
        <v>0.44720496894409939</v>
      </c>
      <c r="B7">
        <v>45</v>
      </c>
      <c r="C7">
        <v>0.79</v>
      </c>
      <c r="D7">
        <v>0.66599999999999993</v>
      </c>
      <c r="E7">
        <v>1327</v>
      </c>
      <c r="F7">
        <v>1.456</v>
      </c>
    </row>
    <row r="8" spans="1:6">
      <c r="A8" s="17">
        <v>0.4567901234567901</v>
      </c>
      <c r="B8">
        <v>41</v>
      </c>
      <c r="C8">
        <v>0.82299999999999995</v>
      </c>
      <c r="D8">
        <v>0.65700000000000003</v>
      </c>
      <c r="E8">
        <v>1391</v>
      </c>
      <c r="F8">
        <v>1.48</v>
      </c>
    </row>
    <row r="9" spans="1:6">
      <c r="A9" s="17">
        <v>0.45962732919254656</v>
      </c>
      <c r="B9">
        <v>5</v>
      </c>
      <c r="C9">
        <v>0.44400000000000001</v>
      </c>
      <c r="D9">
        <v>0.34</v>
      </c>
      <c r="E9">
        <v>780</v>
      </c>
      <c r="F9">
        <v>0.78400000000000003</v>
      </c>
    </row>
    <row r="10" spans="1:6">
      <c r="A10" s="17">
        <v>0.46296296296296297</v>
      </c>
      <c r="B10">
        <v>52</v>
      </c>
      <c r="C10">
        <v>0.76600000000000001</v>
      </c>
      <c r="D10">
        <v>0.63800000000000001</v>
      </c>
      <c r="E10">
        <v>1260</v>
      </c>
      <c r="F10">
        <v>1.403</v>
      </c>
    </row>
    <row r="11" spans="1:6">
      <c r="A11" s="17">
        <v>0.48765432098765432</v>
      </c>
      <c r="B11">
        <v>1</v>
      </c>
      <c r="C11">
        <v>0.46200000000000002</v>
      </c>
      <c r="D11">
        <v>0.35399999999999998</v>
      </c>
      <c r="E11">
        <v>867</v>
      </c>
      <c r="F11">
        <v>0.81599999999999995</v>
      </c>
    </row>
    <row r="12" spans="1:6">
      <c r="A12" s="17">
        <v>0.5</v>
      </c>
      <c r="B12">
        <v>7</v>
      </c>
      <c r="C12">
        <v>0.42399999999999999</v>
      </c>
      <c r="D12">
        <v>0.33900000000000002</v>
      </c>
      <c r="E12">
        <v>772</v>
      </c>
      <c r="F12">
        <v>0.76300000000000001</v>
      </c>
    </row>
    <row r="13" spans="1:6">
      <c r="A13" s="17">
        <v>0.50617283950617287</v>
      </c>
      <c r="B13">
        <v>20</v>
      </c>
      <c r="C13">
        <v>0.41499999999999998</v>
      </c>
      <c r="D13">
        <v>0.32700000000000001</v>
      </c>
      <c r="E13">
        <v>683</v>
      </c>
      <c r="F13">
        <v>0.74199999999999999</v>
      </c>
    </row>
    <row r="14" spans="1:6">
      <c r="A14" s="17">
        <v>0.51851851851851849</v>
      </c>
      <c r="B14">
        <v>14</v>
      </c>
      <c r="C14">
        <v>0.433</v>
      </c>
      <c r="D14">
        <v>0.32600000000000001</v>
      </c>
      <c r="E14">
        <v>741</v>
      </c>
      <c r="F14">
        <v>0.75900000000000001</v>
      </c>
    </row>
    <row r="15" spans="1:6">
      <c r="A15" s="17">
        <v>0.52173913043478259</v>
      </c>
      <c r="B15">
        <v>24</v>
      </c>
      <c r="C15">
        <v>0.39900000000000002</v>
      </c>
      <c r="D15">
        <v>0.33300000000000002</v>
      </c>
      <c r="E15">
        <v>659</v>
      </c>
      <c r="F15">
        <v>0.73199999999999998</v>
      </c>
    </row>
    <row r="16" spans="1:6">
      <c r="A16" s="17">
        <v>0.53086419753086422</v>
      </c>
      <c r="B16">
        <v>55</v>
      </c>
      <c r="C16">
        <v>1.2470000000000001</v>
      </c>
      <c r="D16">
        <v>1.004</v>
      </c>
      <c r="E16">
        <v>2109</v>
      </c>
      <c r="F16">
        <v>2.2509999999999999</v>
      </c>
    </row>
    <row r="17" spans="1:6">
      <c r="A17" s="17">
        <v>0.54320987654320985</v>
      </c>
      <c r="B17">
        <v>4</v>
      </c>
      <c r="C17">
        <v>0.40799999999999997</v>
      </c>
      <c r="D17">
        <v>0.34</v>
      </c>
      <c r="E17">
        <v>791</v>
      </c>
      <c r="F17">
        <v>0.748</v>
      </c>
    </row>
    <row r="18" spans="1:6">
      <c r="A18" s="17">
        <v>0.54938271604938271</v>
      </c>
      <c r="B18">
        <v>14</v>
      </c>
      <c r="C18">
        <v>0.86799999999999999</v>
      </c>
      <c r="D18">
        <v>0.67200000000000004</v>
      </c>
      <c r="E18">
        <v>1536</v>
      </c>
      <c r="F18">
        <v>1.5409999999999999</v>
      </c>
    </row>
    <row r="19" spans="1:6">
      <c r="A19" s="17">
        <v>0.55279503105590067</v>
      </c>
      <c r="B19">
        <v>10</v>
      </c>
      <c r="C19">
        <v>0.42699999999999999</v>
      </c>
      <c r="D19">
        <v>0.34200000000000003</v>
      </c>
      <c r="E19">
        <v>758</v>
      </c>
      <c r="F19">
        <v>0.76900000000000002</v>
      </c>
    </row>
    <row r="20" spans="1:6">
      <c r="A20" s="17">
        <v>0.55555555555555558</v>
      </c>
      <c r="B20">
        <v>17</v>
      </c>
      <c r="C20">
        <v>0.43099999999999999</v>
      </c>
      <c r="D20">
        <v>0.32500000000000001</v>
      </c>
      <c r="E20">
        <v>722</v>
      </c>
      <c r="F20">
        <v>0.75700000000000001</v>
      </c>
    </row>
    <row r="21" spans="1:6">
      <c r="A21" s="17">
        <v>0.5679012345679012</v>
      </c>
      <c r="B21">
        <v>9</v>
      </c>
      <c r="C21">
        <v>0.438</v>
      </c>
      <c r="D21">
        <v>0.33200000000000002</v>
      </c>
      <c r="E21">
        <v>762</v>
      </c>
      <c r="F21">
        <v>0.77</v>
      </c>
    </row>
    <row r="22" spans="1:6">
      <c r="A22" s="17">
        <v>0.5864197530864198</v>
      </c>
      <c r="B22">
        <v>3</v>
      </c>
      <c r="C22">
        <v>0.44700000000000001</v>
      </c>
      <c r="D22">
        <v>0.35799999999999998</v>
      </c>
      <c r="E22">
        <v>807</v>
      </c>
      <c r="F22">
        <v>0.80500000000000005</v>
      </c>
    </row>
    <row r="23" spans="1:6">
      <c r="A23" s="17">
        <v>0.59509202453987731</v>
      </c>
      <c r="B23">
        <v>13</v>
      </c>
      <c r="C23">
        <v>0.42199999999999999</v>
      </c>
      <c r="D23">
        <v>0.34</v>
      </c>
      <c r="E23">
        <v>735</v>
      </c>
      <c r="F23">
        <v>0.76200000000000001</v>
      </c>
    </row>
    <row r="24" spans="1:6">
      <c r="A24" s="17">
        <v>0.59876543209876543</v>
      </c>
      <c r="B24">
        <v>2</v>
      </c>
      <c r="C24">
        <v>0.443</v>
      </c>
      <c r="D24">
        <v>0.35399999999999998</v>
      </c>
      <c r="E24">
        <v>811</v>
      </c>
      <c r="F24">
        <v>0.79700000000000004</v>
      </c>
    </row>
    <row r="25" spans="1:6">
      <c r="A25" s="17">
        <v>0.61728395061728392</v>
      </c>
      <c r="B25">
        <v>15</v>
      </c>
      <c r="C25">
        <v>0.41299999999999998</v>
      </c>
      <c r="D25">
        <v>0.33</v>
      </c>
      <c r="E25">
        <v>721</v>
      </c>
      <c r="F25">
        <v>0.74299999999999999</v>
      </c>
    </row>
    <row r="26" spans="1:6">
      <c r="A26" s="17" t="s">
        <v>35</v>
      </c>
      <c r="B26">
        <v>465</v>
      </c>
      <c r="C26">
        <v>12.484</v>
      </c>
      <c r="D26">
        <v>9.9879999999999995</v>
      </c>
      <c r="E26">
        <v>21541</v>
      </c>
      <c r="F26">
        <v>22.472999999999999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54"/>
  <sheetViews>
    <sheetView zoomScale="82" workbookViewId="0">
      <selection activeCell="N3" sqref="N3"/>
    </sheetView>
  </sheetViews>
  <sheetFormatPr defaultColWidth="8.85546875" defaultRowHeight="15"/>
  <cols>
    <col min="2" max="2" width="14.42578125" customWidth="1"/>
    <col min="6" max="6" width="8.85546875" customWidth="1"/>
    <col min="19" max="19" width="14.42578125" customWidth="1"/>
    <col min="20" max="20" width="11.85546875" customWidth="1"/>
  </cols>
  <sheetData>
    <row r="1" spans="1:36">
      <c r="B1" s="10" t="s">
        <v>36</v>
      </c>
      <c r="S1" s="10" t="s">
        <v>37</v>
      </c>
    </row>
    <row r="2" spans="1:36" s="15" customFormat="1" ht="15.95">
      <c r="A2" s="13" t="s">
        <v>38</v>
      </c>
      <c r="B2" s="13" t="s">
        <v>39</v>
      </c>
      <c r="C2" s="14" t="s">
        <v>2</v>
      </c>
      <c r="D2" s="14" t="s">
        <v>3</v>
      </c>
      <c r="E2" s="14" t="s">
        <v>4</v>
      </c>
      <c r="F2" s="14" t="s">
        <v>6</v>
      </c>
      <c r="G2" s="14" t="s">
        <v>7</v>
      </c>
      <c r="H2" s="14" t="s">
        <v>8</v>
      </c>
      <c r="I2" s="14" t="s">
        <v>17</v>
      </c>
      <c r="J2" s="14" t="s">
        <v>9</v>
      </c>
      <c r="K2" s="14" t="s">
        <v>13</v>
      </c>
      <c r="L2" s="14" t="s">
        <v>14</v>
      </c>
      <c r="M2" s="14" t="s">
        <v>15</v>
      </c>
      <c r="N2" s="14" t="s">
        <v>16</v>
      </c>
      <c r="O2" s="14" t="s">
        <v>40</v>
      </c>
      <c r="P2" s="14" t="s">
        <v>41</v>
      </c>
      <c r="Q2" s="15" t="s">
        <v>42</v>
      </c>
      <c r="R2" s="13" t="s">
        <v>43</v>
      </c>
      <c r="S2" s="13" t="s">
        <v>39</v>
      </c>
      <c r="T2" s="14" t="s">
        <v>44</v>
      </c>
      <c r="U2" s="14" t="s">
        <v>40</v>
      </c>
      <c r="V2" s="14" t="s">
        <v>41</v>
      </c>
      <c r="W2" s="14" t="s">
        <v>45</v>
      </c>
      <c r="X2" s="14" t="s">
        <v>46</v>
      </c>
      <c r="Y2" s="14" t="s">
        <v>47</v>
      </c>
      <c r="Z2" s="14" t="s">
        <v>48</v>
      </c>
      <c r="AA2" s="14" t="s">
        <v>49</v>
      </c>
      <c r="AB2" s="14" t="s">
        <v>50</v>
      </c>
      <c r="AC2" s="14" t="s">
        <v>51</v>
      </c>
      <c r="AD2" s="14" t="s">
        <v>3</v>
      </c>
      <c r="AE2" s="14" t="s">
        <v>12</v>
      </c>
      <c r="AF2" s="14" t="s">
        <v>52</v>
      </c>
      <c r="AG2" s="14" t="s">
        <v>53</v>
      </c>
      <c r="AJ2" s="15" t="s">
        <v>54</v>
      </c>
    </row>
    <row r="3" spans="1:36">
      <c r="A3" s="9">
        <v>1</v>
      </c>
      <c r="B3" s="5" t="s">
        <v>55</v>
      </c>
      <c r="C3" s="4">
        <v>5728</v>
      </c>
      <c r="D3" s="4">
        <v>901</v>
      </c>
      <c r="E3" s="4">
        <v>1619</v>
      </c>
      <c r="F3" s="4">
        <v>376</v>
      </c>
      <c r="G3" s="4">
        <v>35</v>
      </c>
      <c r="H3" s="4">
        <v>194</v>
      </c>
      <c r="I3" s="4">
        <v>2647</v>
      </c>
      <c r="J3" s="4">
        <v>867</v>
      </c>
      <c r="K3" s="4">
        <v>0.28299999999999997</v>
      </c>
      <c r="L3" s="4">
        <v>0.35399999999999998</v>
      </c>
      <c r="M3" s="4">
        <v>0.46200000000000002</v>
      </c>
      <c r="N3" s="4">
        <v>0.81599999999999995</v>
      </c>
      <c r="O3" s="4">
        <f t="shared" ref="O3:O32" si="0">VLOOKUP(B3,$S$3:$V$32,3,FALSE)</f>
        <v>79</v>
      </c>
      <c r="P3" s="4">
        <f t="shared" ref="P3:P32" si="1">VLOOKUP(B3,$S$3:$V$32,4,FALSE)</f>
        <v>83</v>
      </c>
      <c r="Q3">
        <f>O3/T3</f>
        <v>0.48765432098765432</v>
      </c>
      <c r="R3" s="3">
        <v>1</v>
      </c>
      <c r="S3" s="5" t="s">
        <v>56</v>
      </c>
      <c r="T3" s="4">
        <v>162</v>
      </c>
      <c r="U3" s="4">
        <v>86</v>
      </c>
      <c r="V3" s="4">
        <v>76</v>
      </c>
      <c r="W3" s="4">
        <v>3.49</v>
      </c>
      <c r="X3" s="4">
        <v>44</v>
      </c>
      <c r="Y3" s="4">
        <v>15</v>
      </c>
      <c r="Z3" s="4">
        <v>13</v>
      </c>
      <c r="AA3" s="4">
        <v>1446.2</v>
      </c>
      <c r="AB3" s="4">
        <v>90</v>
      </c>
      <c r="AC3" s="4">
        <v>561</v>
      </c>
      <c r="AD3" s="4">
        <v>610</v>
      </c>
      <c r="AE3" s="4">
        <v>467</v>
      </c>
      <c r="AF3" s="4">
        <v>1184</v>
      </c>
      <c r="AG3" s="4">
        <v>0.24399999999999999</v>
      </c>
      <c r="AJ3">
        <f>J3/C3</f>
        <v>0.15136173184357543</v>
      </c>
    </row>
    <row r="4" spans="1:36">
      <c r="A4" s="9">
        <v>2</v>
      </c>
      <c r="B4" s="5" t="s">
        <v>57</v>
      </c>
      <c r="C4" s="4">
        <v>5588</v>
      </c>
      <c r="D4" s="4">
        <v>855</v>
      </c>
      <c r="E4" s="4">
        <v>1552</v>
      </c>
      <c r="F4" s="4">
        <v>329</v>
      </c>
      <c r="G4" s="4">
        <v>21</v>
      </c>
      <c r="H4" s="4">
        <v>184</v>
      </c>
      <c r="I4" s="4">
        <v>2475</v>
      </c>
      <c r="J4" s="4">
        <v>811</v>
      </c>
      <c r="K4" s="4">
        <v>0.27800000000000002</v>
      </c>
      <c r="L4" s="4">
        <v>0.35399999999999998</v>
      </c>
      <c r="M4" s="4">
        <v>0.443</v>
      </c>
      <c r="N4" s="4">
        <v>0.79700000000000004</v>
      </c>
      <c r="O4" s="4">
        <f t="shared" si="0"/>
        <v>97</v>
      </c>
      <c r="P4" s="4">
        <f t="shared" si="1"/>
        <v>64</v>
      </c>
      <c r="Q4">
        <f t="shared" ref="Q4:Q32" si="2">O4/T4</f>
        <v>0.59876543209876543</v>
      </c>
      <c r="R4" s="3">
        <v>2</v>
      </c>
      <c r="S4" s="5" t="s">
        <v>58</v>
      </c>
      <c r="T4" s="4">
        <v>162</v>
      </c>
      <c r="U4" s="4">
        <v>84</v>
      </c>
      <c r="V4" s="4">
        <v>78</v>
      </c>
      <c r="W4" s="4">
        <v>3.68</v>
      </c>
      <c r="X4" s="4">
        <v>35</v>
      </c>
      <c r="Y4" s="4">
        <v>5</v>
      </c>
      <c r="Z4" s="4">
        <v>11</v>
      </c>
      <c r="AA4" s="4">
        <v>1447.1</v>
      </c>
      <c r="AB4" s="4">
        <v>79</v>
      </c>
      <c r="AC4" s="4">
        <v>591</v>
      </c>
      <c r="AD4" s="4">
        <v>648</v>
      </c>
      <c r="AE4" s="4">
        <v>480</v>
      </c>
      <c r="AF4" s="4">
        <v>1205</v>
      </c>
      <c r="AG4" s="4">
        <v>0.251</v>
      </c>
      <c r="AJ4">
        <f t="shared" ref="AJ4:AJ32" si="3">J4/C4</f>
        <v>0.14513242662848963</v>
      </c>
    </row>
    <row r="5" spans="1:36">
      <c r="A5" s="9">
        <v>3</v>
      </c>
      <c r="B5" s="5" t="s">
        <v>59</v>
      </c>
      <c r="C5" s="4">
        <v>5596</v>
      </c>
      <c r="D5" s="4">
        <v>845</v>
      </c>
      <c r="E5" s="4">
        <v>1565</v>
      </c>
      <c r="F5" s="4">
        <v>353</v>
      </c>
      <c r="G5" s="4">
        <v>33</v>
      </c>
      <c r="H5" s="4">
        <v>173</v>
      </c>
      <c r="I5" s="4">
        <v>2503</v>
      </c>
      <c r="J5" s="4">
        <v>807</v>
      </c>
      <c r="K5" s="4">
        <v>0.28000000000000003</v>
      </c>
      <c r="L5" s="4">
        <v>0.35799999999999998</v>
      </c>
      <c r="M5" s="4">
        <v>0.44700000000000001</v>
      </c>
      <c r="N5" s="4">
        <v>0.80500000000000005</v>
      </c>
      <c r="O5" s="4">
        <f t="shared" si="0"/>
        <v>95</v>
      </c>
      <c r="P5" s="4">
        <f t="shared" si="1"/>
        <v>67</v>
      </c>
      <c r="Q5">
        <f t="shared" si="2"/>
        <v>0.5864197530864198</v>
      </c>
      <c r="R5" s="3">
        <v>3</v>
      </c>
      <c r="S5" s="5" t="s">
        <v>60</v>
      </c>
      <c r="T5" s="4">
        <v>162</v>
      </c>
      <c r="U5" s="4">
        <v>97</v>
      </c>
      <c r="V5" s="4">
        <v>65</v>
      </c>
      <c r="W5" s="4">
        <v>3.82</v>
      </c>
      <c r="X5" s="4">
        <v>52</v>
      </c>
      <c r="Y5" s="4">
        <v>7</v>
      </c>
      <c r="Z5" s="4">
        <v>12</v>
      </c>
      <c r="AA5" s="4">
        <v>1457.2</v>
      </c>
      <c r="AB5" s="4">
        <v>82</v>
      </c>
      <c r="AC5" s="4">
        <v>618</v>
      </c>
      <c r="AD5" s="4">
        <v>671</v>
      </c>
      <c r="AE5" s="4">
        <v>526</v>
      </c>
      <c r="AF5" s="4">
        <v>1143</v>
      </c>
      <c r="AG5" s="4">
        <v>0.246</v>
      </c>
      <c r="AJ5">
        <f t="shared" si="3"/>
        <v>0.14421015010721944</v>
      </c>
    </row>
    <row r="6" spans="1:36">
      <c r="A6" s="9">
        <v>4</v>
      </c>
      <c r="B6" s="5" t="s">
        <v>61</v>
      </c>
      <c r="C6" s="4">
        <v>5641</v>
      </c>
      <c r="D6" s="4">
        <v>829</v>
      </c>
      <c r="E6" s="4">
        <v>1572</v>
      </c>
      <c r="F6" s="4">
        <v>298</v>
      </c>
      <c r="G6" s="4">
        <v>49</v>
      </c>
      <c r="H6" s="4">
        <v>111</v>
      </c>
      <c r="I6" s="4">
        <v>2301</v>
      </c>
      <c r="J6" s="4">
        <v>791</v>
      </c>
      <c r="K6" s="4">
        <v>0.27900000000000003</v>
      </c>
      <c r="L6" s="4">
        <v>0.34</v>
      </c>
      <c r="M6" s="4">
        <v>0.40799999999999997</v>
      </c>
      <c r="N6" s="4">
        <v>0.748</v>
      </c>
      <c r="O6" s="4">
        <f t="shared" si="0"/>
        <v>88</v>
      </c>
      <c r="P6" s="4">
        <f t="shared" si="1"/>
        <v>75</v>
      </c>
      <c r="Q6">
        <f t="shared" si="2"/>
        <v>0.54320987654320985</v>
      </c>
      <c r="R6" s="3">
        <v>4</v>
      </c>
      <c r="S6" s="5" t="s">
        <v>62</v>
      </c>
      <c r="T6" s="4">
        <v>162</v>
      </c>
      <c r="U6" s="4">
        <v>90</v>
      </c>
      <c r="V6" s="4">
        <v>72</v>
      </c>
      <c r="W6" s="4">
        <v>3.85</v>
      </c>
      <c r="X6" s="4">
        <v>45</v>
      </c>
      <c r="Y6" s="4">
        <v>12</v>
      </c>
      <c r="Z6" s="4">
        <v>10</v>
      </c>
      <c r="AA6" s="4">
        <v>1455.2</v>
      </c>
      <c r="AB6" s="4">
        <v>84</v>
      </c>
      <c r="AC6" s="4">
        <v>623</v>
      </c>
      <c r="AD6" s="4">
        <v>689</v>
      </c>
      <c r="AE6" s="4">
        <v>528</v>
      </c>
      <c r="AF6" s="4">
        <v>1110</v>
      </c>
      <c r="AG6" s="4">
        <v>0.25600000000000001</v>
      </c>
      <c r="AJ6">
        <f t="shared" si="3"/>
        <v>0.14022336465165749</v>
      </c>
    </row>
    <row r="7" spans="1:36">
      <c r="A7" s="9">
        <v>5</v>
      </c>
      <c r="B7" s="5" t="s">
        <v>63</v>
      </c>
      <c r="C7" s="4">
        <v>5641</v>
      </c>
      <c r="D7" s="4">
        <v>821</v>
      </c>
      <c r="E7" s="4">
        <v>1529</v>
      </c>
      <c r="F7" s="4">
        <v>293</v>
      </c>
      <c r="G7" s="4">
        <v>41</v>
      </c>
      <c r="H7" s="4">
        <v>200</v>
      </c>
      <c r="I7" s="4">
        <v>2504</v>
      </c>
      <c r="J7" s="4">
        <v>780</v>
      </c>
      <c r="K7" s="4">
        <v>0.27100000000000002</v>
      </c>
      <c r="L7" s="4">
        <v>0.34</v>
      </c>
      <c r="M7" s="4">
        <v>0.44400000000000001</v>
      </c>
      <c r="N7" s="4">
        <v>0.78400000000000003</v>
      </c>
      <c r="O7" s="4">
        <f t="shared" si="0"/>
        <v>74</v>
      </c>
      <c r="P7" s="4">
        <f t="shared" si="1"/>
        <v>88</v>
      </c>
      <c r="Q7">
        <f t="shared" si="2"/>
        <v>0.45962732919254656</v>
      </c>
      <c r="R7" s="3">
        <v>5</v>
      </c>
      <c r="S7" s="5" t="s">
        <v>57</v>
      </c>
      <c r="T7" s="4">
        <v>161</v>
      </c>
      <c r="U7" s="4">
        <v>97</v>
      </c>
      <c r="V7" s="4">
        <v>64</v>
      </c>
      <c r="W7" s="4">
        <v>3.87</v>
      </c>
      <c r="X7" s="4">
        <v>44</v>
      </c>
      <c r="Y7" s="4">
        <v>2</v>
      </c>
      <c r="Z7" s="4">
        <v>8</v>
      </c>
      <c r="AA7" s="4">
        <v>1450.2</v>
      </c>
      <c r="AB7" s="4">
        <v>84</v>
      </c>
      <c r="AC7" s="4">
        <v>624</v>
      </c>
      <c r="AD7" s="4">
        <v>671</v>
      </c>
      <c r="AE7" s="4">
        <v>548</v>
      </c>
      <c r="AF7" s="4">
        <v>1264</v>
      </c>
      <c r="AG7" s="4">
        <v>0.24199999999999999</v>
      </c>
      <c r="AJ7">
        <f t="shared" si="3"/>
        <v>0.13827335578798086</v>
      </c>
    </row>
    <row r="8" spans="1:36">
      <c r="A8" s="9">
        <v>6</v>
      </c>
      <c r="B8" s="5" t="s">
        <v>64</v>
      </c>
      <c r="C8" s="4">
        <v>5553</v>
      </c>
      <c r="D8" s="4">
        <v>811</v>
      </c>
      <c r="E8" s="4">
        <v>1458</v>
      </c>
      <c r="F8" s="4">
        <v>296</v>
      </c>
      <c r="G8" s="4">
        <v>13</v>
      </c>
      <c r="H8" s="4">
        <v>235</v>
      </c>
      <c r="I8" s="4">
        <v>2485</v>
      </c>
      <c r="J8" s="4">
        <v>785</v>
      </c>
      <c r="K8" s="4">
        <v>0.26300000000000001</v>
      </c>
      <c r="L8" s="4">
        <v>0.33200000000000002</v>
      </c>
      <c r="M8" s="4">
        <v>0.44800000000000001</v>
      </c>
      <c r="N8" s="4">
        <v>0.78</v>
      </c>
      <c r="O8" s="4">
        <f t="shared" si="0"/>
        <v>89</v>
      </c>
      <c r="P8" s="4">
        <f t="shared" si="1"/>
        <v>74</v>
      </c>
      <c r="Q8">
        <f t="shared" si="2"/>
        <v>0.54938271604938271</v>
      </c>
      <c r="R8" s="3">
        <v>6</v>
      </c>
      <c r="S8" s="5" t="s">
        <v>65</v>
      </c>
      <c r="T8" s="4">
        <v>162</v>
      </c>
      <c r="U8" s="4">
        <v>92</v>
      </c>
      <c r="V8" s="4">
        <v>70</v>
      </c>
      <c r="W8" s="4">
        <v>3.88</v>
      </c>
      <c r="X8" s="4">
        <v>47</v>
      </c>
      <c r="Y8" s="4">
        <v>4</v>
      </c>
      <c r="Z8" s="4">
        <v>11</v>
      </c>
      <c r="AA8" s="4">
        <v>1449.2</v>
      </c>
      <c r="AB8" s="4">
        <v>88</v>
      </c>
      <c r="AC8" s="4">
        <v>625</v>
      </c>
      <c r="AD8" s="4">
        <v>680</v>
      </c>
      <c r="AE8" s="4">
        <v>533</v>
      </c>
      <c r="AF8" s="4">
        <v>1081</v>
      </c>
      <c r="AG8" s="4">
        <v>0.26</v>
      </c>
      <c r="AJ8">
        <f t="shared" si="3"/>
        <v>0.14136502791283992</v>
      </c>
    </row>
    <row r="9" spans="1:36">
      <c r="A9" s="9">
        <v>7</v>
      </c>
      <c r="B9" s="5" t="s">
        <v>66</v>
      </c>
      <c r="C9" s="4">
        <v>5543</v>
      </c>
      <c r="D9" s="4">
        <v>805</v>
      </c>
      <c r="E9" s="4">
        <v>1455</v>
      </c>
      <c r="F9" s="4">
        <v>339</v>
      </c>
      <c r="G9" s="4">
        <v>22</v>
      </c>
      <c r="H9" s="4">
        <v>171</v>
      </c>
      <c r="I9" s="4">
        <v>2351</v>
      </c>
      <c r="J9" s="4">
        <v>772</v>
      </c>
      <c r="K9" s="4">
        <v>0.26200000000000001</v>
      </c>
      <c r="L9" s="4">
        <v>0.33900000000000002</v>
      </c>
      <c r="M9" s="4">
        <v>0.42399999999999999</v>
      </c>
      <c r="N9" s="4">
        <v>0.76300000000000001</v>
      </c>
      <c r="O9" s="4">
        <f t="shared" si="0"/>
        <v>81</v>
      </c>
      <c r="P9" s="4">
        <f t="shared" si="1"/>
        <v>81</v>
      </c>
      <c r="Q9">
        <f t="shared" si="2"/>
        <v>0.5</v>
      </c>
      <c r="R9" s="3">
        <v>7</v>
      </c>
      <c r="S9" s="5" t="s">
        <v>67</v>
      </c>
      <c r="T9" s="4">
        <v>162</v>
      </c>
      <c r="U9" s="4">
        <v>82</v>
      </c>
      <c r="V9" s="4">
        <v>80</v>
      </c>
      <c r="W9" s="4">
        <v>3.98</v>
      </c>
      <c r="X9" s="4">
        <v>39</v>
      </c>
      <c r="Y9" s="4">
        <v>6</v>
      </c>
      <c r="Z9" s="4">
        <v>9</v>
      </c>
      <c r="AA9" s="4">
        <v>1434.2</v>
      </c>
      <c r="AB9" s="4">
        <v>95</v>
      </c>
      <c r="AC9" s="4">
        <v>635</v>
      </c>
      <c r="AD9" s="4">
        <v>706</v>
      </c>
      <c r="AE9" s="4">
        <v>451</v>
      </c>
      <c r="AF9" s="4">
        <v>1229</v>
      </c>
      <c r="AG9" s="4">
        <v>0.25600000000000001</v>
      </c>
      <c r="AJ9">
        <f t="shared" si="3"/>
        <v>0.13927476095976907</v>
      </c>
    </row>
    <row r="10" spans="1:36">
      <c r="A10" s="9">
        <v>8</v>
      </c>
      <c r="B10" s="5" t="s">
        <v>68</v>
      </c>
      <c r="C10" s="4">
        <v>5606</v>
      </c>
      <c r="D10" s="4">
        <v>799</v>
      </c>
      <c r="E10" s="4">
        <v>1491</v>
      </c>
      <c r="F10" s="4">
        <v>274</v>
      </c>
      <c r="G10" s="4">
        <v>38</v>
      </c>
      <c r="H10" s="4">
        <v>172</v>
      </c>
      <c r="I10" s="4">
        <v>2357</v>
      </c>
      <c r="J10" s="4">
        <v>751</v>
      </c>
      <c r="K10" s="4">
        <v>0.26600000000000001</v>
      </c>
      <c r="L10" s="4">
        <v>0.34</v>
      </c>
      <c r="M10" s="4">
        <v>0.42</v>
      </c>
      <c r="N10" s="4">
        <v>0.76100000000000001</v>
      </c>
      <c r="O10" s="4">
        <f t="shared" si="0"/>
        <v>89</v>
      </c>
      <c r="P10" s="4">
        <f t="shared" si="1"/>
        <v>73</v>
      </c>
      <c r="Q10">
        <f t="shared" si="2"/>
        <v>0.54938271604938271</v>
      </c>
      <c r="R10" s="3">
        <v>8</v>
      </c>
      <c r="S10" s="5" t="s">
        <v>69</v>
      </c>
      <c r="T10" s="4">
        <v>162</v>
      </c>
      <c r="U10" s="4">
        <v>100</v>
      </c>
      <c r="V10" s="4">
        <v>62</v>
      </c>
      <c r="W10" s="4">
        <v>3.99</v>
      </c>
      <c r="X10" s="4">
        <v>66</v>
      </c>
      <c r="Y10" s="4">
        <v>7</v>
      </c>
      <c r="Z10" s="4">
        <v>10</v>
      </c>
      <c r="AA10" s="4">
        <v>1451.1</v>
      </c>
      <c r="AB10" s="4">
        <v>92</v>
      </c>
      <c r="AC10" s="4">
        <v>644</v>
      </c>
      <c r="AD10" s="4">
        <v>697</v>
      </c>
      <c r="AE10" s="4">
        <v>457</v>
      </c>
      <c r="AF10" s="4">
        <v>1106</v>
      </c>
      <c r="AG10" s="4">
        <v>0.26100000000000001</v>
      </c>
      <c r="AJ10">
        <f t="shared" si="3"/>
        <v>0.13396361041740992</v>
      </c>
    </row>
    <row r="11" spans="1:36">
      <c r="A11" s="9">
        <v>9</v>
      </c>
      <c r="B11" s="5" t="s">
        <v>65</v>
      </c>
      <c r="C11" s="4">
        <v>5509</v>
      </c>
      <c r="D11" s="4">
        <v>799</v>
      </c>
      <c r="E11" s="4">
        <v>1407</v>
      </c>
      <c r="F11" s="4">
        <v>291</v>
      </c>
      <c r="G11" s="4">
        <v>36</v>
      </c>
      <c r="H11" s="4">
        <v>214</v>
      </c>
      <c r="I11" s="4">
        <v>2412</v>
      </c>
      <c r="J11" s="4">
        <v>762</v>
      </c>
      <c r="K11" s="4">
        <v>0.255</v>
      </c>
      <c r="L11" s="4">
        <v>0.33200000000000002</v>
      </c>
      <c r="M11" s="4">
        <v>0.438</v>
      </c>
      <c r="N11" s="4">
        <v>0.77</v>
      </c>
      <c r="O11" s="4">
        <f t="shared" si="0"/>
        <v>92</v>
      </c>
      <c r="P11" s="4">
        <f t="shared" si="1"/>
        <v>70</v>
      </c>
      <c r="Q11">
        <f t="shared" si="2"/>
        <v>0.5679012345679012</v>
      </c>
      <c r="R11" s="3">
        <v>9</v>
      </c>
      <c r="S11" s="5" t="s">
        <v>59</v>
      </c>
      <c r="T11" s="4">
        <v>162</v>
      </c>
      <c r="U11" s="4">
        <v>95</v>
      </c>
      <c r="V11" s="4">
        <v>67</v>
      </c>
      <c r="W11" s="4">
        <v>4.01</v>
      </c>
      <c r="X11" s="4">
        <v>47</v>
      </c>
      <c r="Y11" s="4">
        <v>5</v>
      </c>
      <c r="Z11" s="4">
        <v>16</v>
      </c>
      <c r="AA11" s="4">
        <v>1446.1</v>
      </c>
      <c r="AB11" s="4">
        <v>82</v>
      </c>
      <c r="AC11" s="4">
        <v>645</v>
      </c>
      <c r="AD11" s="4">
        <v>694</v>
      </c>
      <c r="AE11" s="4">
        <v>548</v>
      </c>
      <c r="AF11" s="4">
        <v>1185</v>
      </c>
      <c r="AG11" s="4">
        <v>0.25</v>
      </c>
      <c r="AJ11">
        <f t="shared" si="3"/>
        <v>0.13831911417680159</v>
      </c>
    </row>
    <row r="12" spans="1:36">
      <c r="A12" s="9">
        <v>10</v>
      </c>
      <c r="B12" s="5" t="s">
        <v>70</v>
      </c>
      <c r="C12" s="4">
        <v>5572</v>
      </c>
      <c r="D12" s="4">
        <v>789</v>
      </c>
      <c r="E12" s="4">
        <v>1512</v>
      </c>
      <c r="F12" s="4">
        <v>289</v>
      </c>
      <c r="G12" s="4">
        <v>20</v>
      </c>
      <c r="H12" s="4">
        <v>180</v>
      </c>
      <c r="I12" s="4">
        <v>2381</v>
      </c>
      <c r="J12" s="4">
        <v>758</v>
      </c>
      <c r="K12" s="4">
        <v>0.27100000000000002</v>
      </c>
      <c r="L12" s="4">
        <v>0.34200000000000003</v>
      </c>
      <c r="M12" s="4">
        <v>0.42699999999999999</v>
      </c>
      <c r="N12" s="4">
        <v>0.76900000000000002</v>
      </c>
      <c r="O12" s="4">
        <f t="shared" si="0"/>
        <v>89</v>
      </c>
      <c r="P12" s="4">
        <f t="shared" si="1"/>
        <v>73</v>
      </c>
      <c r="Q12">
        <f t="shared" si="2"/>
        <v>0.55279503105590067</v>
      </c>
      <c r="R12" s="3">
        <v>10</v>
      </c>
      <c r="S12" s="5" t="s">
        <v>71</v>
      </c>
      <c r="T12" s="4">
        <v>161</v>
      </c>
      <c r="U12" s="4">
        <v>75</v>
      </c>
      <c r="V12" s="4">
        <v>86</v>
      </c>
      <c r="W12" s="4">
        <v>4.01</v>
      </c>
      <c r="X12" s="4">
        <v>33</v>
      </c>
      <c r="Y12" s="4">
        <v>4</v>
      </c>
      <c r="Z12" s="4">
        <v>7</v>
      </c>
      <c r="AA12" s="4">
        <v>1435</v>
      </c>
      <c r="AB12" s="4">
        <v>71</v>
      </c>
      <c r="AC12" s="4">
        <v>640</v>
      </c>
      <c r="AD12" s="4">
        <v>690</v>
      </c>
      <c r="AE12" s="4">
        <v>576</v>
      </c>
      <c r="AF12" s="4">
        <v>1061</v>
      </c>
      <c r="AG12" s="4">
        <v>0.253</v>
      </c>
      <c r="AJ12">
        <f t="shared" si="3"/>
        <v>0.13603732950466618</v>
      </c>
    </row>
    <row r="13" spans="1:36">
      <c r="A13" s="9">
        <v>11</v>
      </c>
      <c r="B13" s="5" t="s">
        <v>72</v>
      </c>
      <c r="C13" s="4">
        <v>5559</v>
      </c>
      <c r="D13" s="4">
        <v>782</v>
      </c>
      <c r="E13" s="4">
        <v>1486</v>
      </c>
      <c r="F13" s="4">
        <v>322</v>
      </c>
      <c r="G13" s="4">
        <v>30</v>
      </c>
      <c r="H13" s="4">
        <v>172</v>
      </c>
      <c r="I13" s="4">
        <v>2384</v>
      </c>
      <c r="J13" s="4">
        <v>750</v>
      </c>
      <c r="K13" s="4">
        <v>0.26700000000000002</v>
      </c>
      <c r="L13" s="4">
        <v>0.33300000000000002</v>
      </c>
      <c r="M13" s="4">
        <v>0.42899999999999999</v>
      </c>
      <c r="N13" s="4">
        <v>0.76200000000000001</v>
      </c>
      <c r="O13" s="4">
        <f t="shared" si="0"/>
        <v>68</v>
      </c>
      <c r="P13" s="4">
        <f t="shared" si="1"/>
        <v>93</v>
      </c>
      <c r="Q13">
        <f t="shared" si="2"/>
        <v>0.41717791411042943</v>
      </c>
      <c r="R13" s="3">
        <v>11</v>
      </c>
      <c r="S13" s="5" t="s">
        <v>64</v>
      </c>
      <c r="T13" s="4">
        <v>163</v>
      </c>
      <c r="U13" s="4">
        <v>89</v>
      </c>
      <c r="V13" s="4">
        <v>74</v>
      </c>
      <c r="W13" s="4">
        <v>4.0599999999999996</v>
      </c>
      <c r="X13" s="4">
        <v>34</v>
      </c>
      <c r="Y13" s="4">
        <v>4</v>
      </c>
      <c r="Z13" s="4">
        <v>10</v>
      </c>
      <c r="AA13" s="4">
        <v>1457.2</v>
      </c>
      <c r="AB13" s="4">
        <v>93</v>
      </c>
      <c r="AC13" s="4">
        <v>658</v>
      </c>
      <c r="AD13" s="4">
        <v>729</v>
      </c>
      <c r="AE13" s="4">
        <v>460</v>
      </c>
      <c r="AF13" s="4">
        <v>1147</v>
      </c>
      <c r="AG13" s="4">
        <v>0.26100000000000001</v>
      </c>
      <c r="AJ13">
        <f t="shared" si="3"/>
        <v>0.13491635186184567</v>
      </c>
    </row>
    <row r="14" spans="1:36">
      <c r="A14" s="9">
        <v>12</v>
      </c>
      <c r="B14" s="5" t="s">
        <v>73</v>
      </c>
      <c r="C14" s="4">
        <v>5636</v>
      </c>
      <c r="D14" s="4">
        <v>779</v>
      </c>
      <c r="E14" s="4">
        <v>1585</v>
      </c>
      <c r="F14" s="4">
        <v>283</v>
      </c>
      <c r="G14" s="4">
        <v>26</v>
      </c>
      <c r="H14" s="4">
        <v>174</v>
      </c>
      <c r="I14" s="4">
        <v>2442</v>
      </c>
      <c r="J14" s="4">
        <v>744</v>
      </c>
      <c r="K14" s="4">
        <v>0.28100000000000003</v>
      </c>
      <c r="L14" s="4">
        <v>0.35</v>
      </c>
      <c r="M14" s="4">
        <v>0.433</v>
      </c>
      <c r="N14" s="4">
        <v>0.78300000000000003</v>
      </c>
      <c r="O14" s="4">
        <f t="shared" si="0"/>
        <v>86</v>
      </c>
      <c r="P14" s="4">
        <f t="shared" si="1"/>
        <v>76</v>
      </c>
      <c r="Q14">
        <f t="shared" si="2"/>
        <v>0.53086419753086422</v>
      </c>
      <c r="R14" s="3">
        <v>12</v>
      </c>
      <c r="S14" s="5" t="s">
        <v>68</v>
      </c>
      <c r="T14" s="4">
        <v>162</v>
      </c>
      <c r="U14" s="4">
        <v>89</v>
      </c>
      <c r="V14" s="4">
        <v>73</v>
      </c>
      <c r="W14" s="4">
        <v>4.07</v>
      </c>
      <c r="X14" s="4">
        <v>43</v>
      </c>
      <c r="Y14" s="4">
        <v>5</v>
      </c>
      <c r="Z14" s="4">
        <v>12</v>
      </c>
      <c r="AA14" s="4">
        <v>1464.1</v>
      </c>
      <c r="AB14" s="4">
        <v>86</v>
      </c>
      <c r="AC14" s="4">
        <v>662</v>
      </c>
      <c r="AD14" s="4">
        <v>715</v>
      </c>
      <c r="AE14" s="4">
        <v>590</v>
      </c>
      <c r="AF14" s="4">
        <v>1181</v>
      </c>
      <c r="AG14" s="4">
        <v>0.254</v>
      </c>
      <c r="AJ14">
        <f t="shared" si="3"/>
        <v>0.13200851667849539</v>
      </c>
    </row>
    <row r="15" spans="1:36">
      <c r="A15" s="9">
        <v>13</v>
      </c>
      <c r="B15" s="5" t="s">
        <v>60</v>
      </c>
      <c r="C15" s="4">
        <v>5541</v>
      </c>
      <c r="D15" s="4">
        <v>774</v>
      </c>
      <c r="E15" s="4">
        <v>1443</v>
      </c>
      <c r="F15" s="4">
        <v>284</v>
      </c>
      <c r="G15" s="4">
        <v>37</v>
      </c>
      <c r="H15" s="4">
        <v>180</v>
      </c>
      <c r="I15" s="4">
        <v>2341</v>
      </c>
      <c r="J15" s="4">
        <v>735</v>
      </c>
      <c r="K15" s="4">
        <v>0.26</v>
      </c>
      <c r="L15" s="4">
        <v>0.34</v>
      </c>
      <c r="M15" s="4">
        <v>0.42199999999999999</v>
      </c>
      <c r="N15" s="4">
        <v>0.76200000000000001</v>
      </c>
      <c r="O15" s="4">
        <f t="shared" si="0"/>
        <v>97</v>
      </c>
      <c r="P15" s="4">
        <f t="shared" si="1"/>
        <v>65</v>
      </c>
      <c r="Q15">
        <f t="shared" si="2"/>
        <v>0.59509202453987731</v>
      </c>
      <c r="R15" s="3">
        <v>13</v>
      </c>
      <c r="S15" s="5" t="s">
        <v>61</v>
      </c>
      <c r="T15" s="4">
        <v>163</v>
      </c>
      <c r="U15" s="4">
        <v>88</v>
      </c>
      <c r="V15" s="4">
        <v>75</v>
      </c>
      <c r="W15" s="4">
        <v>4.16</v>
      </c>
      <c r="X15" s="4">
        <v>42</v>
      </c>
      <c r="Y15" s="4">
        <v>5</v>
      </c>
      <c r="Z15" s="4">
        <v>10</v>
      </c>
      <c r="AA15" s="4">
        <v>1459</v>
      </c>
      <c r="AB15" s="4">
        <v>86</v>
      </c>
      <c r="AC15" s="4">
        <v>675</v>
      </c>
      <c r="AD15" s="4">
        <v>745</v>
      </c>
      <c r="AE15" s="4">
        <v>406</v>
      </c>
      <c r="AF15" s="4">
        <v>995</v>
      </c>
      <c r="AG15" s="4">
        <v>0.27400000000000002</v>
      </c>
      <c r="AJ15">
        <f t="shared" si="3"/>
        <v>0.13264753654574987</v>
      </c>
    </row>
    <row r="16" spans="1:36">
      <c r="A16" s="9">
        <v>14</v>
      </c>
      <c r="B16" s="5" t="s">
        <v>74</v>
      </c>
      <c r="C16" s="4">
        <v>5499</v>
      </c>
      <c r="D16" s="4">
        <v>770</v>
      </c>
      <c r="E16" s="4">
        <v>1397</v>
      </c>
      <c r="F16" s="4">
        <v>302</v>
      </c>
      <c r="G16" s="4">
        <v>28</v>
      </c>
      <c r="H16" s="4">
        <v>208</v>
      </c>
      <c r="I16" s="4">
        <v>2379</v>
      </c>
      <c r="J16" s="4">
        <v>741</v>
      </c>
      <c r="K16" s="4">
        <v>0.254</v>
      </c>
      <c r="L16" s="4">
        <v>0.32600000000000001</v>
      </c>
      <c r="M16" s="4">
        <v>0.433</v>
      </c>
      <c r="N16" s="4">
        <v>0.75900000000000001</v>
      </c>
      <c r="O16" s="4">
        <f t="shared" si="0"/>
        <v>84</v>
      </c>
      <c r="P16" s="4">
        <f t="shared" si="1"/>
        <v>77</v>
      </c>
      <c r="Q16">
        <f t="shared" si="2"/>
        <v>0.51851851851851849</v>
      </c>
      <c r="R16" s="3">
        <v>14</v>
      </c>
      <c r="S16" s="5" t="s">
        <v>73</v>
      </c>
      <c r="T16" s="4">
        <v>162</v>
      </c>
      <c r="U16" s="4">
        <v>86</v>
      </c>
      <c r="V16" s="4">
        <v>76</v>
      </c>
      <c r="W16" s="4">
        <v>4.1900000000000004</v>
      </c>
      <c r="X16" s="4">
        <v>42</v>
      </c>
      <c r="Y16" s="4">
        <v>2</v>
      </c>
      <c r="Z16" s="4">
        <v>7</v>
      </c>
      <c r="AA16" s="4">
        <v>1454</v>
      </c>
      <c r="AB16" s="4">
        <v>78</v>
      </c>
      <c r="AC16" s="4">
        <v>677</v>
      </c>
      <c r="AD16" s="4">
        <v>725</v>
      </c>
      <c r="AE16" s="4">
        <v>496</v>
      </c>
      <c r="AF16" s="4">
        <v>957</v>
      </c>
      <c r="AG16" s="4">
        <v>0.27</v>
      </c>
      <c r="AJ16">
        <f t="shared" si="3"/>
        <v>0.13475177304964539</v>
      </c>
    </row>
    <row r="17" spans="1:36">
      <c r="A17" s="9">
        <v>15</v>
      </c>
      <c r="B17" s="5" t="s">
        <v>69</v>
      </c>
      <c r="C17" s="4">
        <v>5540</v>
      </c>
      <c r="D17" s="4">
        <v>765</v>
      </c>
      <c r="E17" s="4">
        <v>1486</v>
      </c>
      <c r="F17" s="4">
        <v>274</v>
      </c>
      <c r="G17" s="4">
        <v>25</v>
      </c>
      <c r="H17" s="4">
        <v>159</v>
      </c>
      <c r="I17" s="4">
        <v>2287</v>
      </c>
      <c r="J17" s="4">
        <v>721</v>
      </c>
      <c r="K17" s="4">
        <v>0.26800000000000002</v>
      </c>
      <c r="L17" s="4">
        <v>0.33</v>
      </c>
      <c r="M17" s="4">
        <v>0.41299999999999998</v>
      </c>
      <c r="N17" s="4">
        <v>0.74299999999999999</v>
      </c>
      <c r="O17" s="4">
        <f t="shared" si="0"/>
        <v>100</v>
      </c>
      <c r="P17" s="4">
        <f t="shared" si="1"/>
        <v>62</v>
      </c>
      <c r="Q17">
        <f t="shared" si="2"/>
        <v>0.61728395061728392</v>
      </c>
      <c r="R17" s="3">
        <v>15</v>
      </c>
      <c r="S17" s="5" t="s">
        <v>70</v>
      </c>
      <c r="T17" s="4">
        <v>162</v>
      </c>
      <c r="U17" s="4">
        <v>89</v>
      </c>
      <c r="V17" s="4">
        <v>73</v>
      </c>
      <c r="W17" s="4">
        <v>4.28</v>
      </c>
      <c r="X17" s="4">
        <v>42</v>
      </c>
      <c r="Y17" s="4">
        <v>1</v>
      </c>
      <c r="Z17" s="4">
        <v>11</v>
      </c>
      <c r="AA17" s="4">
        <v>1441.2</v>
      </c>
      <c r="AB17" s="4">
        <v>78</v>
      </c>
      <c r="AC17" s="4">
        <v>685</v>
      </c>
      <c r="AD17" s="4">
        <v>727</v>
      </c>
      <c r="AE17" s="4">
        <v>489</v>
      </c>
      <c r="AF17" s="4">
        <v>1141</v>
      </c>
      <c r="AG17" s="4">
        <v>0.26600000000000001</v>
      </c>
      <c r="AJ17">
        <f t="shared" si="3"/>
        <v>0.13014440433212995</v>
      </c>
    </row>
    <row r="18" spans="1:36">
      <c r="A18" s="9">
        <v>16</v>
      </c>
      <c r="B18" s="5" t="s">
        <v>75</v>
      </c>
      <c r="C18" s="4">
        <v>5604</v>
      </c>
      <c r="D18" s="4">
        <v>753</v>
      </c>
      <c r="E18" s="4">
        <v>1514</v>
      </c>
      <c r="F18" s="4">
        <v>316</v>
      </c>
      <c r="G18" s="4">
        <v>33</v>
      </c>
      <c r="H18" s="4">
        <v>130</v>
      </c>
      <c r="I18" s="4">
        <v>2286</v>
      </c>
      <c r="J18" s="4">
        <v>721</v>
      </c>
      <c r="K18" s="4">
        <v>0.27</v>
      </c>
      <c r="L18" s="4">
        <v>0.34499999999999997</v>
      </c>
      <c r="M18" s="4">
        <v>0.40799999999999997</v>
      </c>
      <c r="N18" s="4">
        <v>0.753</v>
      </c>
      <c r="O18" s="4">
        <f t="shared" si="0"/>
        <v>72</v>
      </c>
      <c r="P18" s="4">
        <f t="shared" si="1"/>
        <v>90</v>
      </c>
      <c r="Q18">
        <f t="shared" si="2"/>
        <v>0.44720496894409939</v>
      </c>
      <c r="R18" s="3">
        <v>16</v>
      </c>
      <c r="S18" s="5" t="s">
        <v>76</v>
      </c>
      <c r="T18" s="4">
        <v>161</v>
      </c>
      <c r="U18" s="4">
        <v>86</v>
      </c>
      <c r="V18" s="4">
        <v>75</v>
      </c>
      <c r="W18" s="4">
        <v>4.3600000000000003</v>
      </c>
      <c r="X18" s="4">
        <v>48</v>
      </c>
      <c r="Y18" s="4">
        <v>4</v>
      </c>
      <c r="Z18" s="4">
        <v>13</v>
      </c>
      <c r="AA18" s="4">
        <v>1425.1</v>
      </c>
      <c r="AB18" s="4">
        <v>71</v>
      </c>
      <c r="AC18" s="4">
        <v>691</v>
      </c>
      <c r="AD18" s="4">
        <v>743</v>
      </c>
      <c r="AE18" s="4">
        <v>492</v>
      </c>
      <c r="AF18" s="4">
        <v>1095</v>
      </c>
      <c r="AG18" s="4">
        <v>0.26400000000000001</v>
      </c>
      <c r="AJ18">
        <f t="shared" si="3"/>
        <v>0.12865810135617417</v>
      </c>
    </row>
    <row r="19" spans="1:36">
      <c r="A19" s="9">
        <v>17</v>
      </c>
      <c r="B19" s="5" t="s">
        <v>62</v>
      </c>
      <c r="C19" s="4">
        <v>5535</v>
      </c>
      <c r="D19" s="4">
        <v>750</v>
      </c>
      <c r="E19" s="4">
        <v>1398</v>
      </c>
      <c r="F19" s="4">
        <v>324</v>
      </c>
      <c r="G19" s="4">
        <v>35</v>
      </c>
      <c r="H19" s="4">
        <v>198</v>
      </c>
      <c r="I19" s="4">
        <v>2386</v>
      </c>
      <c r="J19" s="4">
        <v>722</v>
      </c>
      <c r="K19" s="4">
        <v>0.253</v>
      </c>
      <c r="L19" s="4">
        <v>0.32500000000000001</v>
      </c>
      <c r="M19" s="4">
        <v>0.43099999999999999</v>
      </c>
      <c r="N19" s="4">
        <v>0.75700000000000001</v>
      </c>
      <c r="O19" s="4">
        <f t="shared" si="0"/>
        <v>90</v>
      </c>
      <c r="P19" s="4">
        <f t="shared" si="1"/>
        <v>72</v>
      </c>
      <c r="Q19">
        <f t="shared" si="2"/>
        <v>0.55555555555555558</v>
      </c>
      <c r="R19" s="3">
        <v>17</v>
      </c>
      <c r="S19" s="5" t="s">
        <v>77</v>
      </c>
      <c r="T19" s="4">
        <v>162</v>
      </c>
      <c r="U19" s="4">
        <v>72</v>
      </c>
      <c r="V19" s="4">
        <v>90</v>
      </c>
      <c r="W19" s="4">
        <v>4.38</v>
      </c>
      <c r="X19" s="4">
        <v>41</v>
      </c>
      <c r="Y19" s="4">
        <v>4</v>
      </c>
      <c r="Z19" s="4">
        <v>12</v>
      </c>
      <c r="AA19" s="4">
        <v>1442</v>
      </c>
      <c r="AB19" s="4">
        <v>86</v>
      </c>
      <c r="AC19" s="4">
        <v>701</v>
      </c>
      <c r="AD19" s="4">
        <v>759</v>
      </c>
      <c r="AE19" s="4">
        <v>652</v>
      </c>
      <c r="AF19" s="4">
        <v>1240</v>
      </c>
      <c r="AG19" s="4">
        <v>0.25800000000000001</v>
      </c>
      <c r="AJ19">
        <f t="shared" si="3"/>
        <v>0.13044263775971093</v>
      </c>
    </row>
    <row r="20" spans="1:36">
      <c r="A20" s="9">
        <v>18</v>
      </c>
      <c r="B20" s="5" t="s">
        <v>78</v>
      </c>
      <c r="C20" s="4">
        <v>5557</v>
      </c>
      <c r="D20" s="4">
        <v>747</v>
      </c>
      <c r="E20" s="4">
        <v>1462</v>
      </c>
      <c r="F20" s="4">
        <v>310</v>
      </c>
      <c r="G20" s="4">
        <v>28</v>
      </c>
      <c r="H20" s="4">
        <v>160</v>
      </c>
      <c r="I20" s="4">
        <v>2308</v>
      </c>
      <c r="J20" s="4">
        <v>714</v>
      </c>
      <c r="K20" s="4">
        <v>0.26300000000000001</v>
      </c>
      <c r="L20" s="4">
        <v>0.33600000000000002</v>
      </c>
      <c r="M20" s="4">
        <v>0.41499999999999998</v>
      </c>
      <c r="N20" s="4">
        <v>0.751</v>
      </c>
      <c r="O20" s="4">
        <f t="shared" si="0"/>
        <v>74</v>
      </c>
      <c r="P20" s="4">
        <f t="shared" si="1"/>
        <v>88</v>
      </c>
      <c r="Q20">
        <f t="shared" si="2"/>
        <v>0.4567901234567901</v>
      </c>
      <c r="R20" s="3">
        <v>18</v>
      </c>
      <c r="S20" s="5" t="s">
        <v>79</v>
      </c>
      <c r="T20" s="4">
        <v>162</v>
      </c>
      <c r="U20" s="4">
        <v>63</v>
      </c>
      <c r="V20" s="4">
        <v>99</v>
      </c>
      <c r="W20" s="4">
        <v>4.41</v>
      </c>
      <c r="X20" s="4">
        <v>30</v>
      </c>
      <c r="Y20" s="4">
        <v>3</v>
      </c>
      <c r="Z20" s="4">
        <v>6</v>
      </c>
      <c r="AA20" s="4">
        <v>1458.1</v>
      </c>
      <c r="AB20" s="4">
        <v>76</v>
      </c>
      <c r="AC20" s="4">
        <v>714</v>
      </c>
      <c r="AD20" s="4">
        <v>764</v>
      </c>
      <c r="AE20" s="4">
        <v>561</v>
      </c>
      <c r="AF20" s="4">
        <v>1100</v>
      </c>
      <c r="AG20" s="4">
        <v>0.26300000000000001</v>
      </c>
      <c r="AJ20">
        <f t="shared" si="3"/>
        <v>0.12848659348569372</v>
      </c>
    </row>
    <row r="21" spans="1:36">
      <c r="A21" s="9">
        <v>19</v>
      </c>
      <c r="B21" s="5" t="s">
        <v>80</v>
      </c>
      <c r="C21" s="4">
        <v>5628</v>
      </c>
      <c r="D21" s="4">
        <v>735</v>
      </c>
      <c r="E21" s="4">
        <v>1454</v>
      </c>
      <c r="F21" s="4">
        <v>314</v>
      </c>
      <c r="G21" s="4">
        <v>21</v>
      </c>
      <c r="H21" s="4">
        <v>153</v>
      </c>
      <c r="I21" s="4">
        <v>2269</v>
      </c>
      <c r="J21" s="4">
        <v>705</v>
      </c>
      <c r="K21" s="4">
        <v>0.25800000000000001</v>
      </c>
      <c r="L21" s="4">
        <v>0.32</v>
      </c>
      <c r="M21" s="4">
        <v>0.40300000000000002</v>
      </c>
      <c r="N21" s="4">
        <v>0.72299999999999998</v>
      </c>
      <c r="O21" s="4">
        <f t="shared" si="0"/>
        <v>67</v>
      </c>
      <c r="P21" s="4">
        <f t="shared" si="1"/>
        <v>95</v>
      </c>
      <c r="Q21">
        <f t="shared" si="2"/>
        <v>0.41614906832298137</v>
      </c>
      <c r="R21" s="3">
        <v>19</v>
      </c>
      <c r="S21" s="5" t="s">
        <v>74</v>
      </c>
      <c r="T21" s="4">
        <v>161</v>
      </c>
      <c r="U21" s="4">
        <v>84</v>
      </c>
      <c r="V21" s="4">
        <v>77</v>
      </c>
      <c r="W21" s="4">
        <v>4.43</v>
      </c>
      <c r="X21" s="4">
        <v>36</v>
      </c>
      <c r="Y21" s="4">
        <v>2</v>
      </c>
      <c r="Z21" s="4">
        <v>8</v>
      </c>
      <c r="AA21" s="4">
        <v>1435.1</v>
      </c>
      <c r="AB21" s="4">
        <v>74</v>
      </c>
      <c r="AC21" s="4">
        <v>707</v>
      </c>
      <c r="AD21" s="4">
        <v>767</v>
      </c>
      <c r="AE21" s="4">
        <v>586</v>
      </c>
      <c r="AF21" s="4">
        <v>1127</v>
      </c>
      <c r="AG21" s="4">
        <v>0.25800000000000001</v>
      </c>
      <c r="AJ21">
        <f t="shared" si="3"/>
        <v>0.12526652452025586</v>
      </c>
    </row>
    <row r="22" spans="1:36">
      <c r="A22" s="9">
        <v>20</v>
      </c>
      <c r="B22" s="5" t="s">
        <v>67</v>
      </c>
      <c r="C22" s="4">
        <v>5409</v>
      </c>
      <c r="D22" s="4">
        <v>720</v>
      </c>
      <c r="E22" s="4">
        <v>1355</v>
      </c>
      <c r="F22" s="4">
        <v>318</v>
      </c>
      <c r="G22" s="4">
        <v>47</v>
      </c>
      <c r="H22" s="4">
        <v>159</v>
      </c>
      <c r="I22" s="4">
        <v>2244</v>
      </c>
      <c r="J22" s="4">
        <v>683</v>
      </c>
      <c r="K22" s="4">
        <v>0.251</v>
      </c>
      <c r="L22" s="4">
        <v>0.32700000000000001</v>
      </c>
      <c r="M22" s="4">
        <v>0.41499999999999998</v>
      </c>
      <c r="N22" s="4">
        <v>0.74199999999999999</v>
      </c>
      <c r="O22" s="4">
        <f t="shared" si="0"/>
        <v>82</v>
      </c>
      <c r="P22" s="4">
        <f t="shared" si="1"/>
        <v>80</v>
      </c>
      <c r="Q22">
        <f t="shared" si="2"/>
        <v>0.50617283950617287</v>
      </c>
      <c r="R22" s="3">
        <v>20</v>
      </c>
      <c r="S22" s="5" t="s">
        <v>66</v>
      </c>
      <c r="T22" s="4">
        <v>162</v>
      </c>
      <c r="U22" s="4">
        <v>81</v>
      </c>
      <c r="V22" s="4">
        <v>81</v>
      </c>
      <c r="W22" s="4">
        <v>4.45</v>
      </c>
      <c r="X22" s="4">
        <v>31</v>
      </c>
      <c r="Y22" s="4">
        <v>10</v>
      </c>
      <c r="Z22" s="4">
        <v>13</v>
      </c>
      <c r="AA22" s="4">
        <v>1437</v>
      </c>
      <c r="AB22" s="4">
        <v>84</v>
      </c>
      <c r="AC22" s="4">
        <v>711</v>
      </c>
      <c r="AD22" s="4">
        <v>761</v>
      </c>
      <c r="AE22" s="4">
        <v>444</v>
      </c>
      <c r="AF22" s="4">
        <v>986</v>
      </c>
      <c r="AG22" s="4">
        <v>0.27300000000000002</v>
      </c>
      <c r="AJ22">
        <f t="shared" si="3"/>
        <v>0.12627102976520613</v>
      </c>
    </row>
    <row r="23" spans="1:36">
      <c r="A23" s="9">
        <v>21</v>
      </c>
      <c r="B23" s="5" t="s">
        <v>56</v>
      </c>
      <c r="C23" s="4">
        <v>5503</v>
      </c>
      <c r="D23" s="4">
        <v>714</v>
      </c>
      <c r="E23" s="4">
        <v>1453</v>
      </c>
      <c r="F23" s="4">
        <v>303</v>
      </c>
      <c r="G23" s="4">
        <v>32</v>
      </c>
      <c r="H23" s="4">
        <v>126</v>
      </c>
      <c r="I23" s="4">
        <v>2198</v>
      </c>
      <c r="J23" s="4">
        <v>681</v>
      </c>
      <c r="K23" s="4">
        <v>0.26400000000000001</v>
      </c>
      <c r="L23" s="4">
        <v>0.33100000000000002</v>
      </c>
      <c r="M23" s="4">
        <v>0.39900000000000002</v>
      </c>
      <c r="N23" s="4">
        <v>0.73099999999999998</v>
      </c>
      <c r="O23" s="4">
        <f t="shared" si="0"/>
        <v>86</v>
      </c>
      <c r="P23" s="4">
        <f t="shared" si="1"/>
        <v>76</v>
      </c>
      <c r="Q23">
        <f t="shared" si="2"/>
        <v>0.53086419753086422</v>
      </c>
      <c r="R23" s="3">
        <v>21</v>
      </c>
      <c r="S23" s="5" t="s">
        <v>75</v>
      </c>
      <c r="T23" s="4">
        <v>162</v>
      </c>
      <c r="U23" s="4">
        <v>72</v>
      </c>
      <c r="V23" s="4">
        <v>90</v>
      </c>
      <c r="W23" s="4">
        <v>4.46</v>
      </c>
      <c r="X23" s="4">
        <v>26</v>
      </c>
      <c r="Y23" s="4">
        <v>2</v>
      </c>
      <c r="Z23" s="4">
        <v>7</v>
      </c>
      <c r="AA23" s="4">
        <v>1440.2</v>
      </c>
      <c r="AB23" s="4">
        <v>75</v>
      </c>
      <c r="AC23" s="4">
        <v>714</v>
      </c>
      <c r="AD23" s="4">
        <v>778</v>
      </c>
      <c r="AE23" s="4">
        <v>586</v>
      </c>
      <c r="AF23" s="4">
        <v>1076</v>
      </c>
      <c r="AG23" s="4">
        <v>0.26300000000000001</v>
      </c>
      <c r="AJ23">
        <f t="shared" si="3"/>
        <v>0.12375068144648374</v>
      </c>
    </row>
    <row r="24" spans="1:36">
      <c r="A24" s="9">
        <v>22</v>
      </c>
      <c r="B24" s="5" t="s">
        <v>76</v>
      </c>
      <c r="C24" s="4">
        <v>5451</v>
      </c>
      <c r="D24" s="4">
        <v>712</v>
      </c>
      <c r="E24" s="4">
        <v>1432</v>
      </c>
      <c r="F24" s="4">
        <v>284</v>
      </c>
      <c r="G24" s="4">
        <v>22</v>
      </c>
      <c r="H24" s="4">
        <v>167</v>
      </c>
      <c r="I24" s="4">
        <v>2261</v>
      </c>
      <c r="J24" s="4">
        <v>684</v>
      </c>
      <c r="K24" s="4">
        <v>0.26300000000000001</v>
      </c>
      <c r="L24" s="4">
        <v>0.32300000000000001</v>
      </c>
      <c r="M24" s="4">
        <v>0.41499999999999998</v>
      </c>
      <c r="N24" s="4">
        <v>0.73699999999999999</v>
      </c>
      <c r="O24" s="4">
        <f t="shared" si="0"/>
        <v>86</v>
      </c>
      <c r="P24" s="4">
        <f t="shared" si="1"/>
        <v>75</v>
      </c>
      <c r="Q24">
        <f t="shared" si="2"/>
        <v>0.53086419753086422</v>
      </c>
      <c r="R24" s="3">
        <v>22</v>
      </c>
      <c r="S24" s="5" t="s">
        <v>81</v>
      </c>
      <c r="T24" s="4">
        <v>162</v>
      </c>
      <c r="U24" s="4">
        <v>75</v>
      </c>
      <c r="V24" s="4">
        <v>87</v>
      </c>
      <c r="W24" s="4">
        <v>4.4800000000000004</v>
      </c>
      <c r="X24" s="4">
        <v>44</v>
      </c>
      <c r="Y24" s="4">
        <v>2</v>
      </c>
      <c r="Z24" s="4">
        <v>8</v>
      </c>
      <c r="AA24" s="4">
        <v>1445.2</v>
      </c>
      <c r="AB24" s="4">
        <v>78</v>
      </c>
      <c r="AC24" s="4">
        <v>720</v>
      </c>
      <c r="AD24" s="4">
        <v>781</v>
      </c>
      <c r="AE24" s="4">
        <v>515</v>
      </c>
      <c r="AF24" s="4">
        <v>1085</v>
      </c>
      <c r="AG24" s="4">
        <v>0.26400000000000001</v>
      </c>
      <c r="AJ24">
        <f t="shared" si="3"/>
        <v>0.12548156301596036</v>
      </c>
    </row>
    <row r="25" spans="1:36">
      <c r="A25" s="9">
        <v>23</v>
      </c>
      <c r="B25" s="5" t="s">
        <v>82</v>
      </c>
      <c r="C25" s="4">
        <v>5465</v>
      </c>
      <c r="D25" s="4">
        <v>704</v>
      </c>
      <c r="E25" s="4">
        <v>1351</v>
      </c>
      <c r="F25" s="4">
        <v>269</v>
      </c>
      <c r="G25" s="4">
        <v>24</v>
      </c>
      <c r="H25" s="4">
        <v>187</v>
      </c>
      <c r="I25" s="4">
        <v>2229</v>
      </c>
      <c r="J25" s="4">
        <v>677</v>
      </c>
      <c r="K25" s="4">
        <v>0.247</v>
      </c>
      <c r="L25" s="4">
        <v>0.32100000000000001</v>
      </c>
      <c r="M25" s="4">
        <v>0.40799999999999997</v>
      </c>
      <c r="N25" s="4">
        <v>0.72899999999999998</v>
      </c>
      <c r="O25" s="4">
        <f t="shared" si="0"/>
        <v>74</v>
      </c>
      <c r="P25" s="4">
        <f t="shared" si="1"/>
        <v>88</v>
      </c>
      <c r="Q25">
        <f t="shared" si="2"/>
        <v>0.4567901234567901</v>
      </c>
      <c r="R25" s="3">
        <v>23</v>
      </c>
      <c r="S25" s="5" t="s">
        <v>82</v>
      </c>
      <c r="T25" s="4">
        <v>162</v>
      </c>
      <c r="U25" s="4">
        <v>74</v>
      </c>
      <c r="V25" s="4">
        <v>88</v>
      </c>
      <c r="W25" s="4">
        <v>4.55</v>
      </c>
      <c r="X25" s="4">
        <v>34</v>
      </c>
      <c r="Y25" s="4">
        <v>2</v>
      </c>
      <c r="Z25" s="4">
        <v>6</v>
      </c>
      <c r="AA25" s="4">
        <v>1442.1</v>
      </c>
      <c r="AB25" s="4">
        <v>78</v>
      </c>
      <c r="AC25" s="4">
        <v>729</v>
      </c>
      <c r="AD25" s="4">
        <v>800</v>
      </c>
      <c r="AE25" s="4">
        <v>557</v>
      </c>
      <c r="AF25" s="4">
        <v>1227</v>
      </c>
      <c r="AG25" s="4">
        <v>0.27500000000000002</v>
      </c>
      <c r="AJ25">
        <f t="shared" si="3"/>
        <v>0.12387923147301007</v>
      </c>
    </row>
    <row r="26" spans="1:36">
      <c r="A26" s="9">
        <v>24</v>
      </c>
      <c r="B26" s="5" t="s">
        <v>58</v>
      </c>
      <c r="C26" s="4">
        <v>5506</v>
      </c>
      <c r="D26" s="4">
        <v>700</v>
      </c>
      <c r="E26" s="4">
        <v>1455</v>
      </c>
      <c r="F26" s="4">
        <v>271</v>
      </c>
      <c r="G26" s="4">
        <v>29</v>
      </c>
      <c r="H26" s="4">
        <v>137</v>
      </c>
      <c r="I26" s="4">
        <v>2195</v>
      </c>
      <c r="J26" s="4">
        <v>659</v>
      </c>
      <c r="K26" s="4">
        <v>0.26400000000000001</v>
      </c>
      <c r="L26" s="4">
        <v>0.33300000000000002</v>
      </c>
      <c r="M26" s="4">
        <v>0.39900000000000002</v>
      </c>
      <c r="N26" s="4">
        <v>0.73199999999999998</v>
      </c>
      <c r="O26" s="4">
        <f t="shared" si="0"/>
        <v>84</v>
      </c>
      <c r="P26" s="4">
        <f t="shared" si="1"/>
        <v>78</v>
      </c>
      <c r="Q26">
        <f t="shared" si="2"/>
        <v>0.52173913043478259</v>
      </c>
      <c r="R26" s="3">
        <v>24</v>
      </c>
      <c r="S26" s="5" t="s">
        <v>83</v>
      </c>
      <c r="T26" s="4">
        <v>161</v>
      </c>
      <c r="U26" s="4">
        <v>59</v>
      </c>
      <c r="V26" s="4">
        <v>102</v>
      </c>
      <c r="W26" s="4">
        <v>4.66</v>
      </c>
      <c r="X26" s="4">
        <v>28</v>
      </c>
      <c r="Y26" s="4">
        <v>2</v>
      </c>
      <c r="Z26" s="4">
        <v>8</v>
      </c>
      <c r="AA26" s="4">
        <v>1434</v>
      </c>
      <c r="AB26" s="4">
        <v>67</v>
      </c>
      <c r="AC26" s="4">
        <v>742</v>
      </c>
      <c r="AD26" s="4">
        <v>825</v>
      </c>
      <c r="AE26" s="4">
        <v>588</v>
      </c>
      <c r="AF26" s="4">
        <v>1063</v>
      </c>
      <c r="AG26" s="4">
        <v>0.27</v>
      </c>
      <c r="AJ26">
        <f t="shared" si="3"/>
        <v>0.11968761351253178</v>
      </c>
    </row>
    <row r="27" spans="1:36">
      <c r="A27" s="9">
        <v>25</v>
      </c>
      <c r="B27" s="5" t="s">
        <v>81</v>
      </c>
      <c r="C27" s="4">
        <v>5608</v>
      </c>
      <c r="D27" s="4">
        <v>691</v>
      </c>
      <c r="E27" s="4">
        <v>1507</v>
      </c>
      <c r="F27" s="4">
        <v>303</v>
      </c>
      <c r="G27" s="4">
        <v>28</v>
      </c>
      <c r="H27" s="4">
        <v>120</v>
      </c>
      <c r="I27" s="4">
        <v>2226</v>
      </c>
      <c r="J27" s="4">
        <v>650</v>
      </c>
      <c r="K27" s="4">
        <v>0.26900000000000002</v>
      </c>
      <c r="L27" s="4">
        <v>0.32</v>
      </c>
      <c r="M27" s="4">
        <v>0.39700000000000002</v>
      </c>
      <c r="N27" s="4">
        <v>0.71699999999999997</v>
      </c>
      <c r="O27" s="4">
        <f t="shared" si="0"/>
        <v>75</v>
      </c>
      <c r="P27" s="4">
        <f t="shared" si="1"/>
        <v>87</v>
      </c>
      <c r="Q27">
        <f t="shared" si="2"/>
        <v>0.46296296296296297</v>
      </c>
      <c r="R27" s="3">
        <v>25</v>
      </c>
      <c r="S27" s="11" t="s">
        <v>84</v>
      </c>
      <c r="T27" s="12">
        <v>162</v>
      </c>
      <c r="U27" s="12">
        <v>61</v>
      </c>
      <c r="V27" s="12">
        <v>101</v>
      </c>
      <c r="W27" s="12">
        <v>4.7300000000000004</v>
      </c>
      <c r="X27" s="12">
        <v>36</v>
      </c>
      <c r="Y27" s="12">
        <v>4</v>
      </c>
      <c r="Z27" s="12">
        <v>4</v>
      </c>
      <c r="AA27" s="12">
        <v>1435.1</v>
      </c>
      <c r="AB27" s="12">
        <v>73</v>
      </c>
      <c r="AC27" s="12">
        <v>754</v>
      </c>
      <c r="AD27" s="12">
        <v>811</v>
      </c>
      <c r="AE27" s="12">
        <v>626</v>
      </c>
      <c r="AF27" s="12">
        <v>1016</v>
      </c>
      <c r="AG27" s="12">
        <v>0.27600000000000002</v>
      </c>
      <c r="AJ27">
        <f t="shared" si="3"/>
        <v>0.1159058487874465</v>
      </c>
    </row>
    <row r="28" spans="1:36">
      <c r="A28" s="9">
        <v>26</v>
      </c>
      <c r="B28" s="11" t="s">
        <v>84</v>
      </c>
      <c r="C28" s="12">
        <v>5643</v>
      </c>
      <c r="D28" s="12">
        <v>671</v>
      </c>
      <c r="E28" s="12">
        <v>1498</v>
      </c>
      <c r="F28" s="12">
        <v>285</v>
      </c>
      <c r="G28" s="12">
        <v>20</v>
      </c>
      <c r="H28" s="12">
        <v>124</v>
      </c>
      <c r="I28" s="12">
        <v>2195</v>
      </c>
      <c r="J28" s="12">
        <v>631</v>
      </c>
      <c r="K28" s="12">
        <v>0.26500000000000001</v>
      </c>
      <c r="L28" s="12">
        <v>0.318</v>
      </c>
      <c r="M28" s="12">
        <v>0.38900000000000001</v>
      </c>
      <c r="N28" s="12">
        <v>0.70699999999999996</v>
      </c>
      <c r="O28" s="12">
        <f t="shared" si="0"/>
        <v>61</v>
      </c>
      <c r="P28" s="12">
        <f t="shared" si="1"/>
        <v>101</v>
      </c>
      <c r="Q28" s="18">
        <f t="shared" si="2"/>
        <v>0.37654320987654322</v>
      </c>
      <c r="R28" s="3">
        <v>26</v>
      </c>
      <c r="S28" s="5" t="s">
        <v>78</v>
      </c>
      <c r="T28" s="4">
        <v>162</v>
      </c>
      <c r="U28" s="4">
        <v>74</v>
      </c>
      <c r="V28" s="4">
        <v>88</v>
      </c>
      <c r="W28" s="4">
        <v>4.7699999999999996</v>
      </c>
      <c r="X28" s="4">
        <v>36</v>
      </c>
      <c r="Y28" s="4">
        <v>3</v>
      </c>
      <c r="Z28" s="4">
        <v>8</v>
      </c>
      <c r="AA28" s="4">
        <v>1446</v>
      </c>
      <c r="AB28" s="4">
        <v>68</v>
      </c>
      <c r="AC28" s="4">
        <v>766</v>
      </c>
      <c r="AD28" s="4">
        <v>822</v>
      </c>
      <c r="AE28" s="4">
        <v>562</v>
      </c>
      <c r="AF28" s="4">
        <v>1041</v>
      </c>
      <c r="AG28" s="4">
        <v>0.27600000000000002</v>
      </c>
      <c r="AJ28">
        <f t="shared" si="3"/>
        <v>0.11181995392521708</v>
      </c>
    </row>
    <row r="29" spans="1:36">
      <c r="A29" s="9">
        <v>27</v>
      </c>
      <c r="B29" s="5" t="s">
        <v>71</v>
      </c>
      <c r="C29" s="4">
        <v>5451</v>
      </c>
      <c r="D29" s="4">
        <v>646</v>
      </c>
      <c r="E29" s="4">
        <v>1318</v>
      </c>
      <c r="F29" s="4">
        <v>270</v>
      </c>
      <c r="G29" s="4">
        <v>23</v>
      </c>
      <c r="H29" s="4">
        <v>125</v>
      </c>
      <c r="I29" s="4">
        <v>2009</v>
      </c>
      <c r="J29" s="4">
        <v>610</v>
      </c>
      <c r="K29" s="4">
        <v>0.24199999999999999</v>
      </c>
      <c r="L29" s="4">
        <v>0.318</v>
      </c>
      <c r="M29" s="4">
        <v>0.36899999999999999</v>
      </c>
      <c r="N29" s="4">
        <v>0.68600000000000005</v>
      </c>
      <c r="O29" s="4">
        <f t="shared" si="0"/>
        <v>75</v>
      </c>
      <c r="P29" s="4">
        <f t="shared" si="1"/>
        <v>86</v>
      </c>
      <c r="Q29">
        <f t="shared" si="2"/>
        <v>0.46296296296296297</v>
      </c>
      <c r="R29" s="3">
        <v>27</v>
      </c>
      <c r="S29" s="5" t="s">
        <v>63</v>
      </c>
      <c r="T29" s="4">
        <v>162</v>
      </c>
      <c r="U29" s="4">
        <v>74</v>
      </c>
      <c r="V29" s="4">
        <v>88</v>
      </c>
      <c r="W29" s="4">
        <v>4.9000000000000004</v>
      </c>
      <c r="X29" s="4">
        <v>34</v>
      </c>
      <c r="Y29" s="4">
        <v>1</v>
      </c>
      <c r="Z29" s="4">
        <v>2</v>
      </c>
      <c r="AA29" s="4">
        <v>1445</v>
      </c>
      <c r="AB29" s="4">
        <v>67</v>
      </c>
      <c r="AC29" s="4">
        <v>786</v>
      </c>
      <c r="AD29" s="4">
        <v>857</v>
      </c>
      <c r="AE29" s="4">
        <v>644</v>
      </c>
      <c r="AF29" s="4">
        <v>991</v>
      </c>
      <c r="AG29" s="4">
        <v>0.27400000000000002</v>
      </c>
      <c r="AJ29">
        <f t="shared" si="3"/>
        <v>0.11190607228031554</v>
      </c>
    </row>
    <row r="30" spans="1:36">
      <c r="A30" s="9">
        <v>28</v>
      </c>
      <c r="B30" s="5" t="s">
        <v>83</v>
      </c>
      <c r="C30" s="4">
        <v>5491</v>
      </c>
      <c r="D30" s="4">
        <v>641</v>
      </c>
      <c r="E30" s="4">
        <v>1376</v>
      </c>
      <c r="F30" s="4">
        <v>269</v>
      </c>
      <c r="G30" s="4">
        <v>26</v>
      </c>
      <c r="H30" s="4">
        <v>117</v>
      </c>
      <c r="I30" s="4">
        <v>2048</v>
      </c>
      <c r="J30" s="4">
        <v>608</v>
      </c>
      <c r="K30" s="4">
        <v>0.251</v>
      </c>
      <c r="L30" s="4">
        <v>0.32300000000000001</v>
      </c>
      <c r="M30" s="4">
        <v>0.373</v>
      </c>
      <c r="N30" s="4">
        <v>0.69599999999999995</v>
      </c>
      <c r="O30" s="4">
        <f t="shared" si="0"/>
        <v>59</v>
      </c>
      <c r="P30" s="4">
        <f t="shared" si="1"/>
        <v>102</v>
      </c>
      <c r="Q30">
        <f t="shared" si="2"/>
        <v>0.36419753086419754</v>
      </c>
      <c r="R30" s="3">
        <v>28</v>
      </c>
      <c r="S30" s="5" t="s">
        <v>80</v>
      </c>
      <c r="T30" s="4">
        <v>162</v>
      </c>
      <c r="U30" s="4">
        <v>67</v>
      </c>
      <c r="V30" s="4">
        <v>95</v>
      </c>
      <c r="W30" s="4">
        <v>5.08</v>
      </c>
      <c r="X30" s="4">
        <v>34</v>
      </c>
      <c r="Y30" s="4">
        <v>3</v>
      </c>
      <c r="Z30" s="4">
        <v>7</v>
      </c>
      <c r="AA30" s="4">
        <v>1455</v>
      </c>
      <c r="AB30" s="4">
        <v>66</v>
      </c>
      <c r="AC30" s="4">
        <v>822</v>
      </c>
      <c r="AD30" s="4">
        <v>884</v>
      </c>
      <c r="AE30" s="4">
        <v>657</v>
      </c>
      <c r="AF30" s="4">
        <v>963</v>
      </c>
      <c r="AG30" s="4">
        <v>0.28599999999999998</v>
      </c>
      <c r="AJ30">
        <f t="shared" si="3"/>
        <v>0.11072664359861592</v>
      </c>
    </row>
    <row r="31" spans="1:36">
      <c r="A31" s="9">
        <v>29</v>
      </c>
      <c r="B31" s="5" t="s">
        <v>77</v>
      </c>
      <c r="C31" s="4">
        <v>5543</v>
      </c>
      <c r="D31" s="4">
        <v>640</v>
      </c>
      <c r="E31" s="4">
        <v>1452</v>
      </c>
      <c r="F31" s="4">
        <v>311</v>
      </c>
      <c r="G31" s="4">
        <v>37</v>
      </c>
      <c r="H31" s="4">
        <v>94</v>
      </c>
      <c r="I31" s="4">
        <v>2119</v>
      </c>
      <c r="J31" s="4">
        <v>606</v>
      </c>
      <c r="K31" s="4">
        <v>0.26200000000000001</v>
      </c>
      <c r="L31" s="4">
        <v>0.32100000000000001</v>
      </c>
      <c r="M31" s="4">
        <v>0.38200000000000001</v>
      </c>
      <c r="N31" s="4">
        <v>0.70299999999999996</v>
      </c>
      <c r="O31" s="4">
        <f t="shared" si="0"/>
        <v>72</v>
      </c>
      <c r="P31" s="4">
        <f t="shared" si="1"/>
        <v>90</v>
      </c>
      <c r="Q31">
        <f t="shared" si="2"/>
        <v>0.44720496894409939</v>
      </c>
      <c r="R31" s="3">
        <v>29</v>
      </c>
      <c r="S31" s="5" t="s">
        <v>72</v>
      </c>
      <c r="T31" s="4">
        <v>161</v>
      </c>
      <c r="U31" s="4">
        <v>68</v>
      </c>
      <c r="V31" s="4">
        <v>93</v>
      </c>
      <c r="W31" s="4">
        <v>5.13</v>
      </c>
      <c r="X31" s="4">
        <v>35</v>
      </c>
      <c r="Y31" s="4">
        <v>4</v>
      </c>
      <c r="Z31" s="4">
        <v>4</v>
      </c>
      <c r="AA31" s="4">
        <v>1422</v>
      </c>
      <c r="AB31" s="4">
        <v>60</v>
      </c>
      <c r="AC31" s="4">
        <v>810</v>
      </c>
      <c r="AD31" s="4">
        <v>869</v>
      </c>
      <c r="AE31" s="4">
        <v>687</v>
      </c>
      <c r="AF31" s="4">
        <v>922</v>
      </c>
      <c r="AG31" s="4">
        <v>0.27700000000000002</v>
      </c>
      <c r="AJ31">
        <f t="shared" si="3"/>
        <v>0.10932707919898972</v>
      </c>
    </row>
    <row r="32" spans="1:36">
      <c r="A32" s="9">
        <v>30</v>
      </c>
      <c r="B32" s="5" t="s">
        <v>79</v>
      </c>
      <c r="C32" s="4">
        <v>5568</v>
      </c>
      <c r="D32" s="4">
        <v>637</v>
      </c>
      <c r="E32" s="4">
        <v>1390</v>
      </c>
      <c r="F32" s="4">
        <v>264</v>
      </c>
      <c r="G32" s="4">
        <v>27</v>
      </c>
      <c r="H32" s="4">
        <v>154</v>
      </c>
      <c r="I32" s="4">
        <v>2170</v>
      </c>
      <c r="J32" s="4">
        <v>615</v>
      </c>
      <c r="K32" s="4">
        <v>0.25</v>
      </c>
      <c r="L32" s="4">
        <v>0.317</v>
      </c>
      <c r="M32" s="4">
        <v>0.39</v>
      </c>
      <c r="N32" s="4">
        <v>0.70699999999999996</v>
      </c>
      <c r="O32" s="4">
        <f t="shared" si="0"/>
        <v>63</v>
      </c>
      <c r="P32" s="4">
        <f t="shared" si="1"/>
        <v>99</v>
      </c>
      <c r="Q32">
        <f t="shared" si="2"/>
        <v>0.3888888888888889</v>
      </c>
      <c r="R32" s="3">
        <v>30</v>
      </c>
      <c r="S32" s="5" t="s">
        <v>55</v>
      </c>
      <c r="T32" s="4">
        <v>162</v>
      </c>
      <c r="U32" s="4">
        <v>79</v>
      </c>
      <c r="V32" s="4">
        <v>83</v>
      </c>
      <c r="W32" s="4">
        <v>5.37</v>
      </c>
      <c r="X32" s="4">
        <v>36</v>
      </c>
      <c r="Y32" s="4">
        <v>6</v>
      </c>
      <c r="Z32" s="4">
        <v>8</v>
      </c>
      <c r="AA32" s="4">
        <v>1442</v>
      </c>
      <c r="AB32" s="4">
        <v>54</v>
      </c>
      <c r="AC32" s="4">
        <v>860</v>
      </c>
      <c r="AD32" s="4">
        <v>967</v>
      </c>
      <c r="AE32" s="4">
        <v>625</v>
      </c>
      <c r="AF32" s="4">
        <v>963</v>
      </c>
      <c r="AG32" s="4">
        <v>0.28799999999999998</v>
      </c>
      <c r="AJ32">
        <f t="shared" si="3"/>
        <v>0.11045258620689655</v>
      </c>
    </row>
    <row r="35" spans="2:19">
      <c r="B35" s="7" t="s">
        <v>85</v>
      </c>
      <c r="S35" s="6" t="s">
        <v>86</v>
      </c>
    </row>
    <row r="36" spans="2:19">
      <c r="B36" s="7" t="s">
        <v>87</v>
      </c>
      <c r="S36" s="7"/>
    </row>
    <row r="37" spans="2:19">
      <c r="B37" s="7" t="s">
        <v>88</v>
      </c>
      <c r="S37" s="7" t="s">
        <v>85</v>
      </c>
    </row>
    <row r="38" spans="2:19">
      <c r="B38" s="7" t="s">
        <v>89</v>
      </c>
      <c r="S38" s="7" t="s">
        <v>90</v>
      </c>
    </row>
    <row r="39" spans="2:19">
      <c r="B39" s="7" t="s">
        <v>91</v>
      </c>
      <c r="S39" s="7" t="s">
        <v>92</v>
      </c>
    </row>
    <row r="40" spans="2:19">
      <c r="B40" s="7"/>
      <c r="S40" s="7" t="s">
        <v>93</v>
      </c>
    </row>
    <row r="41" spans="2:19">
      <c r="B41" s="7" t="s">
        <v>94</v>
      </c>
      <c r="S41" s="7" t="s">
        <v>95</v>
      </c>
    </row>
    <row r="42" spans="2:19">
      <c r="B42" s="7" t="s">
        <v>96</v>
      </c>
      <c r="S42" s="7"/>
    </row>
    <row r="43" spans="2:19">
      <c r="B43" s="7" t="s">
        <v>97</v>
      </c>
      <c r="S43" s="7" t="s">
        <v>98</v>
      </c>
    </row>
    <row r="44" spans="2:19">
      <c r="B44" s="7" t="s">
        <v>99</v>
      </c>
      <c r="S44" s="7" t="s">
        <v>100</v>
      </c>
    </row>
    <row r="45" spans="2:19">
      <c r="B45" s="7" t="s">
        <v>101</v>
      </c>
      <c r="S45" s="7" t="s">
        <v>102</v>
      </c>
    </row>
    <row r="46" spans="2:19">
      <c r="B46" s="7"/>
      <c r="S46" s="7" t="s">
        <v>103</v>
      </c>
    </row>
    <row r="47" spans="2:19">
      <c r="B47" s="7" t="s">
        <v>104</v>
      </c>
      <c r="S47" s="7" t="s">
        <v>105</v>
      </c>
    </row>
    <row r="48" spans="2:19">
      <c r="B48" s="7" t="s">
        <v>106</v>
      </c>
      <c r="S48" s="7"/>
    </row>
    <row r="49" spans="2:19">
      <c r="B49" s="7" t="s">
        <v>107</v>
      </c>
      <c r="S49" s="7" t="s">
        <v>88</v>
      </c>
    </row>
    <row r="50" spans="2:19">
      <c r="S50" s="7" t="s">
        <v>108</v>
      </c>
    </row>
    <row r="51" spans="2:19">
      <c r="B51" s="8" t="s">
        <v>109</v>
      </c>
      <c r="S51" s="7" t="s">
        <v>110</v>
      </c>
    </row>
    <row r="52" spans="2:19">
      <c r="S52" s="7" t="s">
        <v>111</v>
      </c>
    </row>
    <row r="54" spans="2:19">
      <c r="S54" s="8" t="s">
        <v>109</v>
      </c>
    </row>
  </sheetData>
  <hyperlinks>
    <hyperlink ref="C2" r:id="rId1" tooltip="At Bats" display="http://espn.go.com/mlb/stats/team/_/stat/batting/year/2008/sort/atBats/order/true" xr:uid="{00000000-0004-0000-0100-000001000000}"/>
    <hyperlink ref="D2" r:id="rId2" tooltip="Runs" display="http://espn.go.com/mlb/stats/team/_/stat/batting/year/2008/order/false" xr:uid="{00000000-0004-0000-0100-000002000000}"/>
    <hyperlink ref="E2" r:id="rId3" tooltip="Hits" display="http://espn.go.com/mlb/stats/team/_/stat/batting/year/2008/sort/hits/order/true" xr:uid="{00000000-0004-0000-0100-000003000000}"/>
    <hyperlink ref="F2" r:id="rId4" tooltip="Doubles" display="http://espn.go.com/mlb/stats/team/_/stat/batting/year/2008/sort/doubles/order/true" xr:uid="{00000000-0004-0000-0100-000004000000}"/>
    <hyperlink ref="G2" r:id="rId5" tooltip="Triples" display="http://espn.go.com/mlb/stats/team/_/stat/batting/year/2008/sort/triples/order/true" xr:uid="{00000000-0004-0000-0100-000005000000}"/>
    <hyperlink ref="H2" r:id="rId6" tooltip="Home Runs" display="http://espn.go.com/mlb/stats/team/_/stat/batting/year/2008/sort/homeRuns/order/true" xr:uid="{00000000-0004-0000-0100-000006000000}"/>
    <hyperlink ref="I2" r:id="rId7" tooltip="Total Bases" display="http://espn.go.com/mlb/stats/team/_/stat/batting/year/2008/sort/totalBases/order/true" xr:uid="{00000000-0004-0000-0100-000007000000}"/>
    <hyperlink ref="J2" r:id="rId8" tooltip="Runs Batted In" display="http://espn.go.com/mlb/stats/team/_/stat/batting/year/2008/sort/RBIs/order/true" xr:uid="{00000000-0004-0000-0100-000008000000}"/>
    <hyperlink ref="K2" r:id="rId9" tooltip="Batting Average" display="http://espn.go.com/mlb/stats/team/_/stat/batting/year/2008/sort/avg/order/true" xr:uid="{00000000-0004-0000-0100-000009000000}"/>
    <hyperlink ref="L2" r:id="rId10" tooltip="On Base Percentage" display="http://espn.go.com/mlb/stats/team/_/stat/batting/year/2008/sort/onBasePct/order/true" xr:uid="{00000000-0004-0000-0100-00000A000000}"/>
    <hyperlink ref="M2" r:id="rId11" tooltip="Slugging Percentage" display="http://espn.go.com/mlb/stats/team/_/stat/batting/year/2008/sort/slugAvg/order/true" xr:uid="{00000000-0004-0000-0100-00000B000000}"/>
    <hyperlink ref="N2" r:id="rId12" tooltip="OPS = OBP + SLG" display="http://espn.go.com/mlb/stats/team/_/stat/batting/year/2008/sort/OPS/order/true" xr:uid="{00000000-0004-0000-0100-00000C000000}"/>
    <hyperlink ref="B3" r:id="rId13" display="http://espn.go.com/mlb/clubhouse?team=tex" xr:uid="{00000000-0004-0000-0100-00000D000000}"/>
    <hyperlink ref="B4" r:id="rId14" display="http://espn.go.com/mlb/clubhouse?team=chc" xr:uid="{00000000-0004-0000-0100-00000E000000}"/>
    <hyperlink ref="B5" r:id="rId15" display="http://espn.go.com/mlb/clubhouse?team=bos" xr:uid="{00000000-0004-0000-0100-00000F000000}"/>
    <hyperlink ref="B6" r:id="rId16" display="http://espn.go.com/mlb/clubhouse?team=min" xr:uid="{00000000-0004-0000-0100-000010000000}"/>
    <hyperlink ref="B7" r:id="rId17" display="http://espn.go.com/mlb/clubhouse?team=det" xr:uid="{00000000-0004-0000-0100-000011000000}"/>
    <hyperlink ref="B8" r:id="rId18" display="http://espn.go.com/mlb/clubhouse?team=chw" xr:uid="{00000000-0004-0000-0100-000012000000}"/>
    <hyperlink ref="B9" r:id="rId19" display="http://espn.go.com/mlb/clubhouse?team=cle" xr:uid="{00000000-0004-0000-0100-000013000000}"/>
    <hyperlink ref="B10" r:id="rId20" display="http://espn.go.com/mlb/clubhouse?team=nym" xr:uid="{00000000-0004-0000-0100-000014000000}"/>
    <hyperlink ref="B11" r:id="rId21" display="http://espn.go.com/mlb/clubhouse?team=phi" xr:uid="{00000000-0004-0000-0100-000015000000}"/>
    <hyperlink ref="B12" r:id="rId22" display="http://espn.go.com/mlb/clubhouse?team=nyy" xr:uid="{00000000-0004-0000-0100-000016000000}"/>
    <hyperlink ref="B13" r:id="rId23" display="http://espn.go.com/mlb/clubhouse?team=bal" xr:uid="{00000000-0004-0000-0100-000017000000}"/>
    <hyperlink ref="B14" r:id="rId24" display="http://espn.go.com/mlb/clubhouse?team=stl" xr:uid="{00000000-0004-0000-0100-000018000000}"/>
    <hyperlink ref="B15" r:id="rId25" display="http://espn.go.com/mlb/clubhouse?team=tam" xr:uid="{00000000-0004-0000-0100-000019000000}"/>
    <hyperlink ref="B16" r:id="rId26" display="http://espn.go.com/mlb/clubhouse?team=fla" xr:uid="{00000000-0004-0000-0100-00001A000000}"/>
    <hyperlink ref="B17" r:id="rId27" display="http://espn.go.com/mlb/clubhouse?team=laa" xr:uid="{00000000-0004-0000-0100-00001B000000}"/>
    <hyperlink ref="B18" r:id="rId28" display="http://espn.go.com/mlb/clubhouse?team=atl" xr:uid="{00000000-0004-0000-0100-00001C000000}"/>
    <hyperlink ref="B19" r:id="rId29" display="http://espn.go.com/mlb/clubhouse?team=mil" xr:uid="{00000000-0004-0000-0100-00001D000000}"/>
    <hyperlink ref="B20" r:id="rId30" display="http://espn.go.com/mlb/clubhouse?team=col" xr:uid="{00000000-0004-0000-0100-00001E000000}"/>
    <hyperlink ref="B21" r:id="rId31" display="http://espn.go.com/mlb/clubhouse?team=pit" xr:uid="{00000000-0004-0000-0100-00001F000000}"/>
    <hyperlink ref="B22" r:id="rId32" display="http://espn.go.com/mlb/clubhouse?team=ari" xr:uid="{00000000-0004-0000-0100-000020000000}"/>
    <hyperlink ref="B23" r:id="rId33" display="http://espn.go.com/mlb/clubhouse?team=tor" xr:uid="{00000000-0004-0000-0100-000021000000}"/>
    <hyperlink ref="B24" r:id="rId34" display="http://espn.go.com/mlb/clubhouse?team=hou" xr:uid="{00000000-0004-0000-0100-000022000000}"/>
    <hyperlink ref="B25" r:id="rId35" display="http://espn.go.com/mlb/clubhouse?team=cin" xr:uid="{00000000-0004-0000-0100-000023000000}"/>
    <hyperlink ref="B26" r:id="rId36" display="http://espn.go.com/mlb/clubhouse?team=lad" xr:uid="{00000000-0004-0000-0100-000024000000}"/>
    <hyperlink ref="B27" r:id="rId37" display="http://espn.go.com/mlb/clubhouse?team=kan" xr:uid="{00000000-0004-0000-0100-000025000000}"/>
    <hyperlink ref="B28" r:id="rId38" display="http://espn.go.com/mlb/clubhouse?team=sea" xr:uid="{00000000-0004-0000-0100-000026000000}"/>
    <hyperlink ref="B29" r:id="rId39" display="http://espn.go.com/mlb/clubhouse?team=oak" xr:uid="{00000000-0004-0000-0100-000027000000}"/>
    <hyperlink ref="B30" r:id="rId40" display="http://espn.go.com/mlb/clubhouse?team=was" xr:uid="{00000000-0004-0000-0100-000028000000}"/>
    <hyperlink ref="B31" r:id="rId41" display="http://espn.go.com/mlb/clubhouse?team=sfo" xr:uid="{00000000-0004-0000-0100-000029000000}"/>
    <hyperlink ref="B32" r:id="rId42" display="http://espn.go.com/mlb/clubhouse?team=sdg" xr:uid="{00000000-0004-0000-0100-00002A000000}"/>
    <hyperlink ref="T2" r:id="rId43" tooltip="GP" display="http://espn.go.com/mlb/stats/team/_/stat/pitching/year/2008/sort/gamesPlayed/order/true" xr:uid="{00000000-0004-0000-0100-00002B000000}"/>
    <hyperlink ref="U2" r:id="rId44" tooltip="Wins" display="http://espn.go.com/mlb/stats/team/_/stat/pitching/year/2008/sort/wins/order/true" xr:uid="{00000000-0004-0000-0100-00002C000000}"/>
    <hyperlink ref="V2" r:id="rId45" tooltip="Losses" display="http://espn.go.com/mlb/stats/team/_/stat/pitching/year/2008/sort/losses/order/true" xr:uid="{00000000-0004-0000-0100-00002D000000}"/>
    <hyperlink ref="W2" r:id="rId46" tooltip="Earned Run Average" display="http://espn.go.com/mlb/stats/team/_/stat/pitching/year/2008/order/true" xr:uid="{00000000-0004-0000-0100-00002E000000}"/>
    <hyperlink ref="X2" r:id="rId47" tooltip="Saves" display="http://espn.go.com/mlb/stats/team/_/stat/pitching/year/2008/sort/saves/order/true" xr:uid="{00000000-0004-0000-0100-00002F000000}"/>
    <hyperlink ref="Y2" r:id="rId48" tooltip="Complete Games" display="http://espn.go.com/mlb/stats/team/_/stat/pitching/year/2008/sort/completeGames/order/true" xr:uid="{00000000-0004-0000-0100-000030000000}"/>
    <hyperlink ref="Z2" r:id="rId49" tooltip="Shutouts" display="http://espn.go.com/mlb/stats/team/_/stat/pitching/year/2008/sort/shutouts/order/true" xr:uid="{00000000-0004-0000-0100-000031000000}"/>
    <hyperlink ref="AA2" r:id="rId50" tooltip="Innings Pitched" display="http://espn.go.com/mlb/stats/team/_/stat/pitching/year/2008/sort/thirdInnings/order/true" xr:uid="{00000000-0004-0000-0100-000032000000}"/>
    <hyperlink ref="AB2" r:id="rId51" tooltip="Quality Starts" display="http://espn.go.com/mlb/stats/team/_/stat/pitching/year/2008/sort/qualityStarts/order/true" xr:uid="{00000000-0004-0000-0100-000033000000}"/>
    <hyperlink ref="AC2" r:id="rId52" tooltip="Earned Runs" display="http://espn.go.com/mlb/stats/team/_/stat/pitching/year/2008/sort/earnedRuns/order/true" xr:uid="{00000000-0004-0000-0100-000034000000}"/>
    <hyperlink ref="AD2" r:id="rId53" tooltip="Runs" display="http://espn.go.com/mlb/stats/team/_/stat/pitching/year/2008/sort/runs/order/true" xr:uid="{00000000-0004-0000-0100-000035000000}"/>
    <hyperlink ref="AE2" r:id="rId54" tooltip="Walks" display="http://espn.go.com/mlb/stats/team/_/stat/pitching/year/2008/sort/walks/order/true" xr:uid="{00000000-0004-0000-0100-000036000000}"/>
    <hyperlink ref="AF2" r:id="rId55" tooltip="Strikeouts" display="http://espn.go.com/mlb/stats/team/_/stat/pitching/year/2008/sort/strikeouts/order/true" xr:uid="{00000000-0004-0000-0100-000037000000}"/>
    <hyperlink ref="AG2" r:id="rId56" tooltip="Opponents Batting Average" display="http://espn.go.com/mlb/stats/team/_/stat/pitching/year/2008/sort/opponentAvg/order/false" xr:uid="{00000000-0004-0000-0100-000038000000}"/>
    <hyperlink ref="S3" r:id="rId57" display="http://espn.go.com/mlb/clubhouse?team=tor" xr:uid="{00000000-0004-0000-0100-000039000000}"/>
    <hyperlink ref="S4" r:id="rId58" display="http://espn.go.com/mlb/clubhouse?team=lad" xr:uid="{00000000-0004-0000-0100-00003A000000}"/>
    <hyperlink ref="S5" r:id="rId59" display="http://espn.go.com/mlb/clubhouse?team=tam" xr:uid="{00000000-0004-0000-0100-00003B000000}"/>
    <hyperlink ref="S6" r:id="rId60" display="http://espn.go.com/mlb/clubhouse?team=mil" xr:uid="{00000000-0004-0000-0100-00003C000000}"/>
    <hyperlink ref="S7" r:id="rId61" display="http://espn.go.com/mlb/clubhouse?team=chc" xr:uid="{00000000-0004-0000-0100-00003D000000}"/>
    <hyperlink ref="S8" r:id="rId62" display="http://espn.go.com/mlb/clubhouse?team=phi" xr:uid="{00000000-0004-0000-0100-00003E000000}"/>
    <hyperlink ref="S9" r:id="rId63" display="http://espn.go.com/mlb/clubhouse?team=ari" xr:uid="{00000000-0004-0000-0100-00003F000000}"/>
    <hyperlink ref="S10" r:id="rId64" display="http://espn.go.com/mlb/clubhouse?team=laa" xr:uid="{00000000-0004-0000-0100-000040000000}"/>
    <hyperlink ref="S11" r:id="rId65" display="http://espn.go.com/mlb/clubhouse?team=bos" xr:uid="{00000000-0004-0000-0100-000041000000}"/>
    <hyperlink ref="S12" r:id="rId66" display="http://espn.go.com/mlb/clubhouse?team=oak" xr:uid="{00000000-0004-0000-0100-000042000000}"/>
    <hyperlink ref="S13" r:id="rId67" display="http://espn.go.com/mlb/clubhouse?team=chw" xr:uid="{00000000-0004-0000-0100-000043000000}"/>
    <hyperlink ref="S14" r:id="rId68" display="http://espn.go.com/mlb/clubhouse?team=nym" xr:uid="{00000000-0004-0000-0100-000044000000}"/>
    <hyperlink ref="S15" r:id="rId69" display="http://espn.go.com/mlb/clubhouse?team=min" xr:uid="{00000000-0004-0000-0100-000045000000}"/>
    <hyperlink ref="S16" r:id="rId70" display="http://espn.go.com/mlb/clubhouse?team=stl" xr:uid="{00000000-0004-0000-0100-000046000000}"/>
    <hyperlink ref="S17" r:id="rId71" display="http://espn.go.com/mlb/clubhouse?team=nyy" xr:uid="{00000000-0004-0000-0100-000047000000}"/>
    <hyperlink ref="S18" r:id="rId72" display="http://espn.go.com/mlb/clubhouse?team=hou" xr:uid="{00000000-0004-0000-0100-000048000000}"/>
    <hyperlink ref="S19" r:id="rId73" display="http://espn.go.com/mlb/clubhouse?team=sfo" xr:uid="{00000000-0004-0000-0100-000049000000}"/>
    <hyperlink ref="S20" r:id="rId74" display="http://espn.go.com/mlb/clubhouse?team=sdg" xr:uid="{00000000-0004-0000-0100-00004A000000}"/>
    <hyperlink ref="S21" r:id="rId75" display="http://espn.go.com/mlb/clubhouse?team=fla" xr:uid="{00000000-0004-0000-0100-00004B000000}"/>
    <hyperlink ref="S22" r:id="rId76" display="http://espn.go.com/mlb/clubhouse?team=cle" xr:uid="{00000000-0004-0000-0100-00004C000000}"/>
    <hyperlink ref="S23" r:id="rId77" display="http://espn.go.com/mlb/clubhouse?team=atl" xr:uid="{00000000-0004-0000-0100-00004D000000}"/>
    <hyperlink ref="S24" r:id="rId78" display="http://espn.go.com/mlb/clubhouse?team=kan" xr:uid="{00000000-0004-0000-0100-00004E000000}"/>
    <hyperlink ref="S25" r:id="rId79" display="http://espn.go.com/mlb/clubhouse?team=cin" xr:uid="{00000000-0004-0000-0100-00004F000000}"/>
    <hyperlink ref="S26" r:id="rId80" display="http://espn.go.com/mlb/clubhouse?team=was" xr:uid="{00000000-0004-0000-0100-000050000000}"/>
    <hyperlink ref="S27" r:id="rId81" display="http://espn.go.com/mlb/clubhouse?team=sea" xr:uid="{00000000-0004-0000-0100-000051000000}"/>
    <hyperlink ref="S28" r:id="rId82" display="http://espn.go.com/mlb/clubhouse?team=col" xr:uid="{00000000-0004-0000-0100-000052000000}"/>
    <hyperlink ref="S29" r:id="rId83" display="http://espn.go.com/mlb/clubhouse?team=det" xr:uid="{00000000-0004-0000-0100-000053000000}"/>
    <hyperlink ref="S30" r:id="rId84" display="http://espn.go.com/mlb/clubhouse?team=pit" xr:uid="{00000000-0004-0000-0100-000054000000}"/>
    <hyperlink ref="S31" r:id="rId85" display="http://espn.go.com/mlb/clubhouse?team=bal" xr:uid="{00000000-0004-0000-0100-000055000000}"/>
    <hyperlink ref="S32" r:id="rId86" display="http://espn.go.com/mlb/clubhouse?team=tex" xr:uid="{00000000-0004-0000-0100-000056000000}"/>
    <hyperlink ref="S54" r:id="rId87" display="http://sports.espn.go.com/mlb/news/story?page=stats/glossary" xr:uid="{00000000-0004-0000-0100-000057000000}"/>
    <hyperlink ref="B51" r:id="rId88" display="http://sports.espn.go.com/mlb/news/story?page=stats/glossary" xr:uid="{00000000-0004-0000-0100-000058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 </dc:creator>
  <cp:keywords/>
  <dc:description/>
  <cp:lastModifiedBy/>
  <cp:revision/>
  <dcterms:created xsi:type="dcterms:W3CDTF">2009-05-14T01:30:12Z</dcterms:created>
  <dcterms:modified xsi:type="dcterms:W3CDTF">2025-01-26T18:03:53Z</dcterms:modified>
  <cp:category/>
  <cp:contentStatus/>
</cp:coreProperties>
</file>