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Blash\Desktop\"/>
    </mc:Choice>
  </mc:AlternateContent>
  <xr:revisionPtr revIDLastSave="0" documentId="13_ncr:1_{F9DB1145-0881-4792-B1F9-6C22D8F401C3}" xr6:coauthVersionLast="46" xr6:coauthVersionMax="46" xr10:uidLastSave="{00000000-0000-0000-0000-000000000000}"/>
  <bookViews>
    <workbookView xWindow="7728" yWindow="420" windowWidth="16488" windowHeight="12060" xr2:uid="{F7986518-4426-4D2C-AFAF-8964A430E6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G17" i="1"/>
  <c r="G3" i="1"/>
  <c r="C21" i="1"/>
  <c r="G5" i="1"/>
  <c r="C20" i="1"/>
  <c r="H2" i="1"/>
  <c r="C19" i="1"/>
  <c r="C8" i="1"/>
  <c r="C18" i="1"/>
  <c r="C5" i="1"/>
  <c r="C12" i="1"/>
  <c r="C4" i="1"/>
  <c r="C2" i="1"/>
  <c r="C9" i="1"/>
  <c r="C11" i="1" s="1"/>
  <c r="C10" i="1"/>
</calcChain>
</file>

<file path=xl/sharedStrings.xml><?xml version="1.0" encoding="utf-8"?>
<sst xmlns="http://schemas.openxmlformats.org/spreadsheetml/2006/main" count="43" uniqueCount="41">
  <si>
    <t>杭-慈</t>
    <phoneticPr fontId="1" type="noConversion"/>
  </si>
  <si>
    <t>慈-杭</t>
    <phoneticPr fontId="1" type="noConversion"/>
  </si>
  <si>
    <t>杭-宁</t>
    <phoneticPr fontId="1" type="noConversion"/>
  </si>
  <si>
    <t>宁-杭</t>
    <phoneticPr fontId="1" type="noConversion"/>
  </si>
  <si>
    <t>宁波市区</t>
    <phoneticPr fontId="1" type="noConversion"/>
  </si>
  <si>
    <t>耗时</t>
    <phoneticPr fontId="1" type="noConversion"/>
  </si>
  <si>
    <t>慈溪</t>
    <phoneticPr fontId="1" type="noConversion"/>
  </si>
  <si>
    <t>南京</t>
    <phoneticPr fontId="1" type="noConversion"/>
  </si>
  <si>
    <t>住</t>
    <phoneticPr fontId="1" type="noConversion"/>
  </si>
  <si>
    <t>总和</t>
    <phoneticPr fontId="1" type="noConversion"/>
  </si>
  <si>
    <t>食</t>
    <phoneticPr fontId="1" type="noConversion"/>
  </si>
  <si>
    <t>预算总和</t>
    <phoneticPr fontId="1" type="noConversion"/>
  </si>
  <si>
    <t>门票</t>
    <phoneticPr fontId="1" type="noConversion"/>
  </si>
  <si>
    <t>行</t>
    <phoneticPr fontId="1" type="noConversion"/>
  </si>
  <si>
    <t>38min</t>
    <phoneticPr fontId="1" type="noConversion"/>
  </si>
  <si>
    <t>南京市区</t>
    <phoneticPr fontId="1" type="noConversion"/>
  </si>
  <si>
    <t>39min</t>
    <phoneticPr fontId="1" type="noConversion"/>
  </si>
  <si>
    <t>77min</t>
    <phoneticPr fontId="1" type="noConversion"/>
  </si>
  <si>
    <t>108min</t>
    <phoneticPr fontId="1" type="noConversion"/>
  </si>
  <si>
    <t>天一阁</t>
    <phoneticPr fontId="1" type="noConversion"/>
  </si>
  <si>
    <t>大报恩寺</t>
    <phoneticPr fontId="1" type="noConversion"/>
  </si>
  <si>
    <t>南京总统府</t>
    <phoneticPr fontId="1" type="noConversion"/>
  </si>
  <si>
    <t>南京博物院</t>
    <phoneticPr fontId="1" type="noConversion"/>
  </si>
  <si>
    <t>注意周二才开放</t>
    <phoneticPr fontId="1" type="noConversion"/>
  </si>
  <si>
    <t>总</t>
    <phoneticPr fontId="1" type="noConversion"/>
  </si>
  <si>
    <t>只在周末开放……</t>
    <phoneticPr fontId="1" type="noConversion"/>
  </si>
  <si>
    <t>古生物馆</t>
    <phoneticPr fontId="1" type="noConversion"/>
  </si>
  <si>
    <t>费用/单价</t>
    <phoneticPr fontId="1" type="noConversion"/>
  </si>
  <si>
    <t>未消费</t>
    <phoneticPr fontId="1" type="noConversion"/>
  </si>
  <si>
    <t>五月预算</t>
    <phoneticPr fontId="1" type="noConversion"/>
  </si>
  <si>
    <t>伙食</t>
    <phoneticPr fontId="1" type="noConversion"/>
  </si>
  <si>
    <t>生活</t>
    <phoneticPr fontId="1" type="noConversion"/>
  </si>
  <si>
    <t>包</t>
    <phoneticPr fontId="1" type="noConversion"/>
  </si>
  <si>
    <t>迟来亭</t>
    <phoneticPr fontId="1" type="noConversion"/>
  </si>
  <si>
    <t>话费</t>
    <phoneticPr fontId="1" type="noConversion"/>
  </si>
  <si>
    <t>火车手续费</t>
    <phoneticPr fontId="1" type="noConversion"/>
  </si>
  <si>
    <t>饮食</t>
    <phoneticPr fontId="1" type="noConversion"/>
  </si>
  <si>
    <t>葫芦娃</t>
    <phoneticPr fontId="1" type="noConversion"/>
  </si>
  <si>
    <t>微信留</t>
    <phoneticPr fontId="1" type="noConversion"/>
  </si>
  <si>
    <t>已消费</t>
    <phoneticPr fontId="1" type="noConversion"/>
  </si>
  <si>
    <t>预算和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</si>
</sst>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7" xfId="0" applyFill="1" applyBorder="1">
      <alignment vertical="center"/>
    </xf>
    <xf numFmtId="0" fontId="0" fillId="0" borderId="2" xfId="0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Border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0" fillId="7" borderId="0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556260</xdr:colOff>
      <xdr:row>1</xdr:row>
      <xdr:rowOff>160906</xdr:rowOff>
    </xdr:from>
    <xdr:to>
      <xdr:col>13</xdr:col>
      <xdr:colOff>385382</xdr:colOff>
      <xdr:row>23</xdr:row>
      <xdr:rowOff>65517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2B1DD28-E115-476C-8BD2-DB466A1A3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3160" y="336166"/>
          <a:ext cx="2877122" cy="3760331"/>
        </a:xfrm>
        <a:prstGeom prst="rect">
          <a:avLst/>
        </a:prstGeom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872B-0AA7-42E0-AB67-806B3076EF5C}">
  <dimension ref="A1:H24"/>
  <sheetViews>
    <sheetView tabSelected="1" workbookViewId="0">
      <selection activeCell="F17" sqref="F17"/>
    </sheetView>
  </sheetViews>
  <sheetFormatPr defaultRowHeight="13.8"/>
  <cols>
    <col min="1" max="1" width="6.44140625" customWidth="1"/>
    <col min="2" max="2" width="12.77734375" customWidth="1"/>
    <col min="4" max="4" width="19.109375" customWidth="1"/>
  </cols>
  <sheetData>
    <row r="1" spans="1:8" ht="13.8" customHeight="1">
      <c r="A1" s="24" t="s">
        <v>13</v>
      </c>
      <c r="B1" s="6"/>
      <c r="C1" s="6" t="s">
        <v>27</v>
      </c>
      <c r="D1" s="7" t="s">
        <v>5</v>
      </c>
      <c r="F1" t="s">
        <v>29</v>
      </c>
    </row>
    <row r="2" spans="1:8">
      <c r="A2" s="25"/>
      <c r="B2" s="1" t="s">
        <v>0</v>
      </c>
      <c r="C2" s="17">
        <f>117-48.5</f>
        <v>68.5</v>
      </c>
      <c r="D2" s="2" t="s">
        <v>16</v>
      </c>
      <c r="F2" t="s">
        <v>30</v>
      </c>
      <c r="G2">
        <v>650</v>
      </c>
      <c r="H2">
        <f>650-137.19</f>
        <v>512.80999999999995</v>
      </c>
    </row>
    <row r="3" spans="1:8">
      <c r="A3" s="25"/>
      <c r="B3" s="1" t="s">
        <v>1</v>
      </c>
      <c r="C3" s="17">
        <v>71</v>
      </c>
      <c r="D3" s="2" t="s">
        <v>14</v>
      </c>
      <c r="F3" t="s">
        <v>31</v>
      </c>
      <c r="G3">
        <f>800</f>
        <v>800</v>
      </c>
    </row>
    <row r="4" spans="1:8">
      <c r="A4" s="25"/>
      <c r="B4" s="1" t="s">
        <v>2</v>
      </c>
      <c r="C4" s="17">
        <f>250/2</f>
        <v>125</v>
      </c>
      <c r="D4" s="2" t="s">
        <v>17</v>
      </c>
      <c r="F4" t="s">
        <v>32</v>
      </c>
      <c r="G4">
        <v>92.8</v>
      </c>
    </row>
    <row r="5" spans="1:8">
      <c r="A5" s="25"/>
      <c r="B5" s="1" t="s">
        <v>3</v>
      </c>
      <c r="C5" s="17">
        <f>205/2</f>
        <v>102.5</v>
      </c>
      <c r="D5" s="2" t="s">
        <v>18</v>
      </c>
      <c r="F5" t="s">
        <v>36</v>
      </c>
      <c r="G5">
        <f>16.5+11.5*2+7.3+26.7+20+7.8+2.5</f>
        <v>103.8</v>
      </c>
    </row>
    <row r="6" spans="1:8">
      <c r="A6" s="25"/>
      <c r="B6" s="1" t="s">
        <v>4</v>
      </c>
      <c r="C6" s="1">
        <v>62</v>
      </c>
      <c r="D6" s="2"/>
      <c r="F6" t="s">
        <v>34</v>
      </c>
      <c r="G6">
        <v>30</v>
      </c>
    </row>
    <row r="7" spans="1:8">
      <c r="A7" s="25"/>
      <c r="B7" s="1" t="s">
        <v>15</v>
      </c>
      <c r="C7" s="1">
        <v>50</v>
      </c>
      <c r="D7" s="2"/>
      <c r="F7" t="s">
        <v>35</v>
      </c>
      <c r="G7">
        <v>11</v>
      </c>
    </row>
    <row r="8" spans="1:8">
      <c r="A8" s="26"/>
      <c r="B8" s="8" t="s">
        <v>9</v>
      </c>
      <c r="C8" s="3">
        <f>SUM(C2:C7)</f>
        <v>479</v>
      </c>
      <c r="D8" s="4"/>
      <c r="F8" t="s">
        <v>38</v>
      </c>
      <c r="G8">
        <v>50</v>
      </c>
    </row>
    <row r="9" spans="1:8">
      <c r="A9" s="27" t="s">
        <v>8</v>
      </c>
      <c r="B9" s="9" t="s">
        <v>6</v>
      </c>
      <c r="C9" s="18">
        <f>261/2</f>
        <v>130.5</v>
      </c>
      <c r="D9" s="7"/>
      <c r="F9" t="s">
        <v>37</v>
      </c>
      <c r="G9">
        <v>248.6</v>
      </c>
    </row>
    <row r="10" spans="1:8">
      <c r="A10" s="28"/>
      <c r="B10" s="5" t="s">
        <v>7</v>
      </c>
      <c r="C10" s="17">
        <f>255/2</f>
        <v>127.5</v>
      </c>
      <c r="D10" s="2"/>
      <c r="F10" t="s">
        <v>33</v>
      </c>
      <c r="G10">
        <v>229</v>
      </c>
    </row>
    <row r="11" spans="1:8">
      <c r="A11" s="29"/>
      <c r="B11" s="8" t="s">
        <v>9</v>
      </c>
      <c r="C11" s="19">
        <f>C9+C10</f>
        <v>258</v>
      </c>
      <c r="D11" s="4"/>
    </row>
    <row r="12" spans="1:8">
      <c r="A12" s="10" t="s">
        <v>10</v>
      </c>
      <c r="B12" s="11" t="s">
        <v>11</v>
      </c>
      <c r="C12" s="12">
        <f>150+180</f>
        <v>330</v>
      </c>
      <c r="D12" s="13"/>
    </row>
    <row r="13" spans="1:8">
      <c r="A13" s="22" t="s">
        <v>12</v>
      </c>
      <c r="B13" s="9" t="s">
        <v>19</v>
      </c>
      <c r="C13" s="6">
        <v>30</v>
      </c>
      <c r="D13" s="7"/>
      <c r="F13" t="s">
        <v>39</v>
      </c>
      <c r="G13">
        <f>C21+SUM(G4:G9)</f>
        <v>675.7</v>
      </c>
    </row>
    <row r="14" spans="1:8">
      <c r="A14" s="23"/>
      <c r="B14" s="5" t="s">
        <v>20</v>
      </c>
      <c r="C14" s="1">
        <v>45</v>
      </c>
      <c r="D14" s="2"/>
      <c r="F14" t="s">
        <v>40</v>
      </c>
      <c r="G14">
        <f>C19+G9+G10</f>
        <v>949.6</v>
      </c>
    </row>
    <row r="15" spans="1:8">
      <c r="A15" s="23"/>
      <c r="B15" s="5" t="s">
        <v>21</v>
      </c>
      <c r="C15" s="1">
        <v>17.5</v>
      </c>
      <c r="D15" s="2"/>
    </row>
    <row r="16" spans="1:8">
      <c r="A16" s="23"/>
      <c r="B16" s="5" t="s">
        <v>26</v>
      </c>
      <c r="C16" s="1"/>
      <c r="D16" s="2" t="s">
        <v>25</v>
      </c>
    </row>
    <row r="17" spans="1:7">
      <c r="A17" s="23"/>
      <c r="B17" s="5" t="s">
        <v>22</v>
      </c>
      <c r="C17" s="1">
        <v>0</v>
      </c>
      <c r="D17" s="2" t="s">
        <v>23</v>
      </c>
      <c r="G17">
        <f>986-472</f>
        <v>514</v>
      </c>
    </row>
    <row r="18" spans="1:7">
      <c r="A18" s="23"/>
      <c r="B18" s="5" t="s">
        <v>9</v>
      </c>
      <c r="C18" s="1">
        <f>C13</f>
        <v>30</v>
      </c>
      <c r="D18" s="2"/>
    </row>
    <row r="19" spans="1:7">
      <c r="A19" s="20" t="s">
        <v>28</v>
      </c>
      <c r="B19" s="9"/>
      <c r="C19" s="6">
        <f>C6+C7+C12+C18</f>
        <v>472</v>
      </c>
      <c r="D19" s="7"/>
    </row>
    <row r="20" spans="1:7">
      <c r="A20" s="21" t="s">
        <v>24</v>
      </c>
      <c r="B20" s="3"/>
      <c r="C20" s="3">
        <f>C2+C3+C6+C7+C12+C18</f>
        <v>611.5</v>
      </c>
      <c r="D20" s="4"/>
    </row>
    <row r="21" spans="1:7">
      <c r="A21" s="1"/>
      <c r="B21" s="1"/>
      <c r="C21" s="1">
        <f>C20-C19</f>
        <v>139.5</v>
      </c>
      <c r="D21" s="1"/>
    </row>
    <row r="22" spans="1:7">
      <c r="A22" s="1"/>
      <c r="B22" s="1"/>
      <c r="C22" s="1"/>
      <c r="D22" s="1"/>
    </row>
    <row r="23" spans="1:7">
      <c r="A23" s="1"/>
      <c r="B23" s="1"/>
      <c r="C23" s="14"/>
      <c r="D23" s="1"/>
    </row>
    <row r="24" spans="1:7">
      <c r="A24" s="15"/>
      <c r="B24" s="16"/>
    </row>
  </sheetData>
  <mergeCells count="3">
    <mergeCell ref="A13:A18"/>
    <mergeCell ref="A1:A8"/>
    <mergeCell ref="A9:A1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Blash T.S.</dc:creator>
  <cp:lastModifiedBy>New Blash T.S.</cp:lastModifiedBy>
  <dcterms:created xsi:type="dcterms:W3CDTF">2021-04-29T10:21:05Z</dcterms:created>
  <dcterms:modified xsi:type="dcterms:W3CDTF">2021-05-03T15:37:29Z</dcterms:modified>
</cp:coreProperties>
</file>