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ta\Desktop\Options and derivatives\Futures Project\"/>
    </mc:Choice>
  </mc:AlternateContent>
  <xr:revisionPtr revIDLastSave="0" documentId="13_ncr:1_{A271621D-2388-4CCB-963A-187F67C62BAA}" xr6:coauthVersionLast="40" xr6:coauthVersionMax="40" xr10:uidLastSave="{00000000-0000-0000-0000-000000000000}"/>
  <bookViews>
    <workbookView xWindow="0" yWindow="0" windowWidth="20490" windowHeight="7485" tabRatio="846" activeTab="3" xr2:uid="{00000000-000D-0000-FFFF-FFFF00000000}"/>
  </bookViews>
  <sheets>
    <sheet name="Corn Futures model" sheetId="1" r:id="rId1"/>
    <sheet name="Corn model graph" sheetId="9" r:id="rId2"/>
    <sheet name="WTI Crude Oil" sheetId="7" r:id="rId3"/>
    <sheet name="WTI Crude Oil graph" sheetId="10" r:id="rId4"/>
    <sheet name="Currency Futures model_graph" sheetId="12" r:id="rId5"/>
    <sheet name="Equity Futures model_graph" sheetId="11" r:id="rId6"/>
    <sheet name="Assumptions" sheetId="3" r:id="rId7"/>
    <sheet name="Referenc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3" i="10"/>
  <c r="D7" i="9"/>
  <c r="D5" i="9"/>
  <c r="D4" i="9"/>
  <c r="D3" i="9"/>
  <c r="D6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E11" i="11" l="1"/>
  <c r="E9" i="11"/>
  <c r="E7" i="11"/>
  <c r="E5" i="11"/>
  <c r="E11" i="12"/>
  <c r="E9" i="12"/>
  <c r="E7" i="12"/>
  <c r="E5" i="12"/>
  <c r="A16" i="10"/>
  <c r="A14" i="10"/>
  <c r="A11" i="10"/>
  <c r="A9" i="10"/>
  <c r="A16" i="9"/>
  <c r="A14" i="9"/>
  <c r="A11" i="9"/>
  <c r="A9" i="9"/>
  <c r="B11" i="11" l="1"/>
  <c r="B6" i="11"/>
  <c r="E90" i="12" l="1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E70" i="12"/>
  <c r="F70" i="12" s="1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B2" i="12"/>
  <c r="B11" i="12" s="1"/>
  <c r="D87" i="11"/>
  <c r="E87" i="11" s="1"/>
  <c r="D86" i="11"/>
  <c r="D85" i="11"/>
  <c r="D84" i="11"/>
  <c r="D83" i="11"/>
  <c r="E83" i="11" s="1"/>
  <c r="D82" i="11"/>
  <c r="D81" i="11"/>
  <c r="D80" i="11"/>
  <c r="D79" i="11"/>
  <c r="E79" i="11" s="1"/>
  <c r="D78" i="11"/>
  <c r="D77" i="11"/>
  <c r="D76" i="11"/>
  <c r="D75" i="11"/>
  <c r="E75" i="11" s="1"/>
  <c r="D74" i="11"/>
  <c r="D73" i="11"/>
  <c r="D72" i="11"/>
  <c r="D71" i="11"/>
  <c r="E71" i="11" s="1"/>
  <c r="D70" i="11"/>
  <c r="D69" i="11"/>
  <c r="D68" i="11"/>
  <c r="D67" i="11"/>
  <c r="E67" i="11" s="1"/>
  <c r="D66" i="11"/>
  <c r="D65" i="11"/>
  <c r="D64" i="11"/>
  <c r="D63" i="11"/>
  <c r="E63" i="11" s="1"/>
  <c r="D62" i="11"/>
  <c r="D61" i="11"/>
  <c r="D60" i="11"/>
  <c r="D59" i="11"/>
  <c r="E59" i="11" s="1"/>
  <c r="D58" i="11"/>
  <c r="D57" i="11"/>
  <c r="D56" i="11"/>
  <c r="D55" i="11"/>
  <c r="E55" i="11" s="1"/>
  <c r="D54" i="11"/>
  <c r="D53" i="11"/>
  <c r="D52" i="11"/>
  <c r="D51" i="11"/>
  <c r="E51" i="11" s="1"/>
  <c r="D50" i="11"/>
  <c r="D49" i="11"/>
  <c r="D48" i="11"/>
  <c r="D47" i="11"/>
  <c r="E47" i="11" s="1"/>
  <c r="D46" i="11"/>
  <c r="D45" i="11"/>
  <c r="D44" i="11"/>
  <c r="D43" i="11"/>
  <c r="E43" i="11" s="1"/>
  <c r="D42" i="11"/>
  <c r="D41" i="11"/>
  <c r="D40" i="11"/>
  <c r="D39" i="11"/>
  <c r="E39" i="11" s="1"/>
  <c r="D38" i="11"/>
  <c r="D37" i="11"/>
  <c r="E37" i="11" s="1"/>
  <c r="D36" i="11"/>
  <c r="D35" i="11"/>
  <c r="E35" i="11" s="1"/>
  <c r="D34" i="11"/>
  <c r="D33" i="11"/>
  <c r="E33" i="11" s="1"/>
  <c r="D32" i="11"/>
  <c r="D31" i="11"/>
  <c r="E31" i="11" s="1"/>
  <c r="D30" i="11"/>
  <c r="D29" i="11"/>
  <c r="E29" i="11" s="1"/>
  <c r="D28" i="11"/>
  <c r="D27" i="11"/>
  <c r="E27" i="11" s="1"/>
  <c r="D26" i="11"/>
  <c r="D25" i="11"/>
  <c r="E25" i="11" s="1"/>
  <c r="B8" i="11"/>
  <c r="E86" i="11" s="1"/>
  <c r="B7" i="11"/>
  <c r="E41" i="11" l="1"/>
  <c r="E45" i="11"/>
  <c r="E49" i="11"/>
  <c r="E53" i="11"/>
  <c r="E57" i="11"/>
  <c r="E61" i="11"/>
  <c r="E65" i="11"/>
  <c r="E69" i="11"/>
  <c r="E73" i="11"/>
  <c r="E77" i="11"/>
  <c r="E81" i="11"/>
  <c r="E85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G45" i="10" l="1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H28" i="9"/>
  <c r="G28" i="9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H12" i="9"/>
  <c r="G12" i="9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B2" i="7"/>
  <c r="B5" i="7"/>
  <c r="B6" i="1"/>
  <c r="B6" i="7" l="1"/>
  <c r="B10" i="7" s="1"/>
  <c r="B9" i="7" l="1"/>
  <c r="B2" i="1" l="1"/>
  <c r="B7" i="1"/>
  <c r="B11" i="1" l="1"/>
  <c r="B10" i="1"/>
</calcChain>
</file>

<file path=xl/sharedStrings.xml><?xml version="1.0" encoding="utf-8"?>
<sst xmlns="http://schemas.openxmlformats.org/spreadsheetml/2006/main" count="218" uniqueCount="118">
  <si>
    <t xml:space="preserve">Commodities </t>
  </si>
  <si>
    <t>Corn Futures</t>
  </si>
  <si>
    <t>Time Period</t>
  </si>
  <si>
    <t>Spot Price</t>
  </si>
  <si>
    <t>Income</t>
  </si>
  <si>
    <t>USD</t>
  </si>
  <si>
    <t>Risk Free Rate rf</t>
  </si>
  <si>
    <t>USD per unit at end of year</t>
  </si>
  <si>
    <t>Borrowing Rate r</t>
  </si>
  <si>
    <t>Convinience yield y</t>
  </si>
  <si>
    <t>Cost of inventory u</t>
  </si>
  <si>
    <t>Cost of Cary (r+u-y)</t>
  </si>
  <si>
    <t>Contract Unit</t>
  </si>
  <si>
    <t>bushels (~ 127 Metric Tons)</t>
  </si>
  <si>
    <t>Price Quotation</t>
  </si>
  <si>
    <t>Cents per bushel</t>
  </si>
  <si>
    <t>Trading Hours</t>
  </si>
  <si>
    <t>Sunday – Friday, 7:00 p.m. – 7:45 a.m. CT and 
Sunday – Friday, 7:00 p.m. – 7:45 a.m. CT and </t>
  </si>
  <si>
    <t xml:space="preserve">Minimum Price  Fluctuation </t>
  </si>
  <si>
    <t>1/4 of one cent per bushel ($12.50 per contract)</t>
  </si>
  <si>
    <t>Product Code</t>
  </si>
  <si>
    <t>CME Globex: ZC
CME ClearPort: C
Clearing: C
TAS: ZCT</t>
  </si>
  <si>
    <t>March (H), May (K), July (N), September (U) &amp; December (Z)</t>
  </si>
  <si>
    <t>Listed Contracts</t>
  </si>
  <si>
    <t>Settlement Method</t>
  </si>
  <si>
    <t>Deliverable</t>
  </si>
  <si>
    <t>https://www.cmegroup.com/trading/agricultural/grain-and-oilseed/corn_contract_specifications.html?optionExpiration=301-Z8&amp;optionProductId=301</t>
  </si>
  <si>
    <t>Corn Futures Contract Spec</t>
  </si>
  <si>
    <t>#</t>
  </si>
  <si>
    <t xml:space="preserve">Particular </t>
  </si>
  <si>
    <t>Index</t>
  </si>
  <si>
    <t>a</t>
  </si>
  <si>
    <t>USD per bushel</t>
  </si>
  <si>
    <t>Days to 15th of Calendar date</t>
  </si>
  <si>
    <t>Storage Costs</t>
  </si>
  <si>
    <t>https://www.extension.iastate.edu/agdm/crops/html/a2-33.html</t>
  </si>
  <si>
    <t>Risk Free Rate</t>
  </si>
  <si>
    <t>https://www.treasury.gov/resource-center/data-chart-center/interest-rates/Pages/TextView.aspx?data=yield</t>
  </si>
  <si>
    <t>Inventory Cost (considering this is paid at the end of year)</t>
  </si>
  <si>
    <t>Interest rates presented are annually commpounded continously</t>
  </si>
  <si>
    <t>Day Count: Day/ 360</t>
  </si>
  <si>
    <t>Delivery for futures is on 15th of the calendar month</t>
  </si>
  <si>
    <t>Observation</t>
  </si>
  <si>
    <t>Market Future Price (Fo)</t>
  </si>
  <si>
    <t>Contract Spec</t>
  </si>
  <si>
    <t>To take advantage of this opportunity, an arbitrageur can implement the following strategy:-</t>
  </si>
  <si>
    <t>b. Short a futures contract on one unit of the commodity.</t>
  </si>
  <si>
    <t>1. Here</t>
  </si>
  <si>
    <t xml:space="preserve">2. Therefore this  is </t>
  </si>
  <si>
    <t>Countango</t>
  </si>
  <si>
    <t xml:space="preserve">Today is Sept 20th 2018 and looking for Dec'18 delivery Corn Futures  </t>
  </si>
  <si>
    <t>Assumptions</t>
  </si>
  <si>
    <t xml:space="preserve">3. Aribtrage </t>
  </si>
  <si>
    <t>4. But this is not arbitrage opportunity because there are broker cost, technology costs, transactions and taxes which has not been account in above model.</t>
  </si>
  <si>
    <t>FX Futures GBP/USD</t>
  </si>
  <si>
    <t>FX Futures</t>
  </si>
  <si>
    <t xml:space="preserve">Today is Sept 20th 2018 and looking for Dec'18 delivery FX Futures  </t>
  </si>
  <si>
    <t>USD per GBP</t>
  </si>
  <si>
    <t>NA</t>
  </si>
  <si>
    <t>Domestic Risk Free Rate (rd)</t>
  </si>
  <si>
    <t>Foreign Rate (rf)</t>
  </si>
  <si>
    <t xml:space="preserve">a. Borrow in the GBP, convert into USD, invest in US market </t>
  </si>
  <si>
    <t xml:space="preserve">Equity </t>
  </si>
  <si>
    <t>S&amp;P 500 Futures</t>
  </si>
  <si>
    <t>Current Index level</t>
  </si>
  <si>
    <t>Futures Price =So*exp((r-q)*T)</t>
  </si>
  <si>
    <t>Dividend yield q</t>
  </si>
  <si>
    <t xml:space="preserve"> Fo&gt;(So)exp((r-q)*T)</t>
  </si>
  <si>
    <t>b. Short a futures contract on index</t>
  </si>
  <si>
    <t>a. Borrow an amount So at the risk-free rate and use it to purchase underlying stocks equivalent to spot level of index for immediate delivery</t>
  </si>
  <si>
    <t>USD per barrel</t>
  </si>
  <si>
    <t xml:space="preserve"> Fo &lt;(So+U)exp((r+u-y)*T)</t>
  </si>
  <si>
    <t>Backwardation</t>
  </si>
  <si>
    <t>1000 barrel</t>
  </si>
  <si>
    <t xml:space="preserve"> Dollars and Cents per bushel</t>
  </si>
  <si>
    <t>1 cent  per barrel($10.00 per contract)</t>
  </si>
  <si>
    <t>Assumption : Lending and borrowing rate are the same</t>
  </si>
  <si>
    <t>Futures Price (So)exp((r+u-y)*T)</t>
  </si>
  <si>
    <t>Assumption : payment being made at the end of the period</t>
  </si>
  <si>
    <t xml:space="preserve"> Fo&gt;(So)exp((r+u-y)*T)</t>
  </si>
  <si>
    <t>per annum per bushel</t>
  </si>
  <si>
    <t>a. Borrow an amount So at the risk-free rate and use it to purchase one unit of the commodity and pay storage costs at the end of contract.</t>
  </si>
  <si>
    <t>Oil Futures</t>
  </si>
  <si>
    <t>Theoritically I can't be found because it is subjective. We have calculated using Futures Price formula. We take average of y</t>
  </si>
  <si>
    <t>a. Borrow an amount Fo at the risk-free rate and use it to purchase one unit of the futures commodity.</t>
  </si>
  <si>
    <t>b. Short a spot contract on one unit of the commodity.</t>
  </si>
  <si>
    <t>S0*exp(r+u-y)T</t>
  </si>
  <si>
    <t>Date</t>
  </si>
  <si>
    <t>rf</t>
  </si>
  <si>
    <t>T</t>
  </si>
  <si>
    <t>Correct</t>
  </si>
  <si>
    <t>Actual Future Price</t>
  </si>
  <si>
    <t>Future Price from Model</t>
  </si>
  <si>
    <t>To be graph generated</t>
  </si>
  <si>
    <t>Contango</t>
  </si>
  <si>
    <t>Expiration date of future</t>
  </si>
  <si>
    <t>Dates:</t>
  </si>
  <si>
    <t>Intrest rates</t>
  </si>
  <si>
    <t>No of days till future expiration</t>
  </si>
  <si>
    <t>Spot GBP/USD</t>
  </si>
  <si>
    <t>Domestic Intrest rates</t>
  </si>
  <si>
    <t xml:space="preserve">Foreign Rate </t>
  </si>
  <si>
    <t xml:space="preserve"> Fo&lt;Soexp((rd-rf)*t)</t>
  </si>
  <si>
    <t xml:space="preserve">Today is Sept 20th 2018 and looking for Dec'18 delivery S&amp;P Futures  </t>
  </si>
  <si>
    <t>u: Cost of inventory</t>
  </si>
  <si>
    <t>y: Convinience yield</t>
  </si>
  <si>
    <t>b. Buy forward contract to convert USD into GBP</t>
  </si>
  <si>
    <t xml:space="preserve">mean (Spot Price) </t>
  </si>
  <si>
    <t>Std. Deviation (Spot Price)</t>
  </si>
  <si>
    <t>mean(Acutal Future Price)</t>
  </si>
  <si>
    <t>Std. Deviation (Actual Future Price)</t>
  </si>
  <si>
    <t>mean (Spot Price)</t>
  </si>
  <si>
    <t>mean (Actual Future Price)</t>
  </si>
  <si>
    <t>mean (Spot GBP/USD)</t>
  </si>
  <si>
    <t>Standard Deviation (Spot GBP/USD)</t>
  </si>
  <si>
    <t>mean (Actual Future Project)</t>
  </si>
  <si>
    <t>Std. Deviation (Actual Future Project)</t>
  </si>
  <si>
    <t>Standard Deviation (Spot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</si>
</sst>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3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0" xfId="0" applyFont="1" applyAlignment="1"/>
    <xf numFmtId="0" fontId="0" fillId="7" borderId="5" xfId="0" applyFont="1" applyFill="1" applyBorder="1" applyAlignment="1">
      <alignment horizontal="left" vertical="top" wrapText="1"/>
    </xf>
    <xf numFmtId="0" fontId="0" fillId="7" borderId="5" xfId="0" applyFont="1" applyFill="1" applyBorder="1" applyAlignment="1">
      <alignment horizontal="left" vertical="top"/>
    </xf>
    <xf numFmtId="0" fontId="0" fillId="8" borderId="5" xfId="0" applyFont="1" applyFill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3" fontId="0" fillId="0" borderId="5" xfId="0" applyNumberFormat="1" applyFont="1" applyBorder="1" applyAlignment="1">
      <alignment horizontal="left" vertical="top" wrapText="1"/>
    </xf>
    <xf numFmtId="2" fontId="0" fillId="0" borderId="0" xfId="0" applyNumberFormat="1" applyFont="1" applyFill="1" applyBorder="1" applyAlignment="1" applyProtection="1"/>
    <xf numFmtId="14" fontId="0" fillId="0" borderId="0" xfId="0" applyNumberFormat="1"/>
    <xf numFmtId="2" fontId="0" fillId="0" borderId="0" xfId="0" applyNumberFormat="1"/>
    <xf numFmtId="16" fontId="5" fillId="0" borderId="0" xfId="0" applyNumberFormat="1" applyFont="1" applyAlignment="1"/>
    <xf numFmtId="0" fontId="2" fillId="0" borderId="5" xfId="0" applyFont="1" applyBorder="1" applyAlignment="1">
      <alignment horizontal="left"/>
    </xf>
    <xf numFmtId="0" fontId="0" fillId="8" borderId="5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5" fillId="9" borderId="0" xfId="0" applyFont="1" applyFill="1" applyAlignment="1">
      <alignment wrapText="1"/>
    </xf>
    <xf numFmtId="14" fontId="0" fillId="9" borderId="0" xfId="0" applyNumberFormat="1" applyFill="1"/>
    <xf numFmtId="0" fontId="5" fillId="0" borderId="0" xfId="0" applyFont="1" applyAlignment="1">
      <alignment wrapText="1"/>
    </xf>
    <xf numFmtId="0" fontId="5" fillId="0" borderId="0" xfId="0" applyFont="1" applyAlignment="1"/>
    <xf numFmtId="4" fontId="0" fillId="0" borderId="0" xfId="0" applyNumberFormat="1"/>
    <xf numFmtId="0" fontId="5" fillId="0" borderId="0" xfId="0" applyFont="1" applyBorder="1" applyAlignment="1">
      <alignment horizontal="left" vertical="top" wrapText="1"/>
    </xf>
    <xf numFmtId="164" fontId="6" fillId="0" borderId="0" xfId="1" applyNumberFormat="1" applyFont="1" applyFill="1" applyBorder="1" applyAlignment="1" applyProtection="1"/>
    <xf numFmtId="0" fontId="0" fillId="9" borderId="0" xfId="0" applyFill="1"/>
    <xf numFmtId="0" fontId="0" fillId="9" borderId="0" xfId="0" applyFont="1" applyFill="1" applyAlignment="1"/>
    <xf numFmtId="4" fontId="0" fillId="0" borderId="0" xfId="0" applyNumberFormat="1" applyFont="1" applyAlignment="1"/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top"/>
    </xf>
    <xf numFmtId="0" fontId="4" fillId="0" borderId="7" xfId="0" applyFont="1" applyBorder="1"/>
    <xf numFmtId="0" fontId="3" fillId="6" borderId="6" xfId="0" applyFont="1" applyFill="1" applyBorder="1" applyAlignment="1">
      <alignment horizontal="center" vertical="top" wrapText="1"/>
    </xf>
    <xf numFmtId="0" fontId="4" fillId="0" borderId="8" xfId="0" applyFont="1" applyBorder="1"/>
    <xf numFmtId="0" fontId="0" fillId="0" borderId="9" xfId="0" applyFont="1" applyBorder="1" applyAlignment="1">
      <alignment horizontal="center"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Corn</a:t>
            </a:r>
            <a:r>
              <a:rPr lang="en-US" baseline="0"/>
              <a:t> Futures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'Corn model graph'!$D$2</c:f>
              <c:strCache>
                <c:ptCount val="1"/>
                <c:pt idx="0">
                  <c:v>Spot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'Corn model graph'!$C$3:$C$53</c:f>
              <c:numCache>
                <c:formatCode>m/d/yyyy</c:formatCode>
                <c:ptCount val="51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43385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  <c:pt idx="20">
                  <c:v>43391</c:v>
                </c:pt>
                <c:pt idx="21">
                  <c:v>43392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43402</c:v>
                </c:pt>
                <c:pt idx="28">
                  <c:v>43403</c:v>
                </c:pt>
                <c:pt idx="29">
                  <c:v>43404</c:v>
                </c:pt>
                <c:pt idx="30">
                  <c:v>43405</c:v>
                </c:pt>
                <c:pt idx="31">
                  <c:v>43406</c:v>
                </c:pt>
                <c:pt idx="32">
                  <c:v>43409</c:v>
                </c:pt>
                <c:pt idx="33">
                  <c:v>43410</c:v>
                </c:pt>
                <c:pt idx="34">
                  <c:v>43411</c:v>
                </c:pt>
                <c:pt idx="35">
                  <c:v>43412</c:v>
                </c:pt>
                <c:pt idx="36">
                  <c:v>43413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43427</c:v>
                </c:pt>
                <c:pt idx="46">
                  <c:v>43430</c:v>
                </c:pt>
                <c:pt idx="47">
                  <c:v>43431</c:v>
                </c:pt>
                <c:pt idx="48">
                  <c:v>43432</c:v>
                </c:pt>
                <c:pt idx="49">
                  <c:v>43433</c:v>
                </c:pt>
                <c:pt idx="50">
                  <c:v>43434</c:v>
                </c:pt>
              </c:numCache>
            </c:numRef>
          </c:cat>
          <c:val>
            <c:numRef>
              <c:f>'Corn model graph'!$D$3:$D$53</c:f>
              <c:numCache>
                <c:formatCode>General</c:formatCode>
                <c:ptCount val="51"/>
                <c:pt idx="0">
                  <c:v>341.92500000000001</c:v>
                </c:pt>
                <c:pt idx="1">
                  <c:v>346.53249999999997</c:v>
                </c:pt>
                <c:pt idx="2">
                  <c:v>349.685</c:v>
                </c:pt>
                <c:pt idx="3">
                  <c:v>356.83875</c:v>
                </c:pt>
                <c:pt idx="4">
                  <c:v>352.11</c:v>
                </c:pt>
                <c:pt idx="5">
                  <c:v>357.81975</c:v>
                </c:pt>
                <c:pt idx="6">
                  <c:v>349.48124999999999</c:v>
                </c:pt>
                <c:pt idx="7">
                  <c:v>358.80074999999999</c:v>
                </c:pt>
                <c:pt idx="8">
                  <c:v>360.51749999999998</c:v>
                </c:pt>
                <c:pt idx="9">
                  <c:v>357.81975</c:v>
                </c:pt>
                <c:pt idx="10">
                  <c:v>360.51749999999998</c:v>
                </c:pt>
                <c:pt idx="11">
                  <c:v>361.25324999999998</c:v>
                </c:pt>
                <c:pt idx="12">
                  <c:v>359.53649999999999</c:v>
                </c:pt>
                <c:pt idx="13">
                  <c:v>357.5745</c:v>
                </c:pt>
                <c:pt idx="14">
                  <c:v>355.85775000000001</c:v>
                </c:pt>
                <c:pt idx="15">
                  <c:v>362.23424999999997</c:v>
                </c:pt>
                <c:pt idx="16">
                  <c:v>366.64875000000001</c:v>
                </c:pt>
                <c:pt idx="17">
                  <c:v>371.06324999999998</c:v>
                </c:pt>
                <c:pt idx="18">
                  <c:v>368.12025</c:v>
                </c:pt>
                <c:pt idx="19">
                  <c:v>367.13925</c:v>
                </c:pt>
                <c:pt idx="20">
                  <c:v>363.70574999999997</c:v>
                </c:pt>
                <c:pt idx="21">
                  <c:v>360.02699999999999</c:v>
                </c:pt>
                <c:pt idx="22">
                  <c:v>362.47949999999997</c:v>
                </c:pt>
                <c:pt idx="23">
                  <c:v>363.21524999999997</c:v>
                </c:pt>
                <c:pt idx="24">
                  <c:v>361.25324999999998</c:v>
                </c:pt>
                <c:pt idx="25">
                  <c:v>354.14100000000002</c:v>
                </c:pt>
                <c:pt idx="26">
                  <c:v>360.76274999999998</c:v>
                </c:pt>
                <c:pt idx="27">
                  <c:v>359.78174999999999</c:v>
                </c:pt>
                <c:pt idx="28">
                  <c:v>357.81975</c:v>
                </c:pt>
                <c:pt idx="29">
                  <c:v>356.34825000000001</c:v>
                </c:pt>
                <c:pt idx="30">
                  <c:v>359.78174999999999</c:v>
                </c:pt>
                <c:pt idx="31">
                  <c:v>364.19625000000002</c:v>
                </c:pt>
                <c:pt idx="32">
                  <c:v>366.89400000000001</c:v>
                </c:pt>
                <c:pt idx="33">
                  <c:v>366.15825000000001</c:v>
                </c:pt>
                <c:pt idx="34">
                  <c:v>365.17725000000002</c:v>
                </c:pt>
                <c:pt idx="35">
                  <c:v>366.40350000000001</c:v>
                </c:pt>
                <c:pt idx="36">
                  <c:v>362.72474999999997</c:v>
                </c:pt>
                <c:pt idx="37">
                  <c:v>364.19625000000002</c:v>
                </c:pt>
                <c:pt idx="38">
                  <c:v>359.53649999999999</c:v>
                </c:pt>
                <c:pt idx="39">
                  <c:v>360.02699999999999</c:v>
                </c:pt>
                <c:pt idx="40">
                  <c:v>360.51749999999998</c:v>
                </c:pt>
                <c:pt idx="41">
                  <c:v>357.81975</c:v>
                </c:pt>
                <c:pt idx="42">
                  <c:v>355.36725000000001</c:v>
                </c:pt>
                <c:pt idx="43">
                  <c:v>354.38625000000002</c:v>
                </c:pt>
                <c:pt idx="44">
                  <c:v>354.87675000000002</c:v>
                </c:pt>
                <c:pt idx="45">
                  <c:v>352.17899999999997</c:v>
                </c:pt>
                <c:pt idx="46">
                  <c:v>349.23599999999999</c:v>
                </c:pt>
                <c:pt idx="47">
                  <c:v>349.72649999999999</c:v>
                </c:pt>
                <c:pt idx="48">
                  <c:v>353.65050000000002</c:v>
                </c:pt>
                <c:pt idx="49">
                  <c:v>353.40524999999997</c:v>
                </c:pt>
                <c:pt idx="50">
                  <c:v>359.53649999999999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5-49E4-B73C-C4DD23018F75}"/>
            </c:ext>
          </c:extLst>
        </c:ser>
        <c:ser>
          <c:idx val="1"/>
          <c:order val="1"/>
          <c:tx>
            <c:strRef>
              <c:f>'Corn model graph'!$E$2</c:f>
              <c:strCache>
                <c:ptCount val="1"/>
                <c:pt idx="0">
                  <c:v>Actual Future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'Corn model graph'!$C$3:$C$53</c:f>
              <c:numCache>
                <c:formatCode>m/d/yyyy</c:formatCode>
                <c:ptCount val="51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43385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  <c:pt idx="20">
                  <c:v>43391</c:v>
                </c:pt>
                <c:pt idx="21">
                  <c:v>43392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43402</c:v>
                </c:pt>
                <c:pt idx="28">
                  <c:v>43403</c:v>
                </c:pt>
                <c:pt idx="29">
                  <c:v>43404</c:v>
                </c:pt>
                <c:pt idx="30">
                  <c:v>43405</c:v>
                </c:pt>
                <c:pt idx="31">
                  <c:v>43406</c:v>
                </c:pt>
                <c:pt idx="32">
                  <c:v>43409</c:v>
                </c:pt>
                <c:pt idx="33">
                  <c:v>43410</c:v>
                </c:pt>
                <c:pt idx="34">
                  <c:v>43411</c:v>
                </c:pt>
                <c:pt idx="35">
                  <c:v>43412</c:v>
                </c:pt>
                <c:pt idx="36">
                  <c:v>43413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43427</c:v>
                </c:pt>
                <c:pt idx="46">
                  <c:v>43430</c:v>
                </c:pt>
                <c:pt idx="47">
                  <c:v>43431</c:v>
                </c:pt>
                <c:pt idx="48">
                  <c:v>43432</c:v>
                </c:pt>
                <c:pt idx="49">
                  <c:v>43433</c:v>
                </c:pt>
                <c:pt idx="50">
                  <c:v>43434</c:v>
                </c:pt>
              </c:numCache>
            </c:numRef>
          </c:cat>
          <c:val>
            <c:numRef>
              <c:f>'Corn model graph'!$E$3:$E$53</c:f>
              <c:numCache>
                <c:formatCode>General</c:formatCode>
                <c:ptCount val="51"/>
                <c:pt idx="0">
                  <c:v>352.5</c:v>
                </c:pt>
                <c:pt idx="1">
                  <c:v>357.25</c:v>
                </c:pt>
                <c:pt idx="2">
                  <c:v>360.5</c:v>
                </c:pt>
                <c:pt idx="3">
                  <c:v>363.75</c:v>
                </c:pt>
                <c:pt idx="4">
                  <c:v>363</c:v>
                </c:pt>
                <c:pt idx="5">
                  <c:v>364.75</c:v>
                </c:pt>
                <c:pt idx="6">
                  <c:v>356.25</c:v>
                </c:pt>
                <c:pt idx="7">
                  <c:v>365.75</c:v>
                </c:pt>
                <c:pt idx="8">
                  <c:v>367.5</c:v>
                </c:pt>
                <c:pt idx="9">
                  <c:v>364.75</c:v>
                </c:pt>
                <c:pt idx="10">
                  <c:v>367.5</c:v>
                </c:pt>
                <c:pt idx="11">
                  <c:v>368.25</c:v>
                </c:pt>
                <c:pt idx="12">
                  <c:v>366.5</c:v>
                </c:pt>
                <c:pt idx="13">
                  <c:v>364.5</c:v>
                </c:pt>
                <c:pt idx="14">
                  <c:v>362.75</c:v>
                </c:pt>
                <c:pt idx="15">
                  <c:v>369.25</c:v>
                </c:pt>
                <c:pt idx="16">
                  <c:v>373.75</c:v>
                </c:pt>
                <c:pt idx="17">
                  <c:v>378.25</c:v>
                </c:pt>
                <c:pt idx="18">
                  <c:v>375.25</c:v>
                </c:pt>
                <c:pt idx="19">
                  <c:v>374.25</c:v>
                </c:pt>
                <c:pt idx="20">
                  <c:v>370.75</c:v>
                </c:pt>
                <c:pt idx="21">
                  <c:v>367</c:v>
                </c:pt>
                <c:pt idx="22">
                  <c:v>369.5</c:v>
                </c:pt>
                <c:pt idx="23">
                  <c:v>370.25</c:v>
                </c:pt>
                <c:pt idx="24">
                  <c:v>368.25</c:v>
                </c:pt>
                <c:pt idx="25">
                  <c:v>361</c:v>
                </c:pt>
                <c:pt idx="26">
                  <c:v>367.75</c:v>
                </c:pt>
                <c:pt idx="27">
                  <c:v>366.75</c:v>
                </c:pt>
                <c:pt idx="28">
                  <c:v>364.75</c:v>
                </c:pt>
                <c:pt idx="29">
                  <c:v>363.25</c:v>
                </c:pt>
                <c:pt idx="30">
                  <c:v>366.75</c:v>
                </c:pt>
                <c:pt idx="31">
                  <c:v>371.25</c:v>
                </c:pt>
                <c:pt idx="32">
                  <c:v>374</c:v>
                </c:pt>
                <c:pt idx="33">
                  <c:v>373.25</c:v>
                </c:pt>
                <c:pt idx="34">
                  <c:v>372.25</c:v>
                </c:pt>
                <c:pt idx="35">
                  <c:v>373.5</c:v>
                </c:pt>
                <c:pt idx="36">
                  <c:v>369.75</c:v>
                </c:pt>
                <c:pt idx="37">
                  <c:v>371.25</c:v>
                </c:pt>
                <c:pt idx="38">
                  <c:v>366.5</c:v>
                </c:pt>
                <c:pt idx="39">
                  <c:v>367</c:v>
                </c:pt>
                <c:pt idx="40">
                  <c:v>367.5</c:v>
                </c:pt>
                <c:pt idx="41">
                  <c:v>364.75</c:v>
                </c:pt>
                <c:pt idx="42">
                  <c:v>362.25</c:v>
                </c:pt>
                <c:pt idx="43">
                  <c:v>361.25</c:v>
                </c:pt>
                <c:pt idx="44">
                  <c:v>361.75</c:v>
                </c:pt>
                <c:pt idx="45">
                  <c:v>359</c:v>
                </c:pt>
                <c:pt idx="46">
                  <c:v>356</c:v>
                </c:pt>
                <c:pt idx="47">
                  <c:v>356.5</c:v>
                </c:pt>
                <c:pt idx="48">
                  <c:v>360.5</c:v>
                </c:pt>
                <c:pt idx="49">
                  <c:v>360.25</c:v>
                </c:pt>
                <c:pt idx="50">
                  <c:v>366.5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5-49E4-B73C-C4DD23018F75}"/>
            </c:ext>
          </c:extLst>
        </c:ser>
        <c:ser>
          <c:idx val="2"/>
          <c:order val="2"/>
          <c:tx>
            <c:strRef>
              <c:f>'Corn model graph'!$H$2</c:f>
              <c:strCache>
                <c:ptCount val="1"/>
                <c:pt idx="0">
                  <c:v>Future Price from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'Corn model graph'!$C$3:$C$53</c:f>
              <c:numCache>
                <c:formatCode>m/d/yyyy</c:formatCode>
                <c:ptCount val="51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43385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  <c:pt idx="20">
                  <c:v>43391</c:v>
                </c:pt>
                <c:pt idx="21">
                  <c:v>43392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43402</c:v>
                </c:pt>
                <c:pt idx="28">
                  <c:v>43403</c:v>
                </c:pt>
                <c:pt idx="29">
                  <c:v>43404</c:v>
                </c:pt>
                <c:pt idx="30">
                  <c:v>43405</c:v>
                </c:pt>
                <c:pt idx="31">
                  <c:v>43406</c:v>
                </c:pt>
                <c:pt idx="32">
                  <c:v>43409</c:v>
                </c:pt>
                <c:pt idx="33">
                  <c:v>43410</c:v>
                </c:pt>
                <c:pt idx="34">
                  <c:v>43411</c:v>
                </c:pt>
                <c:pt idx="35">
                  <c:v>43412</c:v>
                </c:pt>
                <c:pt idx="36">
                  <c:v>43413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43423</c:v>
                </c:pt>
                <c:pt idx="43">
                  <c:v>43424</c:v>
                </c:pt>
                <c:pt idx="44">
                  <c:v>43425</c:v>
                </c:pt>
                <c:pt idx="45">
                  <c:v>43427</c:v>
                </c:pt>
                <c:pt idx="46">
                  <c:v>43430</c:v>
                </c:pt>
                <c:pt idx="47">
                  <c:v>43431</c:v>
                </c:pt>
                <c:pt idx="48">
                  <c:v>43432</c:v>
                </c:pt>
                <c:pt idx="49">
                  <c:v>43433</c:v>
                </c:pt>
                <c:pt idx="50">
                  <c:v>43434</c:v>
                </c:pt>
              </c:numCache>
            </c:numRef>
          </c:cat>
          <c:val>
            <c:numRef>
              <c:f>'Corn model graph'!$H$3:$H$53</c:f>
              <c:numCache>
                <c:formatCode>General</c:formatCode>
                <c:ptCount val="51"/>
                <c:pt idx="0">
                  <c:v>350.29028363314086</c:v>
                </c:pt>
                <c:pt idx="1">
                  <c:v>354.91493360139793</c:v>
                </c:pt>
                <c:pt idx="2">
                  <c:v>357.84169421901373</c:v>
                </c:pt>
                <c:pt idx="3">
                  <c:v>365.09660838547222</c:v>
                </c:pt>
                <c:pt idx="4">
                  <c:v>360.15028567921399</c:v>
                </c:pt>
                <c:pt idx="5">
                  <c:v>365.87108136828999</c:v>
                </c:pt>
                <c:pt idx="6">
                  <c:v>357.25205848856729</c:v>
                </c:pt>
                <c:pt idx="7">
                  <c:v>366.47249489810361</c:v>
                </c:pt>
                <c:pt idx="8">
                  <c:v>368.13723027574588</c:v>
                </c:pt>
                <c:pt idx="9">
                  <c:v>365.27550167924733</c:v>
                </c:pt>
                <c:pt idx="10">
                  <c:v>367.92551001281578</c:v>
                </c:pt>
                <c:pt idx="11">
                  <c:v>368.56860751974227</c:v>
                </c:pt>
                <c:pt idx="12">
                  <c:v>366.50650035250885</c:v>
                </c:pt>
                <c:pt idx="13">
                  <c:v>364.41712112138549</c:v>
                </c:pt>
                <c:pt idx="14">
                  <c:v>362.58819418763665</c:v>
                </c:pt>
                <c:pt idx="15">
                  <c:v>368.97719943954922</c:v>
                </c:pt>
                <c:pt idx="16">
                  <c:v>373.36990797827707</c:v>
                </c:pt>
                <c:pt idx="17">
                  <c:v>377.55139303707199</c:v>
                </c:pt>
                <c:pt idx="18">
                  <c:v>374.46923539195365</c:v>
                </c:pt>
                <c:pt idx="19">
                  <c:v>373.3648918848977</c:v>
                </c:pt>
                <c:pt idx="20">
                  <c:v>369.76479194303317</c:v>
                </c:pt>
                <c:pt idx="21">
                  <c:v>365.92340247292668</c:v>
                </c:pt>
                <c:pt idx="22">
                  <c:v>368.10010328390769</c:v>
                </c:pt>
                <c:pt idx="23">
                  <c:v>368.75954807287803</c:v>
                </c:pt>
                <c:pt idx="24">
                  <c:v>366.66013159510339</c:v>
                </c:pt>
                <c:pt idx="25">
                  <c:v>359.33621140672557</c:v>
                </c:pt>
                <c:pt idx="26">
                  <c:v>365.94702980562687</c:v>
                </c:pt>
                <c:pt idx="27">
                  <c:v>364.63344824706576</c:v>
                </c:pt>
                <c:pt idx="28">
                  <c:v>362.55230620869833</c:v>
                </c:pt>
                <c:pt idx="29">
                  <c:v>360.95596960233127</c:v>
                </c:pt>
                <c:pt idx="30">
                  <c:v>364.32627273837653</c:v>
                </c:pt>
                <c:pt idx="31">
                  <c:v>368.69266044983578</c:v>
                </c:pt>
                <c:pt idx="32">
                  <c:v>371.10382191181782</c:v>
                </c:pt>
                <c:pt idx="33">
                  <c:v>370.27085696294182</c:v>
                </c:pt>
                <c:pt idx="34">
                  <c:v>369.17309637812195</c:v>
                </c:pt>
                <c:pt idx="35">
                  <c:v>370.30403321142944</c:v>
                </c:pt>
                <c:pt idx="36">
                  <c:v>366.48012188967357</c:v>
                </c:pt>
                <c:pt idx="37">
                  <c:v>367.65115395389944</c:v>
                </c:pt>
                <c:pt idx="38">
                  <c:v>362.84175878926959</c:v>
                </c:pt>
                <c:pt idx="39">
                  <c:v>363.24226227970991</c:v>
                </c:pt>
                <c:pt idx="40">
                  <c:v>363.62829048930041</c:v>
                </c:pt>
                <c:pt idx="41">
                  <c:v>360.80101097018718</c:v>
                </c:pt>
                <c:pt idx="42">
                  <c:v>358.02064440466643</c:v>
                </c:pt>
                <c:pt idx="43">
                  <c:v>356.93885883442277</c:v>
                </c:pt>
                <c:pt idx="44">
                  <c:v>357.33386687963127</c:v>
                </c:pt>
                <c:pt idx="45">
                  <c:v>354.41315844941835</c:v>
                </c:pt>
                <c:pt idx="46">
                  <c:v>351.14762426260421</c:v>
                </c:pt>
                <c:pt idx="47">
                  <c:v>351.54155298510415</c:v>
                </c:pt>
                <c:pt idx="48">
                  <c:v>355.38068036072389</c:v>
                </c:pt>
                <c:pt idx="49">
                  <c:v>355.02834724615406</c:v>
                </c:pt>
                <c:pt idx="50">
                  <c:v>361.08403020968194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5-49E4-B73C-C4DD2301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6864"/>
        <c:axId val="44518400"/>
      </c:lineChart>
      <c:dateAx>
        <c:axId val="44516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400"/>
        <c:crosses val="autoZero"/>
        <c:auto val="1"/>
        <c:lblOffset val="100"/>
        <c:baseTimeUnit val="days"/>
      </c:dateAx>
      <c:valAx>
        <c:axId val="44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275514913059145"/>
          <c:y val="3.2157349625902575E-2"/>
          <c:w val="0.15232541201993449"/>
          <c:h val="0.30947473889415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WTI Crude Oil Model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'WTI Crude Oil graph'!$D$2</c:f>
              <c:strCache>
                <c:ptCount val="1"/>
                <c:pt idx="0">
                  <c:v>Spot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'WTI Crude Oil graph'!$C$3:$C$45</c:f>
              <c:numCache>
                <c:formatCode>m/d/yyyy</c:formatCode>
                <c:ptCount val="43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43385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  <c:pt idx="20">
                  <c:v>43391</c:v>
                </c:pt>
                <c:pt idx="21">
                  <c:v>43392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43402</c:v>
                </c:pt>
                <c:pt idx="28">
                  <c:v>43403</c:v>
                </c:pt>
                <c:pt idx="29">
                  <c:v>43404</c:v>
                </c:pt>
                <c:pt idx="30">
                  <c:v>43405</c:v>
                </c:pt>
                <c:pt idx="31">
                  <c:v>43406</c:v>
                </c:pt>
                <c:pt idx="32">
                  <c:v>43409</c:v>
                </c:pt>
                <c:pt idx="33">
                  <c:v>43410</c:v>
                </c:pt>
                <c:pt idx="34">
                  <c:v>43411</c:v>
                </c:pt>
                <c:pt idx="35">
                  <c:v>43412</c:v>
                </c:pt>
                <c:pt idx="36">
                  <c:v>43413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43423</c:v>
                </c:pt>
              </c:numCache>
            </c:numRef>
          </c:cat>
          <c:val>
            <c:numRef>
              <c:f>'WTI Crude Oil graph'!$D$3:$D$45</c:f>
              <c:numCache>
                <c:formatCode>0.00</c:formatCode>
                <c:ptCount val="43"/>
                <c:pt idx="0">
                  <c:v>70.77</c:v>
                </c:pt>
                <c:pt idx="1">
                  <c:v>70.8</c:v>
                </c:pt>
                <c:pt idx="2">
                  <c:v>73.23</c:v>
                </c:pt>
                <c:pt idx="3">
                  <c:v>73.400000000000006</c:v>
                </c:pt>
                <c:pt idx="4">
                  <c:v>72.22</c:v>
                </c:pt>
                <c:pt idx="5">
                  <c:v>72.180000000000007</c:v>
                </c:pt>
                <c:pt idx="6">
                  <c:v>73.16</c:v>
                </c:pt>
                <c:pt idx="7">
                  <c:v>75.37</c:v>
                </c:pt>
                <c:pt idx="8">
                  <c:v>75.16</c:v>
                </c:pt>
                <c:pt idx="9">
                  <c:v>76.400000000000006</c:v>
                </c:pt>
                <c:pt idx="10">
                  <c:v>74.44</c:v>
                </c:pt>
                <c:pt idx="11">
                  <c:v>74.260000000000005</c:v>
                </c:pt>
                <c:pt idx="12">
                  <c:v>74.27</c:v>
                </c:pt>
                <c:pt idx="13">
                  <c:v>74.95</c:v>
                </c:pt>
                <c:pt idx="14">
                  <c:v>73.180000000000007</c:v>
                </c:pt>
                <c:pt idx="15">
                  <c:v>70.97</c:v>
                </c:pt>
                <c:pt idx="16">
                  <c:v>71.41</c:v>
                </c:pt>
                <c:pt idx="17">
                  <c:v>71.84</c:v>
                </c:pt>
                <c:pt idx="18">
                  <c:v>71.930000000000007</c:v>
                </c:pt>
                <c:pt idx="19">
                  <c:v>69.63</c:v>
                </c:pt>
                <c:pt idx="20">
                  <c:v>68.63</c:v>
                </c:pt>
                <c:pt idx="21">
                  <c:v>69.16</c:v>
                </c:pt>
                <c:pt idx="22">
                  <c:v>69.25</c:v>
                </c:pt>
                <c:pt idx="23">
                  <c:v>66.489999999999995</c:v>
                </c:pt>
                <c:pt idx="24">
                  <c:v>66.56</c:v>
                </c:pt>
                <c:pt idx="25">
                  <c:v>67.25</c:v>
                </c:pt>
                <c:pt idx="26">
                  <c:v>67.58</c:v>
                </c:pt>
                <c:pt idx="27">
                  <c:v>67</c:v>
                </c:pt>
                <c:pt idx="28">
                  <c:v>66.180000000000007</c:v>
                </c:pt>
                <c:pt idx="29">
                  <c:v>65.31</c:v>
                </c:pt>
                <c:pt idx="30">
                  <c:v>63.67</c:v>
                </c:pt>
                <c:pt idx="31">
                  <c:v>63.12</c:v>
                </c:pt>
                <c:pt idx="32">
                  <c:v>63.12</c:v>
                </c:pt>
                <c:pt idx="33">
                  <c:v>62.16</c:v>
                </c:pt>
                <c:pt idx="34">
                  <c:v>61.69</c:v>
                </c:pt>
                <c:pt idx="35">
                  <c:v>60.71</c:v>
                </c:pt>
                <c:pt idx="36">
                  <c:v>60.19</c:v>
                </c:pt>
                <c:pt idx="37">
                  <c:v>59.85</c:v>
                </c:pt>
                <c:pt idx="38">
                  <c:v>55.63</c:v>
                </c:pt>
                <c:pt idx="39">
                  <c:v>56.16</c:v>
                </c:pt>
                <c:pt idx="40">
                  <c:v>56.45</c:v>
                </c:pt>
                <c:pt idx="41">
                  <c:v>56.49</c:v>
                </c:pt>
                <c:pt idx="42">
                  <c:v>57.16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8BD-9F49-0B048C6F47D0}"/>
            </c:ext>
          </c:extLst>
        </c:ser>
        <c:ser>
          <c:idx val="1"/>
          <c:order val="1"/>
          <c:tx>
            <c:strRef>
              <c:f>'WTI Crude Oil graph'!$E$2</c:f>
              <c:strCache>
                <c:ptCount val="1"/>
                <c:pt idx="0">
                  <c:v>Actual Future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'WTI Crude Oil graph'!$C$3:$C$45</c:f>
              <c:numCache>
                <c:formatCode>m/d/yyyy</c:formatCode>
                <c:ptCount val="43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43385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  <c:pt idx="20">
                  <c:v>43391</c:v>
                </c:pt>
                <c:pt idx="21">
                  <c:v>43392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43402</c:v>
                </c:pt>
                <c:pt idx="28">
                  <c:v>43403</c:v>
                </c:pt>
                <c:pt idx="29">
                  <c:v>43404</c:v>
                </c:pt>
                <c:pt idx="30">
                  <c:v>43405</c:v>
                </c:pt>
                <c:pt idx="31">
                  <c:v>43406</c:v>
                </c:pt>
                <c:pt idx="32">
                  <c:v>43409</c:v>
                </c:pt>
                <c:pt idx="33">
                  <c:v>43410</c:v>
                </c:pt>
                <c:pt idx="34">
                  <c:v>43411</c:v>
                </c:pt>
                <c:pt idx="35">
                  <c:v>43412</c:v>
                </c:pt>
                <c:pt idx="36">
                  <c:v>43413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43423</c:v>
                </c:pt>
              </c:numCache>
            </c:numRef>
          </c:cat>
          <c:val>
            <c:numRef>
              <c:f>'WTI Crude Oil graph'!$E$3:$E$45</c:f>
              <c:numCache>
                <c:formatCode>General</c:formatCode>
                <c:ptCount val="43"/>
                <c:pt idx="0">
                  <c:v>70.06</c:v>
                </c:pt>
                <c:pt idx="1">
                  <c:v>70.37</c:v>
                </c:pt>
                <c:pt idx="2">
                  <c:v>71.760000000000005</c:v>
                </c:pt>
                <c:pt idx="3">
                  <c:v>72.099999999999994</c:v>
                </c:pt>
                <c:pt idx="4">
                  <c:v>71.41</c:v>
                </c:pt>
                <c:pt idx="5">
                  <c:v>71.959999999999994</c:v>
                </c:pt>
                <c:pt idx="6">
                  <c:v>73.06</c:v>
                </c:pt>
                <c:pt idx="7">
                  <c:v>75.14</c:v>
                </c:pt>
                <c:pt idx="8">
                  <c:v>75.040000000000006</c:v>
                </c:pt>
                <c:pt idx="9">
                  <c:v>76.239999999999995</c:v>
                </c:pt>
                <c:pt idx="10">
                  <c:v>74.25</c:v>
                </c:pt>
                <c:pt idx="11">
                  <c:v>74.260000000000005</c:v>
                </c:pt>
                <c:pt idx="12">
                  <c:v>74.17</c:v>
                </c:pt>
                <c:pt idx="13">
                  <c:v>74.81</c:v>
                </c:pt>
                <c:pt idx="14">
                  <c:v>73.03</c:v>
                </c:pt>
                <c:pt idx="15">
                  <c:v>70.81</c:v>
                </c:pt>
                <c:pt idx="16">
                  <c:v>71.180000000000007</c:v>
                </c:pt>
                <c:pt idx="17">
                  <c:v>71.61</c:v>
                </c:pt>
                <c:pt idx="18">
                  <c:v>71.760000000000005</c:v>
                </c:pt>
                <c:pt idx="19">
                  <c:v>69.7</c:v>
                </c:pt>
                <c:pt idx="20">
                  <c:v>68.709999999999994</c:v>
                </c:pt>
                <c:pt idx="21">
                  <c:v>69.28</c:v>
                </c:pt>
                <c:pt idx="22">
                  <c:v>69.36</c:v>
                </c:pt>
                <c:pt idx="23">
                  <c:v>66.430000000000007</c:v>
                </c:pt>
                <c:pt idx="24">
                  <c:v>66.819999999999993</c:v>
                </c:pt>
                <c:pt idx="25">
                  <c:v>67.33</c:v>
                </c:pt>
                <c:pt idx="26">
                  <c:v>67.59</c:v>
                </c:pt>
                <c:pt idx="27">
                  <c:v>67.040000000000006</c:v>
                </c:pt>
                <c:pt idx="28">
                  <c:v>66.180000000000007</c:v>
                </c:pt>
                <c:pt idx="29">
                  <c:v>65.31</c:v>
                </c:pt>
                <c:pt idx="30">
                  <c:v>63.69</c:v>
                </c:pt>
                <c:pt idx="31">
                  <c:v>63.14</c:v>
                </c:pt>
                <c:pt idx="32">
                  <c:v>63.1</c:v>
                </c:pt>
                <c:pt idx="33">
                  <c:v>62.21</c:v>
                </c:pt>
                <c:pt idx="34">
                  <c:v>61.67</c:v>
                </c:pt>
                <c:pt idx="35">
                  <c:v>60.67</c:v>
                </c:pt>
                <c:pt idx="36">
                  <c:v>60.19</c:v>
                </c:pt>
                <c:pt idx="37">
                  <c:v>59.93</c:v>
                </c:pt>
                <c:pt idx="38">
                  <c:v>55.69</c:v>
                </c:pt>
                <c:pt idx="39">
                  <c:v>56.25</c:v>
                </c:pt>
                <c:pt idx="40">
                  <c:v>56.46</c:v>
                </c:pt>
                <c:pt idx="41">
                  <c:v>56.46</c:v>
                </c:pt>
                <c:pt idx="42">
                  <c:v>56.76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8BD-9F49-0B048C6F47D0}"/>
            </c:ext>
          </c:extLst>
        </c:ser>
        <c:ser>
          <c:idx val="2"/>
          <c:order val="2"/>
          <c:tx>
            <c:strRef>
              <c:f>'WTI Crude Oil graph'!$H$2</c:f>
              <c:strCache>
                <c:ptCount val="1"/>
                <c:pt idx="0">
                  <c:v>Future Price from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'WTI Crude Oil graph'!$C$3:$C$45</c:f>
              <c:numCache>
                <c:formatCode>m/d/yyyy</c:formatCode>
                <c:ptCount val="43"/>
                <c:pt idx="0">
                  <c:v>43363</c:v>
                </c:pt>
                <c:pt idx="1">
                  <c:v>43364</c:v>
                </c:pt>
                <c:pt idx="2">
                  <c:v>43367</c:v>
                </c:pt>
                <c:pt idx="3">
                  <c:v>43368</c:v>
                </c:pt>
                <c:pt idx="4">
                  <c:v>43369</c:v>
                </c:pt>
                <c:pt idx="5">
                  <c:v>43370</c:v>
                </c:pt>
                <c:pt idx="6">
                  <c:v>43371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43381</c:v>
                </c:pt>
                <c:pt idx="13">
                  <c:v>43382</c:v>
                </c:pt>
                <c:pt idx="14">
                  <c:v>43383</c:v>
                </c:pt>
                <c:pt idx="15">
                  <c:v>43384</c:v>
                </c:pt>
                <c:pt idx="16">
                  <c:v>43385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  <c:pt idx="20">
                  <c:v>43391</c:v>
                </c:pt>
                <c:pt idx="21">
                  <c:v>43392</c:v>
                </c:pt>
                <c:pt idx="22">
                  <c:v>43395</c:v>
                </c:pt>
                <c:pt idx="23">
                  <c:v>43396</c:v>
                </c:pt>
                <c:pt idx="24">
                  <c:v>43397</c:v>
                </c:pt>
                <c:pt idx="25">
                  <c:v>43398</c:v>
                </c:pt>
                <c:pt idx="26">
                  <c:v>43399</c:v>
                </c:pt>
                <c:pt idx="27">
                  <c:v>43402</c:v>
                </c:pt>
                <c:pt idx="28">
                  <c:v>43403</c:v>
                </c:pt>
                <c:pt idx="29">
                  <c:v>43404</c:v>
                </c:pt>
                <c:pt idx="30">
                  <c:v>43405</c:v>
                </c:pt>
                <c:pt idx="31">
                  <c:v>43406</c:v>
                </c:pt>
                <c:pt idx="32">
                  <c:v>43409</c:v>
                </c:pt>
                <c:pt idx="33">
                  <c:v>43410</c:v>
                </c:pt>
                <c:pt idx="34">
                  <c:v>43411</c:v>
                </c:pt>
                <c:pt idx="35">
                  <c:v>43412</c:v>
                </c:pt>
                <c:pt idx="36">
                  <c:v>43413</c:v>
                </c:pt>
                <c:pt idx="37">
                  <c:v>43416</c:v>
                </c:pt>
                <c:pt idx="38">
                  <c:v>43417</c:v>
                </c:pt>
                <c:pt idx="39">
                  <c:v>43418</c:v>
                </c:pt>
                <c:pt idx="40">
                  <c:v>43419</c:v>
                </c:pt>
                <c:pt idx="41">
                  <c:v>43420</c:v>
                </c:pt>
                <c:pt idx="42">
                  <c:v>43423</c:v>
                </c:pt>
              </c:numCache>
            </c:numRef>
          </c:cat>
          <c:val>
            <c:numRef>
              <c:f>'WTI Crude Oil graph'!$H$3:$H$45</c:f>
              <c:numCache>
                <c:formatCode>General</c:formatCode>
                <c:ptCount val="43"/>
                <c:pt idx="0">
                  <c:v>70.621044589631481</c:v>
                </c:pt>
                <c:pt idx="1">
                  <c:v>70.65354651587127</c:v>
                </c:pt>
                <c:pt idx="2">
                  <c:v>73.083860951423659</c:v>
                </c:pt>
                <c:pt idx="3">
                  <c:v>73.262723730677152</c:v>
                </c:pt>
                <c:pt idx="4">
                  <c:v>72.085315078368694</c:v>
                </c:pt>
                <c:pt idx="5">
                  <c:v>72.04390875760042</c:v>
                </c:pt>
                <c:pt idx="6">
                  <c:v>73.025387660243652</c:v>
                </c:pt>
                <c:pt idx="7">
                  <c:v>75.237434115665323</c:v>
                </c:pt>
                <c:pt idx="8">
                  <c:v>75.032649180069555</c:v>
                </c:pt>
                <c:pt idx="9">
                  <c:v>76.271522703097602</c:v>
                </c:pt>
                <c:pt idx="10">
                  <c:v>74.316532106703775</c:v>
                </c:pt>
                <c:pt idx="11">
                  <c:v>74.137808859583757</c:v>
                </c:pt>
                <c:pt idx="12">
                  <c:v>74.152952035145503</c:v>
                </c:pt>
                <c:pt idx="13">
                  <c:v>74.836401598733829</c:v>
                </c:pt>
                <c:pt idx="14">
                  <c:v>73.075427387238179</c:v>
                </c:pt>
                <c:pt idx="15">
                  <c:v>70.869481134537665</c:v>
                </c:pt>
                <c:pt idx="16">
                  <c:v>71.310793206833566</c:v>
                </c:pt>
                <c:pt idx="17">
                  <c:v>71.746329875589879</c:v>
                </c:pt>
                <c:pt idx="18">
                  <c:v>71.84134101761083</c:v>
                </c:pt>
                <c:pt idx="19">
                  <c:v>69.545605469583023</c:v>
                </c:pt>
                <c:pt idx="20">
                  <c:v>68.547674352817182</c:v>
                </c:pt>
                <c:pt idx="21">
                  <c:v>69.079014986318555</c:v>
                </c:pt>
                <c:pt idx="22">
                  <c:v>69.17296762646798</c:v>
                </c:pt>
                <c:pt idx="23">
                  <c:v>66.420535791577009</c:v>
                </c:pt>
                <c:pt idx="24">
                  <c:v>66.491293796338283</c:v>
                </c:pt>
                <c:pt idx="25">
                  <c:v>67.18143997155866</c:v>
                </c:pt>
                <c:pt idx="26">
                  <c:v>67.511797410851756</c:v>
                </c:pt>
                <c:pt idx="27">
                  <c:v>66.935301813406298</c:v>
                </c:pt>
                <c:pt idx="28">
                  <c:v>66.119395855987378</c:v>
                </c:pt>
                <c:pt idx="29">
                  <c:v>65.251084314701927</c:v>
                </c:pt>
                <c:pt idx="30">
                  <c:v>63.613217546161543</c:v>
                </c:pt>
                <c:pt idx="31">
                  <c:v>63.06521283762995</c:v>
                </c:pt>
                <c:pt idx="32">
                  <c:v>63.068683271631755</c:v>
                </c:pt>
                <c:pt idx="33">
                  <c:v>62.113552761817992</c:v>
                </c:pt>
                <c:pt idx="34">
                  <c:v>61.645085475024992</c:v>
                </c:pt>
                <c:pt idx="35">
                  <c:v>60.666525290599189</c:v>
                </c:pt>
                <c:pt idx="36">
                  <c:v>60.147881743109735</c:v>
                </c:pt>
                <c:pt idx="37">
                  <c:v>59.811608568568182</c:v>
                </c:pt>
                <c:pt idx="38">
                  <c:v>55.595149454311503</c:v>
                </c:pt>
                <c:pt idx="39">
                  <c:v>56.127366485034059</c:v>
                </c:pt>
                <c:pt idx="40">
                  <c:v>56.417550580102272</c:v>
                </c:pt>
                <c:pt idx="41">
                  <c:v>56.45815489606062</c:v>
                </c:pt>
                <c:pt idx="42">
                  <c:v>57.131109747873502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8BD-9F49-0B048C6F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3824"/>
        <c:axId val="44575360"/>
      </c:lineChart>
      <c:dateAx>
        <c:axId val="4457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5360"/>
        <c:crosses val="autoZero"/>
        <c:auto val="1"/>
        <c:lblOffset val="100"/>
        <c:baseTimeUnit val="days"/>
      </c:dateAx>
      <c:valAx>
        <c:axId val="4457536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8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96921967589198"/>
          <c:y val="9.8130546765766491E-2"/>
          <c:w val="0.14721773014910075"/>
          <c:h val="0.23894110432457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Currency</a:t>
            </a:r>
            <a:r>
              <a:rPr lang="en-US" baseline="0"/>
              <a:t> Futures Model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93005628697208E-2"/>
          <c:y val="9.7159396099037204E-2"/>
          <c:w val="0.94530699437130283"/>
          <c:h val="0.75629323549388805"/>
        </c:manualLayout>
      </c:layout>
      <c:lineChart>
        <c:grouping val="standard"/>
        <c:varyColors val="0"/>
        <c:ser>
          <c:idx val="0"/>
          <c:order val="0"/>
          <c:tx>
            <c:strRef>
              <c:f>'Currency Futures model_graph'!$B$25</c:f>
              <c:strCache>
                <c:ptCount val="1"/>
                <c:pt idx="0">
                  <c:v>Spot GBP/USD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'Currency Futures model_graph'!$A$26:$A$90</c:f>
              <c:numCache>
                <c:formatCode>m/d/yyyy</c:formatCode>
                <c:ptCount val="65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43353</c:v>
                </c:pt>
                <c:pt idx="6">
                  <c:v>43354</c:v>
                </c:pt>
                <c:pt idx="7">
                  <c:v>43355</c:v>
                </c:pt>
                <c:pt idx="8">
                  <c:v>43356</c:v>
                </c:pt>
                <c:pt idx="9">
                  <c:v>43357</c:v>
                </c:pt>
                <c:pt idx="10">
                  <c:v>43360</c:v>
                </c:pt>
                <c:pt idx="11">
                  <c:v>43361</c:v>
                </c:pt>
                <c:pt idx="12">
                  <c:v>43362</c:v>
                </c:pt>
                <c:pt idx="13">
                  <c:v>43363</c:v>
                </c:pt>
                <c:pt idx="14">
                  <c:v>43364</c:v>
                </c:pt>
                <c:pt idx="15">
                  <c:v>43367</c:v>
                </c:pt>
                <c:pt idx="16">
                  <c:v>43368</c:v>
                </c:pt>
                <c:pt idx="17">
                  <c:v>43369</c:v>
                </c:pt>
                <c:pt idx="18">
                  <c:v>43370</c:v>
                </c:pt>
                <c:pt idx="19">
                  <c:v>43371</c:v>
                </c:pt>
                <c:pt idx="20">
                  <c:v>43374</c:v>
                </c:pt>
                <c:pt idx="21">
                  <c:v>43375</c:v>
                </c:pt>
                <c:pt idx="22">
                  <c:v>43376</c:v>
                </c:pt>
                <c:pt idx="23">
                  <c:v>43377</c:v>
                </c:pt>
                <c:pt idx="24">
                  <c:v>43378</c:v>
                </c:pt>
                <c:pt idx="25">
                  <c:v>43381</c:v>
                </c:pt>
                <c:pt idx="26">
                  <c:v>43382</c:v>
                </c:pt>
                <c:pt idx="27">
                  <c:v>43383</c:v>
                </c:pt>
                <c:pt idx="28">
                  <c:v>43384</c:v>
                </c:pt>
                <c:pt idx="29">
                  <c:v>43385</c:v>
                </c:pt>
                <c:pt idx="30">
                  <c:v>43388</c:v>
                </c:pt>
                <c:pt idx="31">
                  <c:v>43389</c:v>
                </c:pt>
                <c:pt idx="32">
                  <c:v>43390</c:v>
                </c:pt>
                <c:pt idx="33">
                  <c:v>43391</c:v>
                </c:pt>
                <c:pt idx="34">
                  <c:v>43392</c:v>
                </c:pt>
                <c:pt idx="35">
                  <c:v>43395</c:v>
                </c:pt>
                <c:pt idx="36">
                  <c:v>43396</c:v>
                </c:pt>
                <c:pt idx="37">
                  <c:v>43397</c:v>
                </c:pt>
                <c:pt idx="38">
                  <c:v>43398</c:v>
                </c:pt>
                <c:pt idx="39">
                  <c:v>43399</c:v>
                </c:pt>
                <c:pt idx="40">
                  <c:v>43402</c:v>
                </c:pt>
                <c:pt idx="41">
                  <c:v>43403</c:v>
                </c:pt>
                <c:pt idx="42">
                  <c:v>43404</c:v>
                </c:pt>
                <c:pt idx="43">
                  <c:v>43405</c:v>
                </c:pt>
                <c:pt idx="44">
                  <c:v>43406</c:v>
                </c:pt>
                <c:pt idx="45">
                  <c:v>43409</c:v>
                </c:pt>
                <c:pt idx="46">
                  <c:v>43410</c:v>
                </c:pt>
                <c:pt idx="47">
                  <c:v>43411</c:v>
                </c:pt>
                <c:pt idx="48">
                  <c:v>43412</c:v>
                </c:pt>
                <c:pt idx="49">
                  <c:v>43413</c:v>
                </c:pt>
                <c:pt idx="50">
                  <c:v>43416</c:v>
                </c:pt>
                <c:pt idx="51">
                  <c:v>43417</c:v>
                </c:pt>
                <c:pt idx="52">
                  <c:v>43418</c:v>
                </c:pt>
                <c:pt idx="53">
                  <c:v>43419</c:v>
                </c:pt>
                <c:pt idx="54">
                  <c:v>43420</c:v>
                </c:pt>
                <c:pt idx="55">
                  <c:v>43423</c:v>
                </c:pt>
                <c:pt idx="56">
                  <c:v>43424</c:v>
                </c:pt>
                <c:pt idx="57">
                  <c:v>43425</c:v>
                </c:pt>
                <c:pt idx="58">
                  <c:v>43426</c:v>
                </c:pt>
                <c:pt idx="59">
                  <c:v>43427</c:v>
                </c:pt>
                <c:pt idx="60">
                  <c:v>43430</c:v>
                </c:pt>
                <c:pt idx="61">
                  <c:v>43431</c:v>
                </c:pt>
                <c:pt idx="62">
                  <c:v>43432</c:v>
                </c:pt>
                <c:pt idx="63">
                  <c:v>43433</c:v>
                </c:pt>
                <c:pt idx="64">
                  <c:v>43434</c:v>
                </c:pt>
              </c:numCache>
            </c:numRef>
          </c:cat>
          <c:val>
            <c:numRef>
              <c:f>'Currency Futures model_graph'!$B$26:$B$90</c:f>
              <c:numCache>
                <c:formatCode>General</c:formatCode>
                <c:ptCount val="65"/>
                <c:pt idx="0">
                  <c:v>1.28653</c:v>
                </c:pt>
                <c:pt idx="1">
                  <c:v>1.2855300000000001</c:v>
                </c:pt>
                <c:pt idx="2">
                  <c:v>1.2903899999999999</c:v>
                </c:pt>
                <c:pt idx="3">
                  <c:v>1.2927200000000001</c:v>
                </c:pt>
                <c:pt idx="4">
                  <c:v>1.29149</c:v>
                </c:pt>
                <c:pt idx="5">
                  <c:v>1.3025199999999999</c:v>
                </c:pt>
                <c:pt idx="6">
                  <c:v>1.3030200000000001</c:v>
                </c:pt>
                <c:pt idx="7">
                  <c:v>1.30399</c:v>
                </c:pt>
                <c:pt idx="8">
                  <c:v>1.3106500000000001</c:v>
                </c:pt>
                <c:pt idx="9">
                  <c:v>1.3061700000000001</c:v>
                </c:pt>
                <c:pt idx="10">
                  <c:v>1.3151999999999999</c:v>
                </c:pt>
                <c:pt idx="11">
                  <c:v>1.31473</c:v>
                </c:pt>
                <c:pt idx="12">
                  <c:v>1.3141499999999999</c:v>
                </c:pt>
                <c:pt idx="13">
                  <c:v>1.3261099999999999</c:v>
                </c:pt>
                <c:pt idx="14">
                  <c:v>1.3070200000000001</c:v>
                </c:pt>
                <c:pt idx="15">
                  <c:v>1.3118399999999999</c:v>
                </c:pt>
                <c:pt idx="16">
                  <c:v>1.3183</c:v>
                </c:pt>
                <c:pt idx="17">
                  <c:v>1.31646</c:v>
                </c:pt>
                <c:pt idx="18">
                  <c:v>1.3074699999999999</c:v>
                </c:pt>
                <c:pt idx="19">
                  <c:v>1.3025500000000001</c:v>
                </c:pt>
                <c:pt idx="20">
                  <c:v>1.3041400000000001</c:v>
                </c:pt>
                <c:pt idx="21">
                  <c:v>1.29786</c:v>
                </c:pt>
                <c:pt idx="22">
                  <c:v>1.2937399999999999</c:v>
                </c:pt>
                <c:pt idx="23">
                  <c:v>1.3019400000000001</c:v>
                </c:pt>
                <c:pt idx="24">
                  <c:v>1.3111200000000001</c:v>
                </c:pt>
                <c:pt idx="25">
                  <c:v>1.3090599999999999</c:v>
                </c:pt>
                <c:pt idx="26">
                  <c:v>1.3142</c:v>
                </c:pt>
                <c:pt idx="27">
                  <c:v>1.31897</c:v>
                </c:pt>
                <c:pt idx="28">
                  <c:v>1.3230299999999999</c:v>
                </c:pt>
                <c:pt idx="29">
                  <c:v>1.3146800000000001</c:v>
                </c:pt>
                <c:pt idx="30">
                  <c:v>1.3150900000000001</c:v>
                </c:pt>
                <c:pt idx="31">
                  <c:v>1.3181099999999999</c:v>
                </c:pt>
                <c:pt idx="32">
                  <c:v>1.3113900000000001</c:v>
                </c:pt>
                <c:pt idx="33">
                  <c:v>1.30166</c:v>
                </c:pt>
                <c:pt idx="34">
                  <c:v>1.3064</c:v>
                </c:pt>
                <c:pt idx="35">
                  <c:v>1.29633</c:v>
                </c:pt>
                <c:pt idx="36">
                  <c:v>1.2981799999999999</c:v>
                </c:pt>
                <c:pt idx="37">
                  <c:v>1.2881199999999999</c:v>
                </c:pt>
                <c:pt idx="38">
                  <c:v>1.28148</c:v>
                </c:pt>
                <c:pt idx="39">
                  <c:v>1.2823599999999999</c:v>
                </c:pt>
                <c:pt idx="40">
                  <c:v>1.2791999999999999</c:v>
                </c:pt>
                <c:pt idx="41">
                  <c:v>1.2702500000000001</c:v>
                </c:pt>
                <c:pt idx="42">
                  <c:v>1.27647</c:v>
                </c:pt>
                <c:pt idx="43">
                  <c:v>1.3004500000000001</c:v>
                </c:pt>
                <c:pt idx="44">
                  <c:v>1.29616</c:v>
                </c:pt>
                <c:pt idx="45">
                  <c:v>1.3035300000000001</c:v>
                </c:pt>
                <c:pt idx="46">
                  <c:v>1.3099000000000001</c:v>
                </c:pt>
                <c:pt idx="47">
                  <c:v>1.31254</c:v>
                </c:pt>
                <c:pt idx="48">
                  <c:v>1.3060400000000001</c:v>
                </c:pt>
                <c:pt idx="49">
                  <c:v>1.2967299999999999</c:v>
                </c:pt>
                <c:pt idx="50">
                  <c:v>1.28484</c:v>
                </c:pt>
                <c:pt idx="51">
                  <c:v>1.2970999999999999</c:v>
                </c:pt>
                <c:pt idx="52">
                  <c:v>1.2988200000000001</c:v>
                </c:pt>
                <c:pt idx="53">
                  <c:v>1.2772399999999999</c:v>
                </c:pt>
                <c:pt idx="54">
                  <c:v>1.28271</c:v>
                </c:pt>
                <c:pt idx="55">
                  <c:v>1.28545</c:v>
                </c:pt>
                <c:pt idx="56">
                  <c:v>1.2786599999999999</c:v>
                </c:pt>
                <c:pt idx="57">
                  <c:v>1.27742</c:v>
                </c:pt>
                <c:pt idx="58">
                  <c:v>1.2875700000000001</c:v>
                </c:pt>
                <c:pt idx="59">
                  <c:v>1.2813000000000001</c:v>
                </c:pt>
                <c:pt idx="60">
                  <c:v>1.2808200000000001</c:v>
                </c:pt>
                <c:pt idx="61">
                  <c:v>1.27406</c:v>
                </c:pt>
                <c:pt idx="62">
                  <c:v>1.28226</c:v>
                </c:pt>
                <c:pt idx="63">
                  <c:v>1.27868</c:v>
                </c:pt>
                <c:pt idx="64">
                  <c:v>1.27467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DC2-B7E5-C413693C7C05}"/>
            </c:ext>
          </c:extLst>
        </c:ser>
        <c:ser>
          <c:idx val="1"/>
          <c:order val="1"/>
          <c:tx>
            <c:strRef>
              <c:f>'Currency Futures model_graph'!$F$25</c:f>
              <c:strCache>
                <c:ptCount val="1"/>
                <c:pt idx="0">
                  <c:v>Future Price from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'Currency Futures model_graph'!$A$26:$A$90</c:f>
              <c:numCache>
                <c:formatCode>m/d/yyyy</c:formatCode>
                <c:ptCount val="65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43353</c:v>
                </c:pt>
                <c:pt idx="6">
                  <c:v>43354</c:v>
                </c:pt>
                <c:pt idx="7">
                  <c:v>43355</c:v>
                </c:pt>
                <c:pt idx="8">
                  <c:v>43356</c:v>
                </c:pt>
                <c:pt idx="9">
                  <c:v>43357</c:v>
                </c:pt>
                <c:pt idx="10">
                  <c:v>43360</c:v>
                </c:pt>
                <c:pt idx="11">
                  <c:v>43361</c:v>
                </c:pt>
                <c:pt idx="12">
                  <c:v>43362</c:v>
                </c:pt>
                <c:pt idx="13">
                  <c:v>43363</c:v>
                </c:pt>
                <c:pt idx="14">
                  <c:v>43364</c:v>
                </c:pt>
                <c:pt idx="15">
                  <c:v>43367</c:v>
                </c:pt>
                <c:pt idx="16">
                  <c:v>43368</c:v>
                </c:pt>
                <c:pt idx="17">
                  <c:v>43369</c:v>
                </c:pt>
                <c:pt idx="18">
                  <c:v>43370</c:v>
                </c:pt>
                <c:pt idx="19">
                  <c:v>43371</c:v>
                </c:pt>
                <c:pt idx="20">
                  <c:v>43374</c:v>
                </c:pt>
                <c:pt idx="21">
                  <c:v>43375</c:v>
                </c:pt>
                <c:pt idx="22">
                  <c:v>43376</c:v>
                </c:pt>
                <c:pt idx="23">
                  <c:v>43377</c:v>
                </c:pt>
                <c:pt idx="24">
                  <c:v>43378</c:v>
                </c:pt>
                <c:pt idx="25">
                  <c:v>43381</c:v>
                </c:pt>
                <c:pt idx="26">
                  <c:v>43382</c:v>
                </c:pt>
                <c:pt idx="27">
                  <c:v>43383</c:v>
                </c:pt>
                <c:pt idx="28">
                  <c:v>43384</c:v>
                </c:pt>
                <c:pt idx="29">
                  <c:v>43385</c:v>
                </c:pt>
                <c:pt idx="30">
                  <c:v>43388</c:v>
                </c:pt>
                <c:pt idx="31">
                  <c:v>43389</c:v>
                </c:pt>
                <c:pt idx="32">
                  <c:v>43390</c:v>
                </c:pt>
                <c:pt idx="33">
                  <c:v>43391</c:v>
                </c:pt>
                <c:pt idx="34">
                  <c:v>43392</c:v>
                </c:pt>
                <c:pt idx="35">
                  <c:v>43395</c:v>
                </c:pt>
                <c:pt idx="36">
                  <c:v>43396</c:v>
                </c:pt>
                <c:pt idx="37">
                  <c:v>43397</c:v>
                </c:pt>
                <c:pt idx="38">
                  <c:v>43398</c:v>
                </c:pt>
                <c:pt idx="39">
                  <c:v>43399</c:v>
                </c:pt>
                <c:pt idx="40">
                  <c:v>43402</c:v>
                </c:pt>
                <c:pt idx="41">
                  <c:v>43403</c:v>
                </c:pt>
                <c:pt idx="42">
                  <c:v>43404</c:v>
                </c:pt>
                <c:pt idx="43">
                  <c:v>43405</c:v>
                </c:pt>
                <c:pt idx="44">
                  <c:v>43406</c:v>
                </c:pt>
                <c:pt idx="45">
                  <c:v>43409</c:v>
                </c:pt>
                <c:pt idx="46">
                  <c:v>43410</c:v>
                </c:pt>
                <c:pt idx="47">
                  <c:v>43411</c:v>
                </c:pt>
                <c:pt idx="48">
                  <c:v>43412</c:v>
                </c:pt>
                <c:pt idx="49">
                  <c:v>43413</c:v>
                </c:pt>
                <c:pt idx="50">
                  <c:v>43416</c:v>
                </c:pt>
                <c:pt idx="51">
                  <c:v>43417</c:v>
                </c:pt>
                <c:pt idx="52">
                  <c:v>43418</c:v>
                </c:pt>
                <c:pt idx="53">
                  <c:v>43419</c:v>
                </c:pt>
                <c:pt idx="54">
                  <c:v>43420</c:v>
                </c:pt>
                <c:pt idx="55">
                  <c:v>43423</c:v>
                </c:pt>
                <c:pt idx="56">
                  <c:v>43424</c:v>
                </c:pt>
                <c:pt idx="57">
                  <c:v>43425</c:v>
                </c:pt>
                <c:pt idx="58">
                  <c:v>43426</c:v>
                </c:pt>
                <c:pt idx="59">
                  <c:v>43427</c:v>
                </c:pt>
                <c:pt idx="60">
                  <c:v>43430</c:v>
                </c:pt>
                <c:pt idx="61">
                  <c:v>43431</c:v>
                </c:pt>
                <c:pt idx="62">
                  <c:v>43432</c:v>
                </c:pt>
                <c:pt idx="63">
                  <c:v>43433</c:v>
                </c:pt>
                <c:pt idx="64">
                  <c:v>43434</c:v>
                </c:pt>
              </c:numCache>
            </c:numRef>
          </c:cat>
          <c:val>
            <c:numRef>
              <c:f>'Currency Futures model_graph'!$F$26:$F$90</c:f>
              <c:numCache>
                <c:formatCode>General</c:formatCode>
                <c:ptCount val="65"/>
                <c:pt idx="0">
                  <c:v>1.2911594716116346</c:v>
                </c:pt>
                <c:pt idx="1">
                  <c:v>1.2901930036980602</c:v>
                </c:pt>
                <c:pt idx="2">
                  <c:v>1.2949826223692538</c:v>
                </c:pt>
                <c:pt idx="3">
                  <c:v>1.2972944463834859</c:v>
                </c:pt>
                <c:pt idx="4">
                  <c:v>1.2960006204863763</c:v>
                </c:pt>
                <c:pt idx="5">
                  <c:v>1.3070158724853338</c:v>
                </c:pt>
                <c:pt idx="6">
                  <c:v>1.3074637562187015</c:v>
                </c:pt>
                <c:pt idx="7">
                  <c:v>1.3083491158933924</c:v>
                </c:pt>
                <c:pt idx="8">
                  <c:v>1.3150224334457319</c:v>
                </c:pt>
                <c:pt idx="9">
                  <c:v>1.3105038635774231</c:v>
                </c:pt>
                <c:pt idx="10">
                  <c:v>1.3194753688634315</c:v>
                </c:pt>
                <c:pt idx="11">
                  <c:v>1.3189296971321924</c:v>
                </c:pt>
                <c:pt idx="12">
                  <c:v>1.3182920219873249</c:v>
                </c:pt>
                <c:pt idx="13">
                  <c:v>1.3302449673475158</c:v>
                </c:pt>
                <c:pt idx="14">
                  <c:v>1.3110487683095824</c:v>
                </c:pt>
                <c:pt idx="15">
                  <c:v>1.3158796230406757</c:v>
                </c:pt>
                <c:pt idx="16">
                  <c:v>1.3222834344484207</c:v>
                </c:pt>
                <c:pt idx="17">
                  <c:v>1.3203333730684663</c:v>
                </c:pt>
                <c:pt idx="18">
                  <c:v>1.311304380520099</c:v>
                </c:pt>
                <c:pt idx="19">
                  <c:v>1.3063298203430134</c:v>
                </c:pt>
                <c:pt idx="20">
                  <c:v>1.3078328875202558</c:v>
                </c:pt>
                <c:pt idx="21">
                  <c:v>1.3014668980583335</c:v>
                </c:pt>
                <c:pt idx="22">
                  <c:v>1.2972981408903119</c:v>
                </c:pt>
                <c:pt idx="23">
                  <c:v>1.3054498074727554</c:v>
                </c:pt>
                <c:pt idx="24">
                  <c:v>1.3145983161934578</c:v>
                </c:pt>
                <c:pt idx="25">
                  <c:v>1.3124332872754225</c:v>
                </c:pt>
                <c:pt idx="26">
                  <c:v>1.3176133657147941</c:v>
                </c:pt>
                <c:pt idx="27">
                  <c:v>1.322333349492423</c:v>
                </c:pt>
                <c:pt idx="28">
                  <c:v>1.3263495177233824</c:v>
                </c:pt>
                <c:pt idx="29">
                  <c:v>1.317949750795492</c:v>
                </c:pt>
                <c:pt idx="30">
                  <c:v>1.3182656498172136</c:v>
                </c:pt>
                <c:pt idx="31">
                  <c:v>1.3212455253958078</c:v>
                </c:pt>
                <c:pt idx="32">
                  <c:v>1.3144604376110325</c:v>
                </c:pt>
                <c:pt idx="33">
                  <c:v>1.3046646142089413</c:v>
                </c:pt>
                <c:pt idx="34">
                  <c:v>1.3093591489348466</c:v>
                </c:pt>
                <c:pt idx="35">
                  <c:v>1.2991679094340207</c:v>
                </c:pt>
                <c:pt idx="36">
                  <c:v>1.3009593539535793</c:v>
                </c:pt>
                <c:pt idx="37">
                  <c:v>1.2908088525714858</c:v>
                </c:pt>
                <c:pt idx="38">
                  <c:v>1.2840888797718322</c:v>
                </c:pt>
                <c:pt idx="39">
                  <c:v>1.2848930467870059</c:v>
                </c:pt>
                <c:pt idx="40">
                  <c:v>1.2816031715154848</c:v>
                </c:pt>
                <c:pt idx="41">
                  <c:v>1.2725818556214454</c:v>
                </c:pt>
                <c:pt idx="42">
                  <c:v>1.2787392736615308</c:v>
                </c:pt>
                <c:pt idx="43">
                  <c:v>1.3026997774197688</c:v>
                </c:pt>
                <c:pt idx="44">
                  <c:v>1.2983391820509502</c:v>
                </c:pt>
                <c:pt idx="45">
                  <c:v>1.3056096469294247</c:v>
                </c:pt>
                <c:pt idx="46">
                  <c:v>1.3119263093760112</c:v>
                </c:pt>
                <c:pt idx="47">
                  <c:v>1.3144953998710978</c:v>
                </c:pt>
                <c:pt idx="48">
                  <c:v>1.3079269570693679</c:v>
                </c:pt>
                <c:pt idx="49">
                  <c:v>1.2985380959558739</c:v>
                </c:pt>
                <c:pt idx="50">
                  <c:v>1.2864618512846169</c:v>
                </c:pt>
                <c:pt idx="51">
                  <c:v>1.2987185608031406</c:v>
                </c:pt>
                <c:pt idx="52">
                  <c:v>1.3003632648821701</c:v>
                </c:pt>
                <c:pt idx="53">
                  <c:v>1.2786951611783259</c:v>
                </c:pt>
                <c:pt idx="54">
                  <c:v>1.2841196642074175</c:v>
                </c:pt>
                <c:pt idx="55">
                  <c:v>1.2867416777434852</c:v>
                </c:pt>
                <c:pt idx="56">
                  <c:v>1.2799056973111729</c:v>
                </c:pt>
                <c:pt idx="57">
                  <c:v>1.2786119006641772</c:v>
                </c:pt>
                <c:pt idx="58">
                  <c:v>1.2887104512961161</c:v>
                </c:pt>
                <c:pt idx="59">
                  <c:v>1.2823946975693306</c:v>
                </c:pt>
                <c:pt idx="60">
                  <c:v>1.2817443617700752</c:v>
                </c:pt>
                <c:pt idx="61">
                  <c:v>1.2749133321613713</c:v>
                </c:pt>
                <c:pt idx="62">
                  <c:v>1.2830671488067384</c:v>
                </c:pt>
                <c:pt idx="63">
                  <c:v>1.2794484351116233</c:v>
                </c:pt>
                <c:pt idx="64">
                  <c:v>1.2753631195267519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2-4DC2-B7E5-C413693C7C05}"/>
            </c:ext>
          </c:extLst>
        </c:ser>
        <c:ser>
          <c:idx val="2"/>
          <c:order val="2"/>
          <c:tx>
            <c:strRef>
              <c:f>'Currency Futures model_graph'!$G$25</c:f>
              <c:strCache>
                <c:ptCount val="1"/>
                <c:pt idx="0">
                  <c:v>Actual Future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'Currency Futures model_graph'!$A$26:$A$90</c:f>
              <c:numCache>
                <c:formatCode>m/d/yyyy</c:formatCode>
                <c:ptCount val="65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43353</c:v>
                </c:pt>
                <c:pt idx="6">
                  <c:v>43354</c:v>
                </c:pt>
                <c:pt idx="7">
                  <c:v>43355</c:v>
                </c:pt>
                <c:pt idx="8">
                  <c:v>43356</c:v>
                </c:pt>
                <c:pt idx="9">
                  <c:v>43357</c:v>
                </c:pt>
                <c:pt idx="10">
                  <c:v>43360</c:v>
                </c:pt>
                <c:pt idx="11">
                  <c:v>43361</c:v>
                </c:pt>
                <c:pt idx="12">
                  <c:v>43362</c:v>
                </c:pt>
                <c:pt idx="13">
                  <c:v>43363</c:v>
                </c:pt>
                <c:pt idx="14">
                  <c:v>43364</c:v>
                </c:pt>
                <c:pt idx="15">
                  <c:v>43367</c:v>
                </c:pt>
                <c:pt idx="16">
                  <c:v>43368</c:v>
                </c:pt>
                <c:pt idx="17">
                  <c:v>43369</c:v>
                </c:pt>
                <c:pt idx="18">
                  <c:v>43370</c:v>
                </c:pt>
                <c:pt idx="19">
                  <c:v>43371</c:v>
                </c:pt>
                <c:pt idx="20">
                  <c:v>43374</c:v>
                </c:pt>
                <c:pt idx="21">
                  <c:v>43375</c:v>
                </c:pt>
                <c:pt idx="22">
                  <c:v>43376</c:v>
                </c:pt>
                <c:pt idx="23">
                  <c:v>43377</c:v>
                </c:pt>
                <c:pt idx="24">
                  <c:v>43378</c:v>
                </c:pt>
                <c:pt idx="25">
                  <c:v>43381</c:v>
                </c:pt>
                <c:pt idx="26">
                  <c:v>43382</c:v>
                </c:pt>
                <c:pt idx="27">
                  <c:v>43383</c:v>
                </c:pt>
                <c:pt idx="28">
                  <c:v>43384</c:v>
                </c:pt>
                <c:pt idx="29">
                  <c:v>43385</c:v>
                </c:pt>
                <c:pt idx="30">
                  <c:v>43388</c:v>
                </c:pt>
                <c:pt idx="31">
                  <c:v>43389</c:v>
                </c:pt>
                <c:pt idx="32">
                  <c:v>43390</c:v>
                </c:pt>
                <c:pt idx="33">
                  <c:v>43391</c:v>
                </c:pt>
                <c:pt idx="34">
                  <c:v>43392</c:v>
                </c:pt>
                <c:pt idx="35">
                  <c:v>43395</c:v>
                </c:pt>
                <c:pt idx="36">
                  <c:v>43396</c:v>
                </c:pt>
                <c:pt idx="37">
                  <c:v>43397</c:v>
                </c:pt>
                <c:pt idx="38">
                  <c:v>43398</c:v>
                </c:pt>
                <c:pt idx="39">
                  <c:v>43399</c:v>
                </c:pt>
                <c:pt idx="40">
                  <c:v>43402</c:v>
                </c:pt>
                <c:pt idx="41">
                  <c:v>43403</c:v>
                </c:pt>
                <c:pt idx="42">
                  <c:v>43404</c:v>
                </c:pt>
                <c:pt idx="43">
                  <c:v>43405</c:v>
                </c:pt>
                <c:pt idx="44">
                  <c:v>43406</c:v>
                </c:pt>
                <c:pt idx="45">
                  <c:v>43409</c:v>
                </c:pt>
                <c:pt idx="46">
                  <c:v>43410</c:v>
                </c:pt>
                <c:pt idx="47">
                  <c:v>43411</c:v>
                </c:pt>
                <c:pt idx="48">
                  <c:v>43412</c:v>
                </c:pt>
                <c:pt idx="49">
                  <c:v>43413</c:v>
                </c:pt>
                <c:pt idx="50">
                  <c:v>43416</c:v>
                </c:pt>
                <c:pt idx="51">
                  <c:v>43417</c:v>
                </c:pt>
                <c:pt idx="52">
                  <c:v>43418</c:v>
                </c:pt>
                <c:pt idx="53">
                  <c:v>43419</c:v>
                </c:pt>
                <c:pt idx="54">
                  <c:v>43420</c:v>
                </c:pt>
                <c:pt idx="55">
                  <c:v>43423</c:v>
                </c:pt>
                <c:pt idx="56">
                  <c:v>43424</c:v>
                </c:pt>
                <c:pt idx="57">
                  <c:v>43425</c:v>
                </c:pt>
                <c:pt idx="58">
                  <c:v>43426</c:v>
                </c:pt>
                <c:pt idx="59">
                  <c:v>43427</c:v>
                </c:pt>
                <c:pt idx="60">
                  <c:v>43430</c:v>
                </c:pt>
                <c:pt idx="61">
                  <c:v>43431</c:v>
                </c:pt>
                <c:pt idx="62">
                  <c:v>43432</c:v>
                </c:pt>
                <c:pt idx="63">
                  <c:v>43433</c:v>
                </c:pt>
                <c:pt idx="64">
                  <c:v>43434</c:v>
                </c:pt>
              </c:numCache>
            </c:numRef>
          </c:cat>
          <c:val>
            <c:numRef>
              <c:f>'Currency Futures model_graph'!$G$26:$G$90</c:f>
              <c:numCache>
                <c:formatCode>General</c:formatCode>
                <c:ptCount val="65"/>
                <c:pt idx="0">
                  <c:v>1.2733000000000001</c:v>
                </c:pt>
                <c:pt idx="1">
                  <c:v>1.2750999999999999</c:v>
                </c:pt>
                <c:pt idx="2">
                  <c:v>1.2791999999999999</c:v>
                </c:pt>
                <c:pt idx="3">
                  <c:v>1.2846</c:v>
                </c:pt>
                <c:pt idx="4">
                  <c:v>1.2745</c:v>
                </c:pt>
                <c:pt idx="5">
                  <c:v>1.2822</c:v>
                </c:pt>
                <c:pt idx="6">
                  <c:v>1.2821</c:v>
                </c:pt>
                <c:pt idx="7">
                  <c:v>1.2795000000000001</c:v>
                </c:pt>
                <c:pt idx="8">
                  <c:v>1.28</c:v>
                </c:pt>
                <c:pt idx="9">
                  <c:v>1.2870999999999999</c:v>
                </c:pt>
                <c:pt idx="10">
                  <c:v>1.2847</c:v>
                </c:pt>
                <c:pt idx="11">
                  <c:v>1.2811999999999999</c:v>
                </c:pt>
                <c:pt idx="12">
                  <c:v>1.3051999999999999</c:v>
                </c:pt>
                <c:pt idx="13">
                  <c:v>1.2972999999999999</c:v>
                </c:pt>
                <c:pt idx="14">
                  <c:v>1.2874000000000001</c:v>
                </c:pt>
                <c:pt idx="15">
                  <c:v>1.2996000000000001</c:v>
                </c:pt>
                <c:pt idx="16">
                  <c:v>1.3070999999999999</c:v>
                </c:pt>
                <c:pt idx="17">
                  <c:v>1.3169999999999999</c:v>
                </c:pt>
                <c:pt idx="18">
                  <c:v>1.3115000000000001</c:v>
                </c:pt>
                <c:pt idx="19">
                  <c:v>1.3076000000000001</c:v>
                </c:pt>
                <c:pt idx="20">
                  <c:v>1.2985</c:v>
                </c:pt>
                <c:pt idx="21">
                  <c:v>1.3041</c:v>
                </c:pt>
                <c:pt idx="22">
                  <c:v>1.2796000000000001</c:v>
                </c:pt>
                <c:pt idx="23">
                  <c:v>1.2727999999999999</c:v>
                </c:pt>
                <c:pt idx="24">
                  <c:v>1.2833000000000001</c:v>
                </c:pt>
                <c:pt idx="25">
                  <c:v>1.2859</c:v>
                </c:pt>
                <c:pt idx="26">
                  <c:v>1.2854000000000001</c:v>
                </c:pt>
                <c:pt idx="27">
                  <c:v>1.2911999999999999</c:v>
                </c:pt>
                <c:pt idx="28">
                  <c:v>1.3016000000000001</c:v>
                </c:pt>
                <c:pt idx="29">
                  <c:v>1.3004</c:v>
                </c:pt>
                <c:pt idx="30">
                  <c:v>1.3099000000000001</c:v>
                </c:pt>
                <c:pt idx="31">
                  <c:v>1.3066</c:v>
                </c:pt>
                <c:pt idx="32">
                  <c:v>1.3157000000000001</c:v>
                </c:pt>
                <c:pt idx="33">
                  <c:v>1.3227</c:v>
                </c:pt>
                <c:pt idx="34">
                  <c:v>1.3191999999999999</c:v>
                </c:pt>
                <c:pt idx="35">
                  <c:v>1.32</c:v>
                </c:pt>
                <c:pt idx="36">
                  <c:v>1.3271999999999999</c:v>
                </c:pt>
                <c:pt idx="37">
                  <c:v>1.3238000000000001</c:v>
                </c:pt>
                <c:pt idx="38">
                  <c:v>1.3186</c:v>
                </c:pt>
                <c:pt idx="39">
                  <c:v>1.3132999999999999</c:v>
                </c:pt>
                <c:pt idx="40">
                  <c:v>1.3151999999999999</c:v>
                </c:pt>
                <c:pt idx="41">
                  <c:v>1.3066</c:v>
                </c:pt>
                <c:pt idx="42">
                  <c:v>1.3019000000000001</c:v>
                </c:pt>
                <c:pt idx="43">
                  <c:v>1.3022</c:v>
                </c:pt>
                <c:pt idx="44">
                  <c:v>1.3082</c:v>
                </c:pt>
                <c:pt idx="45">
                  <c:v>1.3086</c:v>
                </c:pt>
                <c:pt idx="46">
                  <c:v>1.3133999999999999</c:v>
                </c:pt>
                <c:pt idx="47">
                  <c:v>1.3230999999999999</c:v>
                </c:pt>
                <c:pt idx="48">
                  <c:v>1.3234999999999999</c:v>
                </c:pt>
                <c:pt idx="49">
                  <c:v>1.3167</c:v>
                </c:pt>
                <c:pt idx="50">
                  <c:v>1.3127</c:v>
                </c:pt>
                <c:pt idx="51">
                  <c:v>1.3318000000000001</c:v>
                </c:pt>
                <c:pt idx="52">
                  <c:v>1.3197000000000001</c:v>
                </c:pt>
                <c:pt idx="53">
                  <c:v>1.319</c:v>
                </c:pt>
                <c:pt idx="54">
                  <c:v>1.3212999999999999</c:v>
                </c:pt>
                <c:pt idx="55">
                  <c:v>1.3118000000000001</c:v>
                </c:pt>
                <c:pt idx="56">
                  <c:v>1.3164</c:v>
                </c:pt>
                <c:pt idx="57">
                  <c:v>1.3109999999999999</c:v>
                </c:pt>
                <c:pt idx="58">
                  <c:v>1.3062</c:v>
                </c:pt>
                <c:pt idx="59">
                  <c:v>1.3084</c:v>
                </c:pt>
                <c:pt idx="60">
                  <c:v>1.298</c:v>
                </c:pt>
                <c:pt idx="61">
                  <c:v>1.2989999999999999</c:v>
                </c:pt>
                <c:pt idx="62">
                  <c:v>1.2955000000000001</c:v>
                </c:pt>
                <c:pt idx="63">
                  <c:v>1.2914000000000001</c:v>
                </c:pt>
                <c:pt idx="64">
                  <c:v>1.2914000000000001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2-4DC2-B7E5-C413693C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958976"/>
        <c:axId val="2121194112"/>
      </c:lineChart>
      <c:dateAx>
        <c:axId val="191595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94112"/>
        <c:crosses val="autoZero"/>
        <c:auto val="1"/>
        <c:lblOffset val="100"/>
        <c:baseTimeUnit val="days"/>
      </c:dateAx>
      <c:valAx>
        <c:axId val="2121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44684223410404"/>
          <c:y val="1.1594200011818283E-2"/>
          <c:w val="0.15606065788747056"/>
          <c:h val="0.19789216281875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</a:t>
            </a:r>
            <a:r>
              <a:rPr lang="en-US" baseline="0"/>
              <a:t> Futures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'Equity Futures model_graph'!$B$24</c:f>
              <c:strCache>
                <c:ptCount val="1"/>
                <c:pt idx="0">
                  <c:v>Spot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'Equity Futures model_graph'!$A$25:$A$87</c:f>
              <c:numCache>
                <c:formatCode>m/d/yyyy</c:formatCode>
                <c:ptCount val="63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  <c:pt idx="49">
                  <c:v>43416</c:v>
                </c:pt>
                <c:pt idx="50">
                  <c:v>43417</c:v>
                </c:pt>
                <c:pt idx="51">
                  <c:v>43418</c:v>
                </c:pt>
                <c:pt idx="52">
                  <c:v>43419</c:v>
                </c:pt>
                <c:pt idx="53">
                  <c:v>43420</c:v>
                </c:pt>
                <c:pt idx="54">
                  <c:v>43423</c:v>
                </c:pt>
                <c:pt idx="55">
                  <c:v>43424</c:v>
                </c:pt>
                <c:pt idx="56">
                  <c:v>43425</c:v>
                </c:pt>
                <c:pt idx="57">
                  <c:v>43427</c:v>
                </c:pt>
                <c:pt idx="58">
                  <c:v>43430</c:v>
                </c:pt>
                <c:pt idx="59">
                  <c:v>43431</c:v>
                </c:pt>
                <c:pt idx="60">
                  <c:v>43432</c:v>
                </c:pt>
                <c:pt idx="61">
                  <c:v>43433</c:v>
                </c:pt>
                <c:pt idx="62">
                  <c:v>43434</c:v>
                </c:pt>
              </c:numCache>
            </c:numRef>
          </c:cat>
          <c:val>
            <c:numRef>
              <c:f>'Equity Futures model_graph'!$B$25:$B$87</c:f>
              <c:numCache>
                <c:formatCode>General</c:formatCode>
                <c:ptCount val="63"/>
                <c:pt idx="0">
                  <c:v>2896.719971</c:v>
                </c:pt>
                <c:pt idx="1">
                  <c:v>2888.6000979999999</c:v>
                </c:pt>
                <c:pt idx="2">
                  <c:v>2878.0500489999999</c:v>
                </c:pt>
                <c:pt idx="3">
                  <c:v>2871.679932</c:v>
                </c:pt>
                <c:pt idx="4">
                  <c:v>2877.1298830000001</c:v>
                </c:pt>
                <c:pt idx="5">
                  <c:v>2887.889893</c:v>
                </c:pt>
                <c:pt idx="6">
                  <c:v>2888.919922</c:v>
                </c:pt>
                <c:pt idx="7">
                  <c:v>2904.179932</c:v>
                </c:pt>
                <c:pt idx="8">
                  <c:v>2904.9799800000001</c:v>
                </c:pt>
                <c:pt idx="9">
                  <c:v>2888.8000489999999</c:v>
                </c:pt>
                <c:pt idx="10">
                  <c:v>2904.3100589999999</c:v>
                </c:pt>
                <c:pt idx="11">
                  <c:v>2907.9499510000001</c:v>
                </c:pt>
                <c:pt idx="12">
                  <c:v>2930.75</c:v>
                </c:pt>
                <c:pt idx="13">
                  <c:v>2929.669922</c:v>
                </c:pt>
                <c:pt idx="14">
                  <c:v>2919.3701169999999</c:v>
                </c:pt>
                <c:pt idx="15">
                  <c:v>2915.5600589999999</c:v>
                </c:pt>
                <c:pt idx="16">
                  <c:v>2905.969971</c:v>
                </c:pt>
                <c:pt idx="17">
                  <c:v>2914</c:v>
                </c:pt>
                <c:pt idx="18">
                  <c:v>2913.9799800000001</c:v>
                </c:pt>
                <c:pt idx="19">
                  <c:v>2924.5900879999999</c:v>
                </c:pt>
                <c:pt idx="20">
                  <c:v>2923.429932</c:v>
                </c:pt>
                <c:pt idx="21">
                  <c:v>2925.51001</c:v>
                </c:pt>
                <c:pt idx="22">
                  <c:v>2901.610107</c:v>
                </c:pt>
                <c:pt idx="23">
                  <c:v>2885.570068</c:v>
                </c:pt>
                <c:pt idx="24">
                  <c:v>2884.429932</c:v>
                </c:pt>
                <c:pt idx="25">
                  <c:v>2880.3400879999999</c:v>
                </c:pt>
                <c:pt idx="26">
                  <c:v>2785.679932</c:v>
                </c:pt>
                <c:pt idx="27">
                  <c:v>2728.3701169999999</c:v>
                </c:pt>
                <c:pt idx="28">
                  <c:v>2767.1298830000001</c:v>
                </c:pt>
                <c:pt idx="29">
                  <c:v>2750.790039</c:v>
                </c:pt>
                <c:pt idx="30">
                  <c:v>2809.919922</c:v>
                </c:pt>
                <c:pt idx="31">
                  <c:v>2809.209961</c:v>
                </c:pt>
                <c:pt idx="32">
                  <c:v>2768.780029</c:v>
                </c:pt>
                <c:pt idx="33">
                  <c:v>2767.780029</c:v>
                </c:pt>
                <c:pt idx="34">
                  <c:v>2755.8798830000001</c:v>
                </c:pt>
                <c:pt idx="35">
                  <c:v>2740.6899410000001</c:v>
                </c:pt>
                <c:pt idx="36">
                  <c:v>2656.1000979999999</c:v>
                </c:pt>
                <c:pt idx="37">
                  <c:v>2705.570068</c:v>
                </c:pt>
                <c:pt idx="38">
                  <c:v>2658.6899410000001</c:v>
                </c:pt>
                <c:pt idx="39">
                  <c:v>2641.25</c:v>
                </c:pt>
                <c:pt idx="40">
                  <c:v>2682.6298830000001</c:v>
                </c:pt>
                <c:pt idx="41">
                  <c:v>2711.73999</c:v>
                </c:pt>
                <c:pt idx="42">
                  <c:v>2740.3701169999999</c:v>
                </c:pt>
                <c:pt idx="43">
                  <c:v>2723.0600589999999</c:v>
                </c:pt>
                <c:pt idx="44">
                  <c:v>2738.3100589999999</c:v>
                </c:pt>
                <c:pt idx="45">
                  <c:v>2755.4499510000001</c:v>
                </c:pt>
                <c:pt idx="46">
                  <c:v>2813.889893</c:v>
                </c:pt>
                <c:pt idx="47">
                  <c:v>2806.830078</c:v>
                </c:pt>
                <c:pt idx="48">
                  <c:v>2781.01001</c:v>
                </c:pt>
                <c:pt idx="49">
                  <c:v>2726.219971</c:v>
                </c:pt>
                <c:pt idx="50">
                  <c:v>2722.179932</c:v>
                </c:pt>
                <c:pt idx="51">
                  <c:v>2701.580078</c:v>
                </c:pt>
                <c:pt idx="52">
                  <c:v>2730.1999510000001</c:v>
                </c:pt>
                <c:pt idx="53">
                  <c:v>2736.2700199999999</c:v>
                </c:pt>
                <c:pt idx="54">
                  <c:v>2690.7299800000001</c:v>
                </c:pt>
                <c:pt idx="55">
                  <c:v>2641.889893</c:v>
                </c:pt>
                <c:pt idx="56">
                  <c:v>2649.929932</c:v>
                </c:pt>
                <c:pt idx="57">
                  <c:v>2632.5600589999999</c:v>
                </c:pt>
                <c:pt idx="58">
                  <c:v>2673.4499510000001</c:v>
                </c:pt>
                <c:pt idx="59">
                  <c:v>2682.169922</c:v>
                </c:pt>
                <c:pt idx="60">
                  <c:v>2743.790039</c:v>
                </c:pt>
                <c:pt idx="61">
                  <c:v>2737.8000489999999</c:v>
                </c:pt>
                <c:pt idx="62">
                  <c:v>2760.1599120000001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1-4B3A-8CB1-5BC0FFCBDB4D}"/>
            </c:ext>
          </c:extLst>
        </c:ser>
        <c:ser>
          <c:idx val="1"/>
          <c:order val="1"/>
          <c:tx>
            <c:strRef>
              <c:f>'Equity Futures model_graph'!$E$24</c:f>
              <c:strCache>
                <c:ptCount val="1"/>
                <c:pt idx="0">
                  <c:v>Future Price from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'Equity Futures model_graph'!$A$25:$A$87</c:f>
              <c:numCache>
                <c:formatCode>m/d/yyyy</c:formatCode>
                <c:ptCount val="63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  <c:pt idx="49">
                  <c:v>43416</c:v>
                </c:pt>
                <c:pt idx="50">
                  <c:v>43417</c:v>
                </c:pt>
                <c:pt idx="51">
                  <c:v>43418</c:v>
                </c:pt>
                <c:pt idx="52">
                  <c:v>43419</c:v>
                </c:pt>
                <c:pt idx="53">
                  <c:v>43420</c:v>
                </c:pt>
                <c:pt idx="54">
                  <c:v>43423</c:v>
                </c:pt>
                <c:pt idx="55">
                  <c:v>43424</c:v>
                </c:pt>
                <c:pt idx="56">
                  <c:v>43425</c:v>
                </c:pt>
                <c:pt idx="57">
                  <c:v>43427</c:v>
                </c:pt>
                <c:pt idx="58">
                  <c:v>43430</c:v>
                </c:pt>
                <c:pt idx="59">
                  <c:v>43431</c:v>
                </c:pt>
                <c:pt idx="60">
                  <c:v>43432</c:v>
                </c:pt>
                <c:pt idx="61">
                  <c:v>43433</c:v>
                </c:pt>
                <c:pt idx="62">
                  <c:v>43434</c:v>
                </c:pt>
              </c:numCache>
            </c:numRef>
          </c:cat>
          <c:val>
            <c:numRef>
              <c:f>'Equity Futures model_graph'!$E$25:$E$87</c:f>
              <c:numCache>
                <c:formatCode>General</c:formatCode>
                <c:ptCount val="63"/>
                <c:pt idx="0">
                  <c:v>2899.2241406973289</c:v>
                </c:pt>
                <c:pt idx="1">
                  <c:v>2891.2491954073134</c:v>
                </c:pt>
                <c:pt idx="2">
                  <c:v>2880.5838477510561</c:v>
                </c:pt>
                <c:pt idx="3">
                  <c:v>2874.2451681687362</c:v>
                </c:pt>
                <c:pt idx="4">
                  <c:v>2879.583282066325</c:v>
                </c:pt>
                <c:pt idx="5">
                  <c:v>2890.5152148733719</c:v>
                </c:pt>
                <c:pt idx="6">
                  <c:v>2891.4958195943391</c:v>
                </c:pt>
                <c:pt idx="7">
                  <c:v>2906.6524410255065</c:v>
                </c:pt>
                <c:pt idx="8">
                  <c:v>2907.4997705428941</c:v>
                </c:pt>
                <c:pt idx="9">
                  <c:v>2891.2585004214352</c:v>
                </c:pt>
                <c:pt idx="10">
                  <c:v>2906.8730327098915</c:v>
                </c:pt>
                <c:pt idx="11">
                  <c:v>2910.4518636260882</c:v>
                </c:pt>
                <c:pt idx="12">
                  <c:v>2933.228345144697</c:v>
                </c:pt>
                <c:pt idx="13">
                  <c:v>2932.1524036064816</c:v>
                </c:pt>
                <c:pt idx="14">
                  <c:v>2921.7554865357411</c:v>
                </c:pt>
                <c:pt idx="15">
                  <c:v>2918.2046988423872</c:v>
                </c:pt>
                <c:pt idx="16">
                  <c:v>2908.5218867070294</c:v>
                </c:pt>
                <c:pt idx="17">
                  <c:v>2916.4001812723714</c:v>
                </c:pt>
                <c:pt idx="18">
                  <c:v>2916.4117390718211</c:v>
                </c:pt>
                <c:pt idx="19">
                  <c:v>2926.9656569587291</c:v>
                </c:pt>
                <c:pt idx="20">
                  <c:v>2925.8911149258192</c:v>
                </c:pt>
                <c:pt idx="21">
                  <c:v>2927.9099120335591</c:v>
                </c:pt>
                <c:pt idx="22">
                  <c:v>2903.957330040053</c:v>
                </c:pt>
                <c:pt idx="23">
                  <c:v>2887.8433494156247</c:v>
                </c:pt>
                <c:pt idx="24">
                  <c:v>2886.6048906458113</c:v>
                </c:pt>
                <c:pt idx="25">
                  <c:v>2882.5852275405941</c:v>
                </c:pt>
                <c:pt idx="26">
                  <c:v>2787.9945550219704</c:v>
                </c:pt>
                <c:pt idx="27">
                  <c:v>2730.5779581011025</c:v>
                </c:pt>
                <c:pt idx="28">
                  <c:v>2769.3486266439627</c:v>
                </c:pt>
                <c:pt idx="29">
                  <c:v>2752.9456687086258</c:v>
                </c:pt>
                <c:pt idx="30">
                  <c:v>2812.2234389425989</c:v>
                </c:pt>
                <c:pt idx="31">
                  <c:v>2811.4738474115202</c:v>
                </c:pt>
                <c:pt idx="32">
                  <c:v>2770.950910950969</c:v>
                </c:pt>
                <c:pt idx="33">
                  <c:v>2769.9335841854527</c:v>
                </c:pt>
                <c:pt idx="34">
                  <c:v>2757.9011431372905</c:v>
                </c:pt>
                <c:pt idx="35">
                  <c:v>2742.7888947407246</c:v>
                </c:pt>
                <c:pt idx="36">
                  <c:v>2658.0763072596087</c:v>
                </c:pt>
                <c:pt idx="37">
                  <c:v>2707.5247966161451</c:v>
                </c:pt>
                <c:pt idx="38">
                  <c:v>2660.5470195283924</c:v>
                </c:pt>
                <c:pt idx="39">
                  <c:v>2642.9380044440027</c:v>
                </c:pt>
                <c:pt idx="40">
                  <c:v>2684.384225674291</c:v>
                </c:pt>
                <c:pt idx="41">
                  <c:v>2713.457366305759</c:v>
                </c:pt>
                <c:pt idx="42">
                  <c:v>2742.0399676866564</c:v>
                </c:pt>
                <c:pt idx="43">
                  <c:v>2724.6902982457427</c:v>
                </c:pt>
                <c:pt idx="44">
                  <c:v>2739.8174570501214</c:v>
                </c:pt>
                <c:pt idx="45">
                  <c:v>2757.0501072219572</c:v>
                </c:pt>
                <c:pt idx="46">
                  <c:v>2815.4809720840835</c:v>
                </c:pt>
                <c:pt idx="47">
                  <c:v>2808.3546006027818</c:v>
                </c:pt>
                <c:pt idx="48">
                  <c:v>2782.470423580271</c:v>
                </c:pt>
                <c:pt idx="49">
                  <c:v>2727.5288706968763</c:v>
                </c:pt>
                <c:pt idx="50">
                  <c:v>2723.4343140926953</c:v>
                </c:pt>
                <c:pt idx="51">
                  <c:v>2702.8523714489706</c:v>
                </c:pt>
                <c:pt idx="52">
                  <c:v>2731.4098492623498</c:v>
                </c:pt>
                <c:pt idx="53">
                  <c:v>2737.4194947812066</c:v>
                </c:pt>
                <c:pt idx="54">
                  <c:v>2691.7391929581031</c:v>
                </c:pt>
                <c:pt idx="55">
                  <c:v>2642.9028115893097</c:v>
                </c:pt>
                <c:pt idx="56">
                  <c:v>2650.9289966501397</c:v>
                </c:pt>
                <c:pt idx="57">
                  <c:v>2633.4631819769729</c:v>
                </c:pt>
                <c:pt idx="58">
                  <c:v>2674.2293752562823</c:v>
                </c:pt>
                <c:pt idx="59">
                  <c:v>2682.9211092546202</c:v>
                </c:pt>
                <c:pt idx="60">
                  <c:v>2744.4913193919783</c:v>
                </c:pt>
                <c:pt idx="61">
                  <c:v>2738.4275334077379</c:v>
                </c:pt>
                <c:pt idx="62">
                  <c:v>2760.7481954283317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1-4B3A-8CB1-5BC0FFCBDB4D}"/>
            </c:ext>
          </c:extLst>
        </c:ser>
        <c:ser>
          <c:idx val="2"/>
          <c:order val="2"/>
          <c:tx>
            <c:strRef>
              <c:f>'Equity Futures model_graph'!$F$24</c:f>
              <c:strCache>
                <c:ptCount val="1"/>
                <c:pt idx="0">
                  <c:v>Actual Future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'Equity Futures model_graph'!$A$25:$A$87</c:f>
              <c:numCache>
                <c:formatCode>m/d/yyyy</c:formatCode>
                <c:ptCount val="63"/>
                <c:pt idx="0">
                  <c:v>43347</c:v>
                </c:pt>
                <c:pt idx="1">
                  <c:v>43348</c:v>
                </c:pt>
                <c:pt idx="2">
                  <c:v>43349</c:v>
                </c:pt>
                <c:pt idx="3">
                  <c:v>43350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43360</c:v>
                </c:pt>
                <c:pt idx="10">
                  <c:v>43361</c:v>
                </c:pt>
                <c:pt idx="11">
                  <c:v>43362</c:v>
                </c:pt>
                <c:pt idx="12">
                  <c:v>43363</c:v>
                </c:pt>
                <c:pt idx="13">
                  <c:v>43364</c:v>
                </c:pt>
                <c:pt idx="14">
                  <c:v>43367</c:v>
                </c:pt>
                <c:pt idx="15">
                  <c:v>43368</c:v>
                </c:pt>
                <c:pt idx="16">
                  <c:v>43369</c:v>
                </c:pt>
                <c:pt idx="17">
                  <c:v>43370</c:v>
                </c:pt>
                <c:pt idx="18">
                  <c:v>43371</c:v>
                </c:pt>
                <c:pt idx="19">
                  <c:v>43374</c:v>
                </c:pt>
                <c:pt idx="20">
                  <c:v>43375</c:v>
                </c:pt>
                <c:pt idx="21">
                  <c:v>43376</c:v>
                </c:pt>
                <c:pt idx="22">
                  <c:v>43377</c:v>
                </c:pt>
                <c:pt idx="23">
                  <c:v>43378</c:v>
                </c:pt>
                <c:pt idx="24">
                  <c:v>43381</c:v>
                </c:pt>
                <c:pt idx="25">
                  <c:v>43382</c:v>
                </c:pt>
                <c:pt idx="26">
                  <c:v>43383</c:v>
                </c:pt>
                <c:pt idx="27">
                  <c:v>43384</c:v>
                </c:pt>
                <c:pt idx="28">
                  <c:v>43385</c:v>
                </c:pt>
                <c:pt idx="29">
                  <c:v>43388</c:v>
                </c:pt>
                <c:pt idx="30">
                  <c:v>43389</c:v>
                </c:pt>
                <c:pt idx="31">
                  <c:v>43390</c:v>
                </c:pt>
                <c:pt idx="32">
                  <c:v>43391</c:v>
                </c:pt>
                <c:pt idx="33">
                  <c:v>43392</c:v>
                </c:pt>
                <c:pt idx="34">
                  <c:v>43395</c:v>
                </c:pt>
                <c:pt idx="35">
                  <c:v>43396</c:v>
                </c:pt>
                <c:pt idx="36">
                  <c:v>43397</c:v>
                </c:pt>
                <c:pt idx="37">
                  <c:v>43398</c:v>
                </c:pt>
                <c:pt idx="38">
                  <c:v>43399</c:v>
                </c:pt>
                <c:pt idx="39">
                  <c:v>43402</c:v>
                </c:pt>
                <c:pt idx="40">
                  <c:v>43403</c:v>
                </c:pt>
                <c:pt idx="41">
                  <c:v>43404</c:v>
                </c:pt>
                <c:pt idx="42">
                  <c:v>43405</c:v>
                </c:pt>
                <c:pt idx="43">
                  <c:v>43406</c:v>
                </c:pt>
                <c:pt idx="44">
                  <c:v>43409</c:v>
                </c:pt>
                <c:pt idx="45">
                  <c:v>43410</c:v>
                </c:pt>
                <c:pt idx="46">
                  <c:v>43411</c:v>
                </c:pt>
                <c:pt idx="47">
                  <c:v>43412</c:v>
                </c:pt>
                <c:pt idx="48">
                  <c:v>43413</c:v>
                </c:pt>
                <c:pt idx="49">
                  <c:v>43416</c:v>
                </c:pt>
                <c:pt idx="50">
                  <c:v>43417</c:v>
                </c:pt>
                <c:pt idx="51">
                  <c:v>43418</c:v>
                </c:pt>
                <c:pt idx="52">
                  <c:v>43419</c:v>
                </c:pt>
                <c:pt idx="53">
                  <c:v>43420</c:v>
                </c:pt>
                <c:pt idx="54">
                  <c:v>43423</c:v>
                </c:pt>
                <c:pt idx="55">
                  <c:v>43424</c:v>
                </c:pt>
                <c:pt idx="56">
                  <c:v>43425</c:v>
                </c:pt>
                <c:pt idx="57">
                  <c:v>43427</c:v>
                </c:pt>
                <c:pt idx="58">
                  <c:v>43430</c:v>
                </c:pt>
                <c:pt idx="59">
                  <c:v>43431</c:v>
                </c:pt>
                <c:pt idx="60">
                  <c:v>43432</c:v>
                </c:pt>
                <c:pt idx="61">
                  <c:v>43433</c:v>
                </c:pt>
                <c:pt idx="62">
                  <c:v>43434</c:v>
                </c:pt>
              </c:numCache>
            </c:numRef>
          </c:cat>
          <c:val>
            <c:numRef>
              <c:f>'Equity Futures model_graph'!$F$25:$F$87</c:f>
              <c:numCache>
                <c:formatCode>#,##0.00</c:formatCode>
                <c:ptCount val="63"/>
                <c:pt idx="0">
                  <c:v>2898.25</c:v>
                </c:pt>
                <c:pt idx="1">
                  <c:v>2888.25</c:v>
                </c:pt>
                <c:pt idx="2">
                  <c:v>2879</c:v>
                </c:pt>
                <c:pt idx="3">
                  <c:v>2874.75</c:v>
                </c:pt>
                <c:pt idx="4">
                  <c:v>2880.25</c:v>
                </c:pt>
                <c:pt idx="5">
                  <c:v>2889.75</c:v>
                </c:pt>
                <c:pt idx="6">
                  <c:v>2888.5</c:v>
                </c:pt>
                <c:pt idx="7">
                  <c:v>2905.25</c:v>
                </c:pt>
                <c:pt idx="8">
                  <c:v>2906.25</c:v>
                </c:pt>
                <c:pt idx="9">
                  <c:v>2891</c:v>
                </c:pt>
                <c:pt idx="10">
                  <c:v>2906.5</c:v>
                </c:pt>
                <c:pt idx="11">
                  <c:v>2910</c:v>
                </c:pt>
                <c:pt idx="12">
                  <c:v>2934</c:v>
                </c:pt>
                <c:pt idx="13">
                  <c:v>2940.45</c:v>
                </c:pt>
                <c:pt idx="14">
                  <c:v>2925.5</c:v>
                </c:pt>
                <c:pt idx="15">
                  <c:v>2921.25</c:v>
                </c:pt>
                <c:pt idx="16">
                  <c:v>2911.5</c:v>
                </c:pt>
                <c:pt idx="17">
                  <c:v>2920</c:v>
                </c:pt>
                <c:pt idx="18">
                  <c:v>2919</c:v>
                </c:pt>
                <c:pt idx="19">
                  <c:v>2930</c:v>
                </c:pt>
                <c:pt idx="20">
                  <c:v>2928.5</c:v>
                </c:pt>
                <c:pt idx="21">
                  <c:v>2931.5</c:v>
                </c:pt>
                <c:pt idx="22">
                  <c:v>2907.75</c:v>
                </c:pt>
                <c:pt idx="23">
                  <c:v>2894</c:v>
                </c:pt>
                <c:pt idx="24">
                  <c:v>2893.75</c:v>
                </c:pt>
                <c:pt idx="25">
                  <c:v>2888.25</c:v>
                </c:pt>
                <c:pt idx="26">
                  <c:v>2781</c:v>
                </c:pt>
                <c:pt idx="27">
                  <c:v>2745.5</c:v>
                </c:pt>
                <c:pt idx="28">
                  <c:v>2768.5</c:v>
                </c:pt>
                <c:pt idx="29">
                  <c:v>2749</c:v>
                </c:pt>
                <c:pt idx="30">
                  <c:v>2817.75</c:v>
                </c:pt>
                <c:pt idx="31">
                  <c:v>2816.25</c:v>
                </c:pt>
                <c:pt idx="32">
                  <c:v>2772.25</c:v>
                </c:pt>
                <c:pt idx="33">
                  <c:v>2767.5</c:v>
                </c:pt>
                <c:pt idx="34">
                  <c:v>2756.5</c:v>
                </c:pt>
                <c:pt idx="35">
                  <c:v>2746.25</c:v>
                </c:pt>
                <c:pt idx="36">
                  <c:v>2664.25</c:v>
                </c:pt>
                <c:pt idx="37">
                  <c:v>2688.25</c:v>
                </c:pt>
                <c:pt idx="38">
                  <c:v>2669.5</c:v>
                </c:pt>
                <c:pt idx="39">
                  <c:v>2643.5</c:v>
                </c:pt>
                <c:pt idx="40">
                  <c:v>2685.25</c:v>
                </c:pt>
                <c:pt idx="41">
                  <c:v>2711</c:v>
                </c:pt>
                <c:pt idx="42">
                  <c:v>2738</c:v>
                </c:pt>
                <c:pt idx="43">
                  <c:v>2724.25</c:v>
                </c:pt>
                <c:pt idx="44">
                  <c:v>2739.5</c:v>
                </c:pt>
                <c:pt idx="45">
                  <c:v>2759</c:v>
                </c:pt>
                <c:pt idx="46">
                  <c:v>2816.5</c:v>
                </c:pt>
                <c:pt idx="47">
                  <c:v>2808.75</c:v>
                </c:pt>
                <c:pt idx="48">
                  <c:v>2779</c:v>
                </c:pt>
                <c:pt idx="49">
                  <c:v>2727.75</c:v>
                </c:pt>
                <c:pt idx="50">
                  <c:v>2727.5</c:v>
                </c:pt>
                <c:pt idx="51">
                  <c:v>2698.5</c:v>
                </c:pt>
                <c:pt idx="52">
                  <c:v>2734.5</c:v>
                </c:pt>
                <c:pt idx="53">
                  <c:v>2743</c:v>
                </c:pt>
                <c:pt idx="54">
                  <c:v>2696.25</c:v>
                </c:pt>
                <c:pt idx="55">
                  <c:v>2640</c:v>
                </c:pt>
                <c:pt idx="56">
                  <c:v>2649</c:v>
                </c:pt>
                <c:pt idx="57">
                  <c:v>2629.5</c:v>
                </c:pt>
                <c:pt idx="58">
                  <c:v>2670</c:v>
                </c:pt>
                <c:pt idx="59">
                  <c:v>2683.5</c:v>
                </c:pt>
                <c:pt idx="60">
                  <c:v>2741.5</c:v>
                </c:pt>
                <c:pt idx="61">
                  <c:v>2744.25</c:v>
                </c:pt>
                <c:pt idx="62">
                  <c:v>2758.25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1-4B3A-8CB1-5BC0FFCB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565168"/>
        <c:axId val="2124909472"/>
      </c:lineChart>
      <c:dateAx>
        <c:axId val="191656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9472"/>
        <c:crosses val="autoZero"/>
        <c:auto val="1"/>
        <c:lblOffset val="100"/>
        <c:baseTimeUnit val="days"/>
      </c:dateAx>
      <c:valAx>
        <c:axId val="2124909472"/>
        <c:scaling>
          <c:orientation val="minMax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69776723115084"/>
          <c:y val="3.6677223490420262E-2"/>
          <c:w val="0.14199259339157946"/>
          <c:h val="0.22402045103353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66675</xdr:rowOff>
    </xdr:from>
    <xdr:to>
      <xdr:col>24</xdr:col>
      <xdr:colOff>9525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9FD8B-F3BF-4826-933D-24FDBC1C6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</xdr:row>
      <xdr:rowOff>133350</xdr:rowOff>
    </xdr:from>
    <xdr:to>
      <xdr:col>23</xdr:col>
      <xdr:colOff>542925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9A1B2-C34D-4CEF-B1EF-85883994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</xdr:row>
      <xdr:rowOff>280986</xdr:rowOff>
    </xdr:from>
    <xdr:to>
      <xdr:col>24</xdr:col>
      <xdr:colOff>304800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7FF91-E0F0-4E63-BBD2-94C271EC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42862</xdr:rowOff>
    </xdr:from>
    <xdr:to>
      <xdr:col>15</xdr:col>
      <xdr:colOff>228599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FAF1A-F205-4C9E-A55D-58F526F0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opLeftCell="B4" zoomScaleNormal="100" workbookViewId="0">
      <selection activeCell="D15" sqref="D15"/>
    </sheetView>
  </sheetViews>
  <sheetFormatPr defaultRowHeight="15" x14ac:dyDescent="0.25"/>
  <cols>
    <col min="1" max="1" width="34.28515625" style="1" customWidth="1"/>
    <col min="2" max="2" width="25.42578125" customWidth="1"/>
    <col min="3" max="3" width="28.42578125" customWidth="1"/>
    <col min="4" max="4" width="28.7109375" customWidth="1"/>
    <col min="5" max="5" width="22.5703125" customWidth="1"/>
    <col min="6" max="6" width="66.7109375" customWidth="1"/>
  </cols>
  <sheetData>
    <row r="1" spans="1:6" x14ac:dyDescent="0.25">
      <c r="A1" s="10" t="s">
        <v>0</v>
      </c>
      <c r="B1" s="11" t="s">
        <v>1</v>
      </c>
      <c r="C1" s="12"/>
      <c r="D1" s="2"/>
      <c r="E1" s="2"/>
      <c r="F1" s="2"/>
    </row>
    <row r="2" spans="1:6" ht="45" x14ac:dyDescent="0.25">
      <c r="A2" s="4" t="s">
        <v>2</v>
      </c>
      <c r="B2" s="5">
        <f>10+30+31+15</f>
        <v>86</v>
      </c>
      <c r="C2" s="4" t="s">
        <v>50</v>
      </c>
      <c r="D2" s="5" t="s">
        <v>33</v>
      </c>
    </row>
    <row r="3" spans="1:6" ht="30" x14ac:dyDescent="0.25">
      <c r="A3" s="6" t="s">
        <v>38</v>
      </c>
      <c r="B3" s="5">
        <v>0.04</v>
      </c>
      <c r="C3" s="5" t="s">
        <v>7</v>
      </c>
    </row>
    <row r="4" spans="1:6" x14ac:dyDescent="0.25">
      <c r="A4" s="16" t="s">
        <v>3</v>
      </c>
      <c r="B4" s="17">
        <v>3.45</v>
      </c>
      <c r="C4" s="5" t="s">
        <v>32</v>
      </c>
    </row>
    <row r="5" spans="1:6" x14ac:dyDescent="0.25">
      <c r="A5" s="4" t="s">
        <v>4</v>
      </c>
      <c r="B5" s="5">
        <v>0</v>
      </c>
      <c r="C5" s="5" t="s">
        <v>5</v>
      </c>
    </row>
    <row r="6" spans="1:6" x14ac:dyDescent="0.25">
      <c r="A6" s="4" t="s">
        <v>6</v>
      </c>
      <c r="B6" s="5">
        <f>2.12/100</f>
        <v>2.12E-2</v>
      </c>
      <c r="C6" s="13"/>
      <c r="D6" s="2"/>
    </row>
    <row r="7" spans="1:6" x14ac:dyDescent="0.25">
      <c r="A7" s="4" t="s">
        <v>8</v>
      </c>
      <c r="B7" s="5">
        <f>B6</f>
        <v>2.12E-2</v>
      </c>
      <c r="C7" s="13" t="s">
        <v>76</v>
      </c>
      <c r="D7" s="13"/>
    </row>
    <row r="8" spans="1:6" x14ac:dyDescent="0.25">
      <c r="A8" s="4" t="s">
        <v>9</v>
      </c>
      <c r="B8" s="5">
        <v>0</v>
      </c>
      <c r="C8" s="13"/>
      <c r="D8" s="13"/>
    </row>
    <row r="9" spans="1:6" x14ac:dyDescent="0.25">
      <c r="A9" s="4" t="s">
        <v>10</v>
      </c>
      <c r="B9" s="5">
        <v>0.08</v>
      </c>
      <c r="C9" s="13" t="s">
        <v>80</v>
      </c>
      <c r="D9" s="13"/>
      <c r="E9" s="13"/>
      <c r="F9" s="2"/>
    </row>
    <row r="10" spans="1:6" x14ac:dyDescent="0.25">
      <c r="A10" s="4" t="s">
        <v>11</v>
      </c>
      <c r="B10" s="5">
        <f>B7-B8+B9</f>
        <v>0.1012</v>
      </c>
      <c r="C10" s="13"/>
      <c r="D10" s="13"/>
      <c r="E10" s="13"/>
      <c r="F10" s="2"/>
    </row>
    <row r="11" spans="1:6" x14ac:dyDescent="0.25">
      <c r="A11" s="7" t="s">
        <v>77</v>
      </c>
      <c r="B11" s="8">
        <f xml:space="preserve"> (B4)*EXP((B7-B8+B9)*B2/360)</f>
        <v>3.5344220296838138</v>
      </c>
      <c r="C11" s="13" t="s">
        <v>78</v>
      </c>
      <c r="D11" s="13"/>
      <c r="E11" s="13"/>
      <c r="F11" s="2"/>
    </row>
    <row r="12" spans="1:6" x14ac:dyDescent="0.25">
      <c r="A12" s="18" t="s">
        <v>43</v>
      </c>
      <c r="B12" s="19">
        <v>3.54</v>
      </c>
      <c r="C12" s="13"/>
      <c r="D12" s="13"/>
      <c r="E12" s="13"/>
      <c r="F12" s="2"/>
    </row>
    <row r="13" spans="1:6" x14ac:dyDescent="0.25">
      <c r="A13" s="50" t="s">
        <v>42</v>
      </c>
      <c r="B13" s="51"/>
      <c r="C13" s="2"/>
      <c r="D13" s="2"/>
      <c r="E13" s="2"/>
      <c r="F13" s="2"/>
    </row>
    <row r="14" spans="1:6" x14ac:dyDescent="0.25">
      <c r="A14" s="4" t="s">
        <v>47</v>
      </c>
      <c r="B14" s="5" t="s">
        <v>79</v>
      </c>
      <c r="C14" s="2"/>
      <c r="D14" s="2"/>
      <c r="E14" s="2"/>
      <c r="F14" s="2"/>
    </row>
    <row r="15" spans="1:6" x14ac:dyDescent="0.25">
      <c r="A15" s="4" t="s">
        <v>48</v>
      </c>
      <c r="B15" s="5" t="s">
        <v>49</v>
      </c>
      <c r="C15" s="2"/>
      <c r="D15" s="2"/>
      <c r="E15" s="2"/>
      <c r="F15" s="2"/>
    </row>
    <row r="16" spans="1:6" x14ac:dyDescent="0.25">
      <c r="A16" s="4" t="s">
        <v>52</v>
      </c>
      <c r="B16" s="5"/>
    </row>
    <row r="17" spans="1:6" x14ac:dyDescent="0.25">
      <c r="A17" s="15" t="s">
        <v>45</v>
      </c>
      <c r="B17" s="5"/>
    </row>
    <row r="18" spans="1:6" x14ac:dyDescent="0.25">
      <c r="A18" s="13"/>
      <c r="B18" s="5" t="s">
        <v>81</v>
      </c>
    </row>
    <row r="19" spans="1:6" x14ac:dyDescent="0.25">
      <c r="A19" s="13"/>
      <c r="B19" s="5" t="s">
        <v>46</v>
      </c>
    </row>
    <row r="20" spans="1:6" x14ac:dyDescent="0.25">
      <c r="A20" s="5" t="s">
        <v>53</v>
      </c>
      <c r="B20" s="5"/>
    </row>
    <row r="21" spans="1:6" x14ac:dyDescent="0.25">
      <c r="A21" s="52" t="s">
        <v>44</v>
      </c>
      <c r="B21" s="53"/>
      <c r="C21" s="54"/>
      <c r="D21" s="2"/>
      <c r="E21" s="2"/>
      <c r="F21" s="2"/>
    </row>
    <row r="22" spans="1:6" x14ac:dyDescent="0.25">
      <c r="A22" s="4" t="s">
        <v>12</v>
      </c>
      <c r="B22" s="14">
        <v>5000</v>
      </c>
      <c r="C22" s="4" t="s">
        <v>13</v>
      </c>
      <c r="D22" s="2"/>
      <c r="E22" s="2"/>
      <c r="F22" s="2"/>
    </row>
    <row r="23" spans="1:6" x14ac:dyDescent="0.25">
      <c r="A23" s="4" t="s">
        <v>14</v>
      </c>
      <c r="B23" s="4" t="s">
        <v>15</v>
      </c>
      <c r="C23" s="4"/>
      <c r="D23" s="2"/>
      <c r="E23" s="2"/>
      <c r="F23" s="2"/>
    </row>
    <row r="24" spans="1:6" ht="60" x14ac:dyDescent="0.25">
      <c r="A24" s="4" t="s">
        <v>16</v>
      </c>
      <c r="B24" s="4" t="s">
        <v>17</v>
      </c>
      <c r="C24" s="4"/>
      <c r="D24" s="2"/>
      <c r="E24" s="2"/>
      <c r="F24" s="2"/>
    </row>
    <row r="25" spans="1:6" ht="30" x14ac:dyDescent="0.25">
      <c r="A25" s="4" t="s">
        <v>18</v>
      </c>
      <c r="B25" s="4" t="s">
        <v>19</v>
      </c>
      <c r="C25" s="4"/>
      <c r="D25" s="2"/>
      <c r="E25" s="2"/>
      <c r="F25" s="2"/>
    </row>
    <row r="26" spans="1:6" ht="60" x14ac:dyDescent="0.25">
      <c r="A26" s="4" t="s">
        <v>20</v>
      </c>
      <c r="B26" s="4" t="s">
        <v>21</v>
      </c>
      <c r="C26" s="4"/>
      <c r="D26" s="2"/>
      <c r="E26" s="2"/>
      <c r="F26" s="2"/>
    </row>
    <row r="27" spans="1:6" ht="45" x14ac:dyDescent="0.25">
      <c r="A27" s="4" t="s">
        <v>23</v>
      </c>
      <c r="B27" s="4" t="s">
        <v>22</v>
      </c>
      <c r="C27" s="4"/>
      <c r="D27" s="2"/>
      <c r="E27" s="2"/>
      <c r="F27" s="2"/>
    </row>
    <row r="28" spans="1:6" x14ac:dyDescent="0.25">
      <c r="A28" s="4" t="s">
        <v>24</v>
      </c>
      <c r="B28" s="4" t="s">
        <v>25</v>
      </c>
      <c r="C28" s="4"/>
      <c r="D28" s="2"/>
      <c r="E28" s="2"/>
      <c r="F28" s="2"/>
    </row>
  </sheetData>
  <mergeCells count="2">
    <mergeCell ref="A13:B13"/>
    <mergeCell ref="A21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topLeftCell="H2" workbookViewId="0">
      <selection activeCell="D8" sqref="D8"/>
    </sheetView>
  </sheetViews>
  <sheetFormatPr defaultRowHeight="15" x14ac:dyDescent="0.25"/>
  <cols>
    <col min="1" max="1" width="22.140625" customWidth="1"/>
    <col min="3" max="3" width="10.7109375" bestFit="1" customWidth="1"/>
    <col min="4" max="4" width="9.85546875" bestFit="1" customWidth="1"/>
    <col min="5" max="5" width="18" bestFit="1" customWidth="1"/>
    <col min="8" max="8" width="12.7109375" bestFit="1" customWidth="1"/>
    <col min="9" max="9" width="10.5703125" bestFit="1" customWidth="1"/>
  </cols>
  <sheetData>
    <row r="1" spans="1:11" x14ac:dyDescent="0.25">
      <c r="A1" s="4" t="s">
        <v>104</v>
      </c>
      <c r="E1" t="s">
        <v>90</v>
      </c>
      <c r="H1" t="s">
        <v>86</v>
      </c>
    </row>
    <row r="2" spans="1:11" x14ac:dyDescent="0.25">
      <c r="A2" s="5">
        <v>0.08</v>
      </c>
      <c r="C2" t="s">
        <v>87</v>
      </c>
      <c r="D2" t="s">
        <v>3</v>
      </c>
      <c r="E2" t="s">
        <v>91</v>
      </c>
      <c r="F2" t="s">
        <v>88</v>
      </c>
      <c r="G2" t="s">
        <v>89</v>
      </c>
      <c r="H2" t="s">
        <v>92</v>
      </c>
      <c r="K2" t="s">
        <v>93</v>
      </c>
    </row>
    <row r="3" spans="1:11" x14ac:dyDescent="0.25">
      <c r="A3" s="4" t="s">
        <v>105</v>
      </c>
      <c r="C3" s="33">
        <v>43363</v>
      </c>
      <c r="D3">
        <f>0.97*E3</f>
        <v>341.92500000000001</v>
      </c>
      <c r="E3">
        <v>352.5</v>
      </c>
      <c r="F3">
        <v>2.1180000000000001E-2</v>
      </c>
      <c r="G3">
        <f>(DATEDIF(C3,$A$6,"d"))/360</f>
        <v>0.2388888888888889</v>
      </c>
      <c r="H3">
        <f>D3*EXP((F3+$A$2)*G3)</f>
        <v>350.29028363314086</v>
      </c>
      <c r="I3" s="34"/>
    </row>
    <row r="4" spans="1:11" x14ac:dyDescent="0.25">
      <c r="A4">
        <v>0</v>
      </c>
      <c r="C4" s="33">
        <v>43364</v>
      </c>
      <c r="D4">
        <f>0.97*E4</f>
        <v>346.53249999999997</v>
      </c>
      <c r="E4">
        <v>357.25</v>
      </c>
      <c r="F4">
        <v>2.1230000000000002E-2</v>
      </c>
      <c r="G4">
        <f t="shared" ref="G4:G53" si="0">(DATEDIF(C4,$A$6,"d"))/360</f>
        <v>0.2361111111111111</v>
      </c>
      <c r="H4">
        <f>D4*EXP((F4+$A$2)*G4)</f>
        <v>354.91493360139793</v>
      </c>
      <c r="I4" s="34"/>
    </row>
    <row r="5" spans="1:11" ht="15" customHeight="1" x14ac:dyDescent="0.25">
      <c r="A5" s="40" t="s">
        <v>95</v>
      </c>
      <c r="C5" s="33">
        <v>43367</v>
      </c>
      <c r="D5">
        <f>0.97*E5</f>
        <v>349.685</v>
      </c>
      <c r="E5">
        <v>360.5</v>
      </c>
      <c r="F5">
        <v>2.1230000000000002E-2</v>
      </c>
      <c r="G5">
        <f t="shared" si="0"/>
        <v>0.22777777777777777</v>
      </c>
      <c r="H5">
        <f t="shared" ref="H5:H53" si="1">D5*EXP((F5+$A$2)*G5)</f>
        <v>357.84169421901373</v>
      </c>
      <c r="I5" s="34"/>
    </row>
    <row r="6" spans="1:11" x14ac:dyDescent="0.25">
      <c r="A6" s="33">
        <v>43449</v>
      </c>
      <c r="C6" s="33">
        <v>43368</v>
      </c>
      <c r="D6">
        <f t="shared" ref="D4:D53" si="2">0.981*E6</f>
        <v>356.83875</v>
      </c>
      <c r="E6">
        <v>363.75</v>
      </c>
      <c r="F6">
        <v>2.1680000000000001E-2</v>
      </c>
      <c r="G6">
        <f t="shared" si="0"/>
        <v>0.22500000000000001</v>
      </c>
      <c r="H6">
        <f t="shared" si="1"/>
        <v>365.09660838547222</v>
      </c>
      <c r="I6" s="34"/>
    </row>
    <row r="7" spans="1:11" x14ac:dyDescent="0.25">
      <c r="C7" s="33">
        <v>43369</v>
      </c>
      <c r="D7">
        <f>0.97*E7</f>
        <v>352.11</v>
      </c>
      <c r="E7">
        <v>363</v>
      </c>
      <c r="F7">
        <v>2.1600000000000001E-2</v>
      </c>
      <c r="G7">
        <f t="shared" si="0"/>
        <v>0.22222222222222221</v>
      </c>
      <c r="H7">
        <f t="shared" si="1"/>
        <v>360.15028567921399</v>
      </c>
      <c r="I7" s="34"/>
    </row>
    <row r="8" spans="1:11" x14ac:dyDescent="0.25">
      <c r="A8" s="47" t="s">
        <v>107</v>
      </c>
      <c r="C8" s="33">
        <v>43370</v>
      </c>
      <c r="D8">
        <f t="shared" si="2"/>
        <v>357.81975</v>
      </c>
      <c r="E8">
        <v>364.75</v>
      </c>
      <c r="F8">
        <v>2.1400000000000002E-2</v>
      </c>
      <c r="G8">
        <f t="shared" si="0"/>
        <v>0.21944444444444444</v>
      </c>
      <c r="H8">
        <f t="shared" si="1"/>
        <v>365.87108136828999</v>
      </c>
      <c r="I8" s="34"/>
    </row>
    <row r="9" spans="1:11" x14ac:dyDescent="0.25">
      <c r="A9">
        <f>AVERAGE(D3:D53)</f>
        <v>358.76091176470584</v>
      </c>
      <c r="C9" s="33">
        <v>43371</v>
      </c>
      <c r="D9">
        <f t="shared" si="2"/>
        <v>349.48124999999999</v>
      </c>
      <c r="E9">
        <v>356.25</v>
      </c>
      <c r="F9">
        <v>2.1499999999999998E-2</v>
      </c>
      <c r="G9">
        <f t="shared" si="0"/>
        <v>0.21666666666666667</v>
      </c>
      <c r="H9">
        <f t="shared" si="1"/>
        <v>357.25205848856729</v>
      </c>
      <c r="I9" s="34"/>
    </row>
    <row r="10" spans="1:11" x14ac:dyDescent="0.25">
      <c r="A10" s="47" t="s">
        <v>108</v>
      </c>
      <c r="C10" s="33">
        <v>43374</v>
      </c>
      <c r="D10">
        <f t="shared" si="2"/>
        <v>358.80074999999999</v>
      </c>
      <c r="E10">
        <v>365.75</v>
      </c>
      <c r="F10">
        <v>2.155E-2</v>
      </c>
      <c r="G10">
        <f t="shared" si="0"/>
        <v>0.20833333333333334</v>
      </c>
      <c r="H10">
        <f t="shared" si="1"/>
        <v>366.47249489810361</v>
      </c>
      <c r="I10" s="34"/>
    </row>
    <row r="11" spans="1:11" x14ac:dyDescent="0.25">
      <c r="A11">
        <f>_xlfn.STDEV.P(D3:D53)</f>
        <v>5.9006779204711792</v>
      </c>
      <c r="C11" s="33">
        <v>43375</v>
      </c>
      <c r="D11">
        <f t="shared" si="2"/>
        <v>360.51749999999998</v>
      </c>
      <c r="E11">
        <v>367.5</v>
      </c>
      <c r="F11">
        <v>2.1749999999999999E-2</v>
      </c>
      <c r="G11">
        <f t="shared" si="0"/>
        <v>0.20555555555555555</v>
      </c>
      <c r="H11">
        <f t="shared" si="1"/>
        <v>368.13723027574588</v>
      </c>
      <c r="I11" s="34"/>
    </row>
    <row r="12" spans="1:11" x14ac:dyDescent="0.25">
      <c r="C12" s="33">
        <v>43376</v>
      </c>
      <c r="D12">
        <f t="shared" si="2"/>
        <v>357.81975</v>
      </c>
      <c r="E12">
        <v>364.75</v>
      </c>
      <c r="F12">
        <v>2.1700000000000001E-2</v>
      </c>
      <c r="G12">
        <f t="shared" si="0"/>
        <v>0.20277777777777778</v>
      </c>
      <c r="H12">
        <f t="shared" si="1"/>
        <v>365.27550167924733</v>
      </c>
      <c r="I12" s="34"/>
    </row>
    <row r="13" spans="1:11" x14ac:dyDescent="0.25">
      <c r="A13" s="47" t="s">
        <v>109</v>
      </c>
      <c r="C13" s="33">
        <v>43377</v>
      </c>
      <c r="D13">
        <f t="shared" si="2"/>
        <v>360.51749999999998</v>
      </c>
      <c r="E13">
        <v>367.5</v>
      </c>
      <c r="F13">
        <v>2.1700000000000001E-2</v>
      </c>
      <c r="G13">
        <f t="shared" si="0"/>
        <v>0.2</v>
      </c>
      <c r="H13">
        <f t="shared" si="1"/>
        <v>367.92551001281578</v>
      </c>
      <c r="I13" s="34"/>
    </row>
    <row r="14" spans="1:11" x14ac:dyDescent="0.25">
      <c r="A14">
        <f>AVERAGE(E3:E53)</f>
        <v>366.02450980392155</v>
      </c>
      <c r="C14" s="33">
        <v>43378</v>
      </c>
      <c r="D14">
        <f t="shared" si="2"/>
        <v>361.25324999999998</v>
      </c>
      <c r="E14">
        <v>368.25</v>
      </c>
      <c r="F14">
        <v>2.1649999999999999E-2</v>
      </c>
      <c r="G14">
        <f t="shared" si="0"/>
        <v>0.19722222222222222</v>
      </c>
      <c r="H14">
        <f t="shared" si="1"/>
        <v>368.56860751974227</v>
      </c>
      <c r="I14" s="34"/>
    </row>
    <row r="15" spans="1:11" x14ac:dyDescent="0.25">
      <c r="A15" s="47" t="s">
        <v>110</v>
      </c>
      <c r="C15" s="33">
        <v>43381</v>
      </c>
      <c r="D15">
        <f t="shared" si="2"/>
        <v>359.53649999999999</v>
      </c>
      <c r="E15">
        <v>366.5</v>
      </c>
      <c r="F15">
        <v>2.1649999999999999E-2</v>
      </c>
      <c r="G15">
        <f t="shared" si="0"/>
        <v>0.18888888888888888</v>
      </c>
      <c r="H15">
        <f t="shared" si="1"/>
        <v>366.50650035250885</v>
      </c>
      <c r="I15" s="34"/>
    </row>
    <row r="16" spans="1:11" x14ac:dyDescent="0.25">
      <c r="A16">
        <f>_xlfn.STDEV.P(E3:E53)</f>
        <v>5.4935913870923514</v>
      </c>
      <c r="C16" s="33">
        <v>43382</v>
      </c>
      <c r="D16">
        <f t="shared" si="2"/>
        <v>357.5745</v>
      </c>
      <c r="E16">
        <v>364.5</v>
      </c>
      <c r="F16">
        <v>2.1850000000000001E-2</v>
      </c>
      <c r="G16">
        <f t="shared" si="0"/>
        <v>0.18611111111111112</v>
      </c>
      <c r="H16">
        <f t="shared" si="1"/>
        <v>364.41712112138549</v>
      </c>
      <c r="I16" s="34"/>
    </row>
    <row r="17" spans="3:9" x14ac:dyDescent="0.25">
      <c r="C17" s="33">
        <v>43383</v>
      </c>
      <c r="D17">
        <f t="shared" si="2"/>
        <v>355.85775000000001</v>
      </c>
      <c r="E17">
        <v>362.75</v>
      </c>
      <c r="F17">
        <v>2.2200000000000001E-2</v>
      </c>
      <c r="G17">
        <f t="shared" si="0"/>
        <v>0.18333333333333332</v>
      </c>
      <c r="H17">
        <f t="shared" si="1"/>
        <v>362.58819418763665</v>
      </c>
      <c r="I17" s="34"/>
    </row>
    <row r="18" spans="3:9" x14ac:dyDescent="0.25">
      <c r="C18" s="33">
        <v>43384</v>
      </c>
      <c r="D18">
        <f t="shared" si="2"/>
        <v>362.23424999999997</v>
      </c>
      <c r="E18">
        <v>369.25</v>
      </c>
      <c r="F18">
        <v>2.215E-2</v>
      </c>
      <c r="G18">
        <f t="shared" si="0"/>
        <v>0.18055555555555555</v>
      </c>
      <c r="H18">
        <f t="shared" si="1"/>
        <v>368.97719943954922</v>
      </c>
      <c r="I18" s="34"/>
    </row>
    <row r="19" spans="3:9" x14ac:dyDescent="0.25">
      <c r="C19" s="33">
        <v>43385</v>
      </c>
      <c r="D19">
        <f t="shared" si="2"/>
        <v>366.64875000000001</v>
      </c>
      <c r="E19">
        <v>373.75</v>
      </c>
      <c r="F19">
        <v>2.2180000000000002E-2</v>
      </c>
      <c r="G19">
        <f t="shared" si="0"/>
        <v>0.17777777777777778</v>
      </c>
      <c r="H19">
        <f t="shared" si="1"/>
        <v>373.36990797827707</v>
      </c>
      <c r="I19" s="34"/>
    </row>
    <row r="20" spans="3:9" x14ac:dyDescent="0.25">
      <c r="C20" s="33">
        <v>43388</v>
      </c>
      <c r="D20">
        <f t="shared" si="2"/>
        <v>371.06324999999998</v>
      </c>
      <c r="E20">
        <v>378.25</v>
      </c>
      <c r="F20">
        <v>2.23E-2</v>
      </c>
      <c r="G20">
        <f t="shared" si="0"/>
        <v>0.16944444444444445</v>
      </c>
      <c r="H20">
        <f t="shared" si="1"/>
        <v>377.55139303707199</v>
      </c>
      <c r="I20" s="34"/>
    </row>
    <row r="21" spans="3:9" x14ac:dyDescent="0.25">
      <c r="C21" s="33">
        <v>43389</v>
      </c>
      <c r="D21">
        <f t="shared" si="2"/>
        <v>368.12025</v>
      </c>
      <c r="E21">
        <v>375.25</v>
      </c>
      <c r="F21">
        <v>2.2599999999999999E-2</v>
      </c>
      <c r="G21">
        <f t="shared" si="0"/>
        <v>0.16666666666666666</v>
      </c>
      <c r="H21">
        <f t="shared" si="1"/>
        <v>374.46923539195365</v>
      </c>
      <c r="I21" s="34"/>
    </row>
    <row r="22" spans="3:9" x14ac:dyDescent="0.25">
      <c r="C22" s="33">
        <v>43390</v>
      </c>
      <c r="D22">
        <f t="shared" si="2"/>
        <v>367.13925</v>
      </c>
      <c r="E22">
        <v>374.25</v>
      </c>
      <c r="F22">
        <v>2.2599999999999999E-2</v>
      </c>
      <c r="G22">
        <f t="shared" si="0"/>
        <v>0.16388888888888889</v>
      </c>
      <c r="H22">
        <f t="shared" si="1"/>
        <v>373.3648918848977</v>
      </c>
      <c r="I22" s="34"/>
    </row>
    <row r="23" spans="3:9" x14ac:dyDescent="0.25">
      <c r="C23" s="33">
        <v>43391</v>
      </c>
      <c r="D23">
        <f t="shared" si="2"/>
        <v>363.70574999999997</v>
      </c>
      <c r="E23">
        <v>370.75</v>
      </c>
      <c r="F23">
        <v>2.2550000000000001E-2</v>
      </c>
      <c r="G23">
        <f t="shared" si="0"/>
        <v>0.16111111111111112</v>
      </c>
      <c r="H23">
        <f t="shared" si="1"/>
        <v>369.76479194303317</v>
      </c>
      <c r="I23" s="34"/>
    </row>
    <row r="24" spans="3:9" x14ac:dyDescent="0.25">
      <c r="C24" s="33">
        <v>43392</v>
      </c>
      <c r="D24">
        <f t="shared" si="2"/>
        <v>360.02699999999999</v>
      </c>
      <c r="E24">
        <v>367</v>
      </c>
      <c r="F24">
        <v>2.2599999999999999E-2</v>
      </c>
      <c r="G24">
        <f t="shared" si="0"/>
        <v>0.15833333333333333</v>
      </c>
      <c r="H24">
        <f t="shared" si="1"/>
        <v>365.92340247292668</v>
      </c>
      <c r="I24" s="34"/>
    </row>
    <row r="25" spans="3:9" x14ac:dyDescent="0.25">
      <c r="C25" s="33">
        <v>43395</v>
      </c>
      <c r="D25">
        <f t="shared" si="2"/>
        <v>362.47949999999997</v>
      </c>
      <c r="E25">
        <v>369.5</v>
      </c>
      <c r="F25">
        <v>2.2579999999999999E-2</v>
      </c>
      <c r="G25">
        <f t="shared" si="0"/>
        <v>0.15</v>
      </c>
      <c r="H25">
        <f t="shared" si="1"/>
        <v>368.10010328390769</v>
      </c>
      <c r="I25" s="34"/>
    </row>
    <row r="26" spans="3:9" x14ac:dyDescent="0.25">
      <c r="C26" s="33">
        <v>43396</v>
      </c>
      <c r="D26">
        <f t="shared" si="2"/>
        <v>363.21524999999997</v>
      </c>
      <c r="E26">
        <v>370.25</v>
      </c>
      <c r="F26">
        <v>2.29E-2</v>
      </c>
      <c r="G26">
        <f t="shared" si="0"/>
        <v>0.14722222222222223</v>
      </c>
      <c r="H26">
        <f t="shared" si="1"/>
        <v>368.75954807287803</v>
      </c>
      <c r="I26" s="34"/>
    </row>
    <row r="27" spans="3:9" x14ac:dyDescent="0.25">
      <c r="C27" s="33">
        <v>43397</v>
      </c>
      <c r="D27">
        <f t="shared" si="2"/>
        <v>361.25324999999998</v>
      </c>
      <c r="E27">
        <v>368.25</v>
      </c>
      <c r="F27">
        <v>2.2850000000000002E-2</v>
      </c>
      <c r="G27">
        <f t="shared" si="0"/>
        <v>0.14444444444444443</v>
      </c>
      <c r="H27">
        <f t="shared" si="1"/>
        <v>366.66013159510339</v>
      </c>
      <c r="I27" s="34"/>
    </row>
    <row r="28" spans="3:9" x14ac:dyDescent="0.25">
      <c r="C28" s="33">
        <v>43398</v>
      </c>
      <c r="D28">
        <f t="shared" si="2"/>
        <v>354.14100000000002</v>
      </c>
      <c r="E28">
        <v>361</v>
      </c>
      <c r="F28">
        <v>2.2799999999999997E-2</v>
      </c>
      <c r="G28">
        <f t="shared" si="0"/>
        <v>0.14166666666666666</v>
      </c>
      <c r="H28">
        <f t="shared" si="1"/>
        <v>359.33621140672557</v>
      </c>
      <c r="I28" s="34"/>
    </row>
    <row r="29" spans="3:9" x14ac:dyDescent="0.25">
      <c r="C29" s="33">
        <v>43399</v>
      </c>
      <c r="D29">
        <f t="shared" si="2"/>
        <v>360.76274999999998</v>
      </c>
      <c r="E29">
        <v>367.75</v>
      </c>
      <c r="F29">
        <v>2.273E-2</v>
      </c>
      <c r="G29">
        <f t="shared" si="0"/>
        <v>0.1388888888888889</v>
      </c>
      <c r="H29">
        <f t="shared" si="1"/>
        <v>365.94702980562687</v>
      </c>
      <c r="I29" s="34"/>
    </row>
    <row r="30" spans="3:9" x14ac:dyDescent="0.25">
      <c r="C30" s="33">
        <v>43402</v>
      </c>
      <c r="D30">
        <f t="shared" si="2"/>
        <v>359.78174999999999</v>
      </c>
      <c r="E30">
        <v>366.75</v>
      </c>
      <c r="F30">
        <v>2.2599999999999999E-2</v>
      </c>
      <c r="G30">
        <f t="shared" si="0"/>
        <v>0.13055555555555556</v>
      </c>
      <c r="H30">
        <f t="shared" si="1"/>
        <v>364.63344824706576</v>
      </c>
      <c r="I30" s="34"/>
    </row>
    <row r="31" spans="3:9" x14ac:dyDescent="0.25">
      <c r="C31" s="33">
        <v>43403</v>
      </c>
      <c r="D31">
        <f t="shared" si="2"/>
        <v>357.81975</v>
      </c>
      <c r="E31">
        <v>364.75</v>
      </c>
      <c r="F31">
        <v>2.283E-2</v>
      </c>
      <c r="G31">
        <f t="shared" si="0"/>
        <v>0.12777777777777777</v>
      </c>
      <c r="H31">
        <f t="shared" si="1"/>
        <v>362.55230620869833</v>
      </c>
      <c r="I31" s="34"/>
    </row>
    <row r="32" spans="3:9" x14ac:dyDescent="0.25">
      <c r="C32" s="33">
        <v>43404</v>
      </c>
      <c r="D32">
        <f t="shared" si="2"/>
        <v>356.34825000000001</v>
      </c>
      <c r="E32">
        <v>363.25</v>
      </c>
      <c r="F32">
        <v>2.2780000000000002E-2</v>
      </c>
      <c r="G32">
        <f t="shared" si="0"/>
        <v>0.125</v>
      </c>
      <c r="H32">
        <f t="shared" si="1"/>
        <v>360.95596960233127</v>
      </c>
      <c r="I32" s="34"/>
    </row>
    <row r="33" spans="3:9" x14ac:dyDescent="0.25">
      <c r="C33" s="33">
        <v>43405</v>
      </c>
      <c r="D33">
        <f t="shared" si="2"/>
        <v>359.78174999999999</v>
      </c>
      <c r="E33">
        <v>366.75</v>
      </c>
      <c r="F33">
        <v>2.2700000000000001E-2</v>
      </c>
      <c r="G33">
        <f t="shared" si="0"/>
        <v>0.12222222222222222</v>
      </c>
      <c r="H33">
        <f t="shared" si="1"/>
        <v>364.32627273837653</v>
      </c>
      <c r="I33" s="34"/>
    </row>
    <row r="34" spans="3:9" x14ac:dyDescent="0.25">
      <c r="C34" s="33">
        <v>43406</v>
      </c>
      <c r="D34">
        <f t="shared" si="2"/>
        <v>364.19625000000002</v>
      </c>
      <c r="E34">
        <v>371.25</v>
      </c>
      <c r="F34">
        <v>2.273E-2</v>
      </c>
      <c r="G34">
        <f t="shared" si="0"/>
        <v>0.11944444444444445</v>
      </c>
      <c r="H34">
        <f t="shared" si="1"/>
        <v>368.69266044983578</v>
      </c>
      <c r="I34" s="34"/>
    </row>
    <row r="35" spans="3:9" x14ac:dyDescent="0.25">
      <c r="C35" s="33">
        <v>43409</v>
      </c>
      <c r="D35">
        <f t="shared" si="2"/>
        <v>366.89400000000001</v>
      </c>
      <c r="E35">
        <v>374</v>
      </c>
      <c r="F35">
        <v>2.2679999999999999E-2</v>
      </c>
      <c r="G35">
        <f t="shared" si="0"/>
        <v>0.1111111111111111</v>
      </c>
      <c r="H35">
        <f t="shared" si="1"/>
        <v>371.10382191181782</v>
      </c>
      <c r="I35" s="34"/>
    </row>
    <row r="36" spans="3:9" x14ac:dyDescent="0.25">
      <c r="C36" s="33">
        <v>43410</v>
      </c>
      <c r="D36">
        <f t="shared" si="2"/>
        <v>366.15825000000001</v>
      </c>
      <c r="E36">
        <v>373.25</v>
      </c>
      <c r="F36">
        <v>2.3100000000000002E-2</v>
      </c>
      <c r="G36">
        <f t="shared" si="0"/>
        <v>0.10833333333333334</v>
      </c>
      <c r="H36">
        <f t="shared" si="1"/>
        <v>370.27085696294182</v>
      </c>
      <c r="I36" s="34"/>
    </row>
    <row r="37" spans="3:9" x14ac:dyDescent="0.25">
      <c r="C37" s="33">
        <v>43411</v>
      </c>
      <c r="D37">
        <f t="shared" si="2"/>
        <v>365.17725000000002</v>
      </c>
      <c r="E37">
        <v>372.25</v>
      </c>
      <c r="F37">
        <v>2.3100000000000002E-2</v>
      </c>
      <c r="G37">
        <f t="shared" si="0"/>
        <v>0.10555555555555556</v>
      </c>
      <c r="H37">
        <f t="shared" si="1"/>
        <v>369.17309637812195</v>
      </c>
      <c r="I37" s="34"/>
    </row>
    <row r="38" spans="3:9" x14ac:dyDescent="0.25">
      <c r="C38" s="33">
        <v>43412</v>
      </c>
      <c r="D38">
        <f t="shared" si="2"/>
        <v>366.40350000000001</v>
      </c>
      <c r="E38">
        <v>373.5</v>
      </c>
      <c r="F38">
        <v>2.3029999999999998E-2</v>
      </c>
      <c r="G38">
        <f t="shared" si="0"/>
        <v>0.10277777777777777</v>
      </c>
      <c r="H38">
        <f t="shared" si="1"/>
        <v>370.30403321142944</v>
      </c>
      <c r="I38" s="34"/>
    </row>
    <row r="39" spans="3:9" x14ac:dyDescent="0.25">
      <c r="C39" s="33">
        <v>43413</v>
      </c>
      <c r="D39">
        <f t="shared" si="2"/>
        <v>362.72474999999997</v>
      </c>
      <c r="E39">
        <v>369.75</v>
      </c>
      <c r="F39">
        <v>2.3E-2</v>
      </c>
      <c r="G39">
        <f t="shared" si="0"/>
        <v>0.1</v>
      </c>
      <c r="H39">
        <f t="shared" si="1"/>
        <v>366.48012188967357</v>
      </c>
      <c r="I39" s="34"/>
    </row>
    <row r="40" spans="3:9" x14ac:dyDescent="0.25">
      <c r="C40" s="33">
        <v>43416</v>
      </c>
      <c r="D40">
        <f t="shared" si="2"/>
        <v>364.19625000000002</v>
      </c>
      <c r="E40">
        <v>371.25</v>
      </c>
      <c r="F40">
        <v>2.3E-2</v>
      </c>
      <c r="G40">
        <f t="shared" si="0"/>
        <v>9.166666666666666E-2</v>
      </c>
      <c r="H40">
        <f t="shared" si="1"/>
        <v>367.65115395389944</v>
      </c>
      <c r="I40" s="34"/>
    </row>
    <row r="41" spans="3:9" x14ac:dyDescent="0.25">
      <c r="C41" s="33">
        <v>43417</v>
      </c>
      <c r="D41">
        <f t="shared" si="2"/>
        <v>359.53649999999999</v>
      </c>
      <c r="E41">
        <v>366.5</v>
      </c>
      <c r="F41">
        <v>2.2949999999999998E-2</v>
      </c>
      <c r="G41">
        <f t="shared" si="0"/>
        <v>8.8888888888888892E-2</v>
      </c>
      <c r="H41">
        <f t="shared" si="1"/>
        <v>362.84175878926959</v>
      </c>
      <c r="I41" s="34"/>
    </row>
    <row r="42" spans="3:9" x14ac:dyDescent="0.25">
      <c r="C42" s="33">
        <v>43418</v>
      </c>
      <c r="D42">
        <f t="shared" si="2"/>
        <v>360.02699999999999</v>
      </c>
      <c r="E42">
        <v>367</v>
      </c>
      <c r="F42">
        <v>2.3250000000000003E-2</v>
      </c>
      <c r="G42">
        <f t="shared" si="0"/>
        <v>8.611111111111111E-2</v>
      </c>
      <c r="H42">
        <f t="shared" si="1"/>
        <v>363.24226227970991</v>
      </c>
      <c r="I42" s="34"/>
    </row>
    <row r="43" spans="3:9" x14ac:dyDescent="0.25">
      <c r="C43" s="33">
        <v>43419</v>
      </c>
      <c r="D43">
        <f t="shared" si="2"/>
        <v>360.51749999999998</v>
      </c>
      <c r="E43">
        <v>367.5</v>
      </c>
      <c r="F43">
        <v>2.3100000000000002E-2</v>
      </c>
      <c r="G43">
        <f t="shared" si="0"/>
        <v>8.3333333333333329E-2</v>
      </c>
      <c r="H43">
        <f t="shared" si="1"/>
        <v>363.62829048930041</v>
      </c>
      <c r="I43" s="34"/>
    </row>
    <row r="44" spans="3:9" x14ac:dyDescent="0.25">
      <c r="C44" s="33">
        <v>43420</v>
      </c>
      <c r="D44">
        <f t="shared" si="2"/>
        <v>357.81975</v>
      </c>
      <c r="E44">
        <v>364.75</v>
      </c>
      <c r="F44">
        <v>2.3E-2</v>
      </c>
      <c r="G44">
        <f t="shared" si="0"/>
        <v>8.0555555555555561E-2</v>
      </c>
      <c r="H44">
        <f t="shared" si="1"/>
        <v>360.80101097018718</v>
      </c>
      <c r="I44" s="34"/>
    </row>
    <row r="45" spans="3:9" x14ac:dyDescent="0.25">
      <c r="C45" s="33">
        <v>43423</v>
      </c>
      <c r="D45">
        <f t="shared" si="2"/>
        <v>355.36725000000001</v>
      </c>
      <c r="E45">
        <v>362.25</v>
      </c>
      <c r="F45">
        <v>2.3E-2</v>
      </c>
      <c r="G45">
        <f t="shared" si="0"/>
        <v>7.2222222222222215E-2</v>
      </c>
      <c r="H45">
        <f t="shared" si="1"/>
        <v>358.02064440466643</v>
      </c>
      <c r="I45" s="34"/>
    </row>
    <row r="46" spans="3:9" x14ac:dyDescent="0.25">
      <c r="C46" s="33">
        <v>43424</v>
      </c>
      <c r="D46">
        <f t="shared" si="2"/>
        <v>354.38625000000002</v>
      </c>
      <c r="E46">
        <v>361.25</v>
      </c>
      <c r="F46">
        <v>2.3349999999999999E-2</v>
      </c>
      <c r="G46">
        <f t="shared" si="0"/>
        <v>6.9444444444444448E-2</v>
      </c>
      <c r="H46">
        <f t="shared" si="1"/>
        <v>356.93885883442277</v>
      </c>
      <c r="I46" s="34"/>
    </row>
    <row r="47" spans="3:9" x14ac:dyDescent="0.25">
      <c r="C47" s="33">
        <v>43425</v>
      </c>
      <c r="D47">
        <f t="shared" si="2"/>
        <v>354.87675000000002</v>
      </c>
      <c r="E47">
        <v>361.75</v>
      </c>
      <c r="F47">
        <v>2.35E-2</v>
      </c>
      <c r="G47">
        <f t="shared" si="0"/>
        <v>6.6666666666666666E-2</v>
      </c>
      <c r="H47">
        <f t="shared" si="1"/>
        <v>357.33386687963127</v>
      </c>
      <c r="I47" s="34"/>
    </row>
    <row r="48" spans="3:9" x14ac:dyDescent="0.25">
      <c r="C48" s="33">
        <v>43427</v>
      </c>
      <c r="D48">
        <f t="shared" si="2"/>
        <v>352.17899999999997</v>
      </c>
      <c r="E48">
        <v>359</v>
      </c>
      <c r="F48">
        <v>2.3480000000000001E-2</v>
      </c>
      <c r="G48">
        <f t="shared" si="0"/>
        <v>6.1111111111111109E-2</v>
      </c>
      <c r="H48">
        <f t="shared" si="1"/>
        <v>354.41315844941835</v>
      </c>
      <c r="I48" s="34"/>
    </row>
    <row r="49" spans="3:9" x14ac:dyDescent="0.25">
      <c r="C49" s="33">
        <v>43430</v>
      </c>
      <c r="D49">
        <f t="shared" si="2"/>
        <v>349.23599999999999</v>
      </c>
      <c r="E49">
        <v>356</v>
      </c>
      <c r="F49">
        <v>2.3429999999999999E-2</v>
      </c>
      <c r="G49">
        <f t="shared" si="0"/>
        <v>5.2777777777777778E-2</v>
      </c>
      <c r="H49">
        <f t="shared" si="1"/>
        <v>351.14762426260421</v>
      </c>
      <c r="I49" s="34"/>
    </row>
    <row r="50" spans="3:9" x14ac:dyDescent="0.25">
      <c r="C50" s="33">
        <v>43431</v>
      </c>
      <c r="D50">
        <f t="shared" si="2"/>
        <v>349.72649999999999</v>
      </c>
      <c r="E50">
        <v>356.5</v>
      </c>
      <c r="F50">
        <v>2.3530000000000002E-2</v>
      </c>
      <c r="G50">
        <f t="shared" si="0"/>
        <v>0.05</v>
      </c>
      <c r="H50">
        <f t="shared" si="1"/>
        <v>351.54155298510415</v>
      </c>
      <c r="I50" s="34"/>
    </row>
    <row r="51" spans="3:9" x14ac:dyDescent="0.25">
      <c r="C51" s="33">
        <v>43432</v>
      </c>
      <c r="D51">
        <f t="shared" si="2"/>
        <v>353.65050000000002</v>
      </c>
      <c r="E51">
        <v>360.5</v>
      </c>
      <c r="F51">
        <v>2.3349999999999999E-2</v>
      </c>
      <c r="G51">
        <f t="shared" si="0"/>
        <v>4.7222222222222221E-2</v>
      </c>
      <c r="H51">
        <f t="shared" si="1"/>
        <v>355.38068036072389</v>
      </c>
      <c r="I51" s="34"/>
    </row>
    <row r="52" spans="3:9" x14ac:dyDescent="0.25">
      <c r="C52" s="33">
        <v>43433</v>
      </c>
      <c r="D52">
        <f t="shared" si="2"/>
        <v>353.40524999999997</v>
      </c>
      <c r="E52">
        <v>360.25</v>
      </c>
      <c r="F52">
        <v>2.3100000000000002E-2</v>
      </c>
      <c r="G52">
        <f t="shared" si="0"/>
        <v>4.4444444444444446E-2</v>
      </c>
      <c r="H52">
        <f t="shared" si="1"/>
        <v>355.02834724615406</v>
      </c>
      <c r="I52" s="34"/>
    </row>
    <row r="53" spans="3:9" x14ac:dyDescent="0.25">
      <c r="C53" s="33">
        <v>43434</v>
      </c>
      <c r="D53">
        <f t="shared" si="2"/>
        <v>359.53649999999999</v>
      </c>
      <c r="E53">
        <v>366.5</v>
      </c>
      <c r="F53">
        <v>2.308E-2</v>
      </c>
      <c r="G53">
        <f t="shared" si="0"/>
        <v>4.1666666666666664E-2</v>
      </c>
      <c r="H53">
        <f t="shared" si="1"/>
        <v>361.08403020968194</v>
      </c>
      <c r="I53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A11" sqref="A11"/>
    </sheetView>
  </sheetViews>
  <sheetFormatPr defaultRowHeight="15" x14ac:dyDescent="0.25"/>
  <cols>
    <col min="1" max="1" width="35.85546875" customWidth="1"/>
    <col min="2" max="2" width="21.85546875" customWidth="1"/>
    <col min="3" max="3" width="44.85546875" customWidth="1"/>
    <col min="4" max="4" width="18.140625" customWidth="1"/>
  </cols>
  <sheetData>
    <row r="1" spans="1:6" ht="14.25" customHeight="1" x14ac:dyDescent="0.25">
      <c r="A1" s="20" t="s">
        <v>0</v>
      </c>
      <c r="B1" s="21" t="s">
        <v>82</v>
      </c>
      <c r="C1" s="22"/>
      <c r="D1" s="23"/>
    </row>
    <row r="2" spans="1:6" ht="30" customHeight="1" x14ac:dyDescent="0.25">
      <c r="A2" s="24" t="s">
        <v>2</v>
      </c>
      <c r="B2" s="5">
        <f>10+30+31+15</f>
        <v>86</v>
      </c>
      <c r="C2" s="24" t="s">
        <v>50</v>
      </c>
      <c r="D2" s="24" t="s">
        <v>33</v>
      </c>
    </row>
    <row r="3" spans="1:6" x14ac:dyDescent="0.25">
      <c r="A3" s="27" t="s">
        <v>3</v>
      </c>
      <c r="B3" s="28">
        <v>70.77</v>
      </c>
      <c r="C3" s="25" t="s">
        <v>70</v>
      </c>
      <c r="D3" s="26"/>
    </row>
    <row r="4" spans="1:6" x14ac:dyDescent="0.25">
      <c r="A4" s="24" t="s">
        <v>4</v>
      </c>
      <c r="B4" s="25">
        <v>0</v>
      </c>
      <c r="C4" s="25" t="s">
        <v>5</v>
      </c>
      <c r="D4" s="26"/>
    </row>
    <row r="5" spans="1:6" ht="18" customHeight="1" x14ac:dyDescent="0.25">
      <c r="A5" s="24" t="s">
        <v>6</v>
      </c>
      <c r="B5" s="25">
        <f>2.12/100</f>
        <v>2.12E-2</v>
      </c>
      <c r="C5" s="23"/>
      <c r="D5" s="23"/>
    </row>
    <row r="6" spans="1:6" ht="18.75" customHeight="1" x14ac:dyDescent="0.25">
      <c r="A6" s="24" t="s">
        <v>8</v>
      </c>
      <c r="B6" s="25">
        <f>B5</f>
        <v>2.12E-2</v>
      </c>
      <c r="C6" s="23"/>
      <c r="D6" s="23"/>
    </row>
    <row r="7" spans="1:6" ht="48" customHeight="1" x14ac:dyDescent="0.25">
      <c r="A7" s="24" t="s">
        <v>9</v>
      </c>
      <c r="B7" s="25">
        <v>0.11</v>
      </c>
      <c r="C7" s="60" t="s">
        <v>83</v>
      </c>
      <c r="D7" s="23"/>
    </row>
    <row r="8" spans="1:6" ht="20.25" customHeight="1" x14ac:dyDescent="0.25">
      <c r="A8" s="24" t="s">
        <v>10</v>
      </c>
      <c r="B8" s="25">
        <v>0.08</v>
      </c>
      <c r="C8" s="60"/>
      <c r="D8" s="23"/>
    </row>
    <row r="9" spans="1:6" ht="24.75" customHeight="1" x14ac:dyDescent="0.25">
      <c r="A9" s="24" t="s">
        <v>11</v>
      </c>
      <c r="B9" s="25">
        <f>B6+B8-B7</f>
        <v>-8.8000000000000023E-3</v>
      </c>
      <c r="C9" s="60"/>
      <c r="D9" s="23"/>
      <c r="F9" s="32"/>
    </row>
    <row r="10" spans="1:6" ht="15" customHeight="1" x14ac:dyDescent="0.25">
      <c r="A10" s="29" t="s">
        <v>77</v>
      </c>
      <c r="B10" s="8">
        <f xml:space="preserve"> (B3)*EXP((B6-B7+B8)*B2/360)</f>
        <v>70.621382002095004</v>
      </c>
      <c r="C10" s="23"/>
      <c r="D10" s="23"/>
    </row>
    <row r="11" spans="1:6" ht="16.5" customHeight="1" x14ac:dyDescent="0.25">
      <c r="A11" s="27" t="s">
        <v>43</v>
      </c>
      <c r="B11" s="28">
        <v>70.06</v>
      </c>
      <c r="C11" s="23"/>
      <c r="D11" s="23"/>
    </row>
    <row r="12" spans="1:6" x14ac:dyDescent="0.25">
      <c r="A12" s="55" t="s">
        <v>42</v>
      </c>
      <c r="B12" s="56"/>
      <c r="C12" s="23"/>
      <c r="D12" s="23"/>
    </row>
    <row r="13" spans="1:6" x14ac:dyDescent="0.25">
      <c r="A13" s="24" t="s">
        <v>47</v>
      </c>
      <c r="B13" s="25" t="s">
        <v>71</v>
      </c>
      <c r="C13" s="23"/>
      <c r="D13" s="23"/>
    </row>
    <row r="14" spans="1:6" x14ac:dyDescent="0.25">
      <c r="A14" s="24" t="s">
        <v>48</v>
      </c>
      <c r="B14" s="25" t="s">
        <v>72</v>
      </c>
      <c r="C14" s="23"/>
      <c r="D14" s="23"/>
    </row>
    <row r="15" spans="1:6" x14ac:dyDescent="0.25">
      <c r="A15" s="24" t="s">
        <v>52</v>
      </c>
      <c r="B15" s="25"/>
      <c r="C15" s="26"/>
      <c r="D15" s="26"/>
    </row>
    <row r="16" spans="1:6" x14ac:dyDescent="0.25">
      <c r="A16" s="30" t="s">
        <v>45</v>
      </c>
      <c r="B16" s="25"/>
      <c r="C16" s="26"/>
      <c r="D16" s="26"/>
    </row>
    <row r="17" spans="1:4" x14ac:dyDescent="0.25">
      <c r="A17" s="23"/>
      <c r="B17" s="25" t="s">
        <v>84</v>
      </c>
      <c r="C17" s="26"/>
      <c r="D17" s="26"/>
    </row>
    <row r="18" spans="1:4" x14ac:dyDescent="0.25">
      <c r="A18" s="23"/>
      <c r="B18" s="25" t="s">
        <v>85</v>
      </c>
      <c r="C18" s="26"/>
      <c r="D18" s="26"/>
    </row>
    <row r="19" spans="1:4" x14ac:dyDescent="0.25">
      <c r="A19" s="25" t="s">
        <v>53</v>
      </c>
      <c r="B19" s="25"/>
      <c r="C19" s="26"/>
      <c r="D19" s="26"/>
    </row>
    <row r="20" spans="1:4" x14ac:dyDescent="0.25">
      <c r="A20" s="57" t="s">
        <v>44</v>
      </c>
      <c r="B20" s="58"/>
      <c r="C20" s="56"/>
      <c r="D20" s="23"/>
    </row>
    <row r="21" spans="1:4" x14ac:dyDescent="0.25">
      <c r="A21" s="24" t="s">
        <v>12</v>
      </c>
      <c r="B21" s="31" t="s">
        <v>73</v>
      </c>
      <c r="C21" s="24"/>
      <c r="D21" s="23"/>
    </row>
    <row r="22" spans="1:4" ht="38.25" customHeight="1" x14ac:dyDescent="0.25">
      <c r="A22" s="24" t="s">
        <v>14</v>
      </c>
      <c r="B22" s="24" t="s">
        <v>74</v>
      </c>
      <c r="C22" s="24"/>
      <c r="D22" s="23"/>
    </row>
    <row r="23" spans="1:4" ht="67.5" customHeight="1" x14ac:dyDescent="0.25">
      <c r="A23" s="24" t="s">
        <v>16</v>
      </c>
      <c r="B23" s="24" t="s">
        <v>17</v>
      </c>
      <c r="C23" s="24"/>
      <c r="D23" s="23"/>
    </row>
    <row r="24" spans="1:4" ht="41.25" customHeight="1" x14ac:dyDescent="0.25">
      <c r="A24" s="24" t="s">
        <v>18</v>
      </c>
      <c r="B24" s="24" t="s">
        <v>75</v>
      </c>
      <c r="C24" s="24"/>
      <c r="D24" s="23"/>
    </row>
    <row r="25" spans="1:4" ht="66" customHeight="1" x14ac:dyDescent="0.25">
      <c r="A25" s="24" t="s">
        <v>20</v>
      </c>
      <c r="B25" s="24" t="s">
        <v>21</v>
      </c>
      <c r="C25" s="24"/>
      <c r="D25" s="23"/>
    </row>
    <row r="26" spans="1:4" ht="58.5" customHeight="1" x14ac:dyDescent="0.25">
      <c r="A26" s="24" t="s">
        <v>23</v>
      </c>
      <c r="B26" s="24" t="s">
        <v>22</v>
      </c>
      <c r="C26" s="24"/>
      <c r="D26" s="23"/>
    </row>
    <row r="27" spans="1:4" x14ac:dyDescent="0.25">
      <c r="A27" s="24" t="s">
        <v>24</v>
      </c>
      <c r="B27" s="24" t="s">
        <v>25</v>
      </c>
      <c r="C27" s="24"/>
      <c r="D27" s="23"/>
    </row>
  </sheetData>
  <mergeCells count="2">
    <mergeCell ref="A12:B12"/>
    <mergeCell ref="A20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tabSelected="1" topLeftCell="H3" workbookViewId="0">
      <selection activeCell="Y9" sqref="Y9"/>
    </sheetView>
  </sheetViews>
  <sheetFormatPr defaultRowHeight="15" x14ac:dyDescent="0.25"/>
  <cols>
    <col min="1" max="1" width="23" customWidth="1"/>
    <col min="3" max="3" width="10.7109375" bestFit="1" customWidth="1"/>
    <col min="4" max="4" width="9.85546875" bestFit="1" customWidth="1"/>
    <col min="5" max="5" width="18" bestFit="1" customWidth="1"/>
    <col min="8" max="8" width="12.7109375" bestFit="1" customWidth="1"/>
  </cols>
  <sheetData>
    <row r="1" spans="1:8" x14ac:dyDescent="0.25">
      <c r="A1" s="4" t="s">
        <v>104</v>
      </c>
      <c r="H1" t="s">
        <v>86</v>
      </c>
    </row>
    <row r="2" spans="1:8" x14ac:dyDescent="0.25">
      <c r="A2" s="5">
        <v>0.08</v>
      </c>
      <c r="C2" t="s">
        <v>87</v>
      </c>
      <c r="D2" t="s">
        <v>3</v>
      </c>
      <c r="E2" t="s">
        <v>91</v>
      </c>
      <c r="F2" t="s">
        <v>88</v>
      </c>
      <c r="G2" t="s">
        <v>89</v>
      </c>
      <c r="H2" t="s">
        <v>92</v>
      </c>
    </row>
    <row r="3" spans="1:8" x14ac:dyDescent="0.25">
      <c r="A3" s="4" t="s">
        <v>105</v>
      </c>
      <c r="C3" s="33">
        <v>43363</v>
      </c>
      <c r="D3" s="32">
        <v>70.77</v>
      </c>
      <c r="E3">
        <v>70.06</v>
      </c>
      <c r="F3">
        <v>2.1179999999999997E-2</v>
      </c>
      <c r="G3">
        <f>(DATEDIF(C3,$A$6,"d"))/360</f>
        <v>0.2388888888888889</v>
      </c>
      <c r="H3">
        <f>D3*EXP((F3+$A$2-$A$4)*G3)</f>
        <v>70.621044589631481</v>
      </c>
    </row>
    <row r="4" spans="1:8" x14ac:dyDescent="0.25">
      <c r="A4">
        <v>0.11</v>
      </c>
      <c r="C4" s="33">
        <v>43364</v>
      </c>
      <c r="D4" s="32">
        <v>70.8</v>
      </c>
      <c r="E4">
        <v>70.37</v>
      </c>
      <c r="F4">
        <v>2.1230000000000002E-2</v>
      </c>
      <c r="G4">
        <f t="shared" ref="G4:G45" si="0">(DATEDIF(C4,$A$6,"d"))/360</f>
        <v>0.2361111111111111</v>
      </c>
      <c r="H4">
        <f t="shared" ref="H4:H45" si="1">D4*EXP((F4+$A$2-$A$4)*G4)</f>
        <v>70.65354651587127</v>
      </c>
    </row>
    <row r="5" spans="1:8" ht="14.25" customHeight="1" x14ac:dyDescent="0.25">
      <c r="A5" s="40" t="s">
        <v>95</v>
      </c>
      <c r="C5" s="33">
        <v>43367</v>
      </c>
      <c r="D5" s="32">
        <v>73.23</v>
      </c>
      <c r="E5">
        <v>71.760000000000005</v>
      </c>
      <c r="F5">
        <v>2.1230000000000002E-2</v>
      </c>
      <c r="G5">
        <f t="shared" si="0"/>
        <v>0.22777777777777777</v>
      </c>
      <c r="H5">
        <f t="shared" si="1"/>
        <v>73.083860951423659</v>
      </c>
    </row>
    <row r="6" spans="1:8" x14ac:dyDescent="0.25">
      <c r="A6" s="33">
        <v>43449</v>
      </c>
      <c r="C6" s="33">
        <v>43368</v>
      </c>
      <c r="D6" s="32">
        <v>73.400000000000006</v>
      </c>
      <c r="E6">
        <v>72.099999999999994</v>
      </c>
      <c r="F6">
        <v>2.1680000000000001E-2</v>
      </c>
      <c r="G6">
        <f t="shared" si="0"/>
        <v>0.22500000000000001</v>
      </c>
      <c r="H6">
        <f t="shared" si="1"/>
        <v>73.262723730677152</v>
      </c>
    </row>
    <row r="7" spans="1:8" x14ac:dyDescent="0.25">
      <c r="C7" s="33">
        <v>43369</v>
      </c>
      <c r="D7" s="32">
        <v>72.22</v>
      </c>
      <c r="E7">
        <v>71.41</v>
      </c>
      <c r="F7">
        <v>2.1600000000000001E-2</v>
      </c>
      <c r="G7">
        <f t="shared" si="0"/>
        <v>0.22222222222222221</v>
      </c>
      <c r="H7">
        <f t="shared" si="1"/>
        <v>72.085315078368694</v>
      </c>
    </row>
    <row r="8" spans="1:8" x14ac:dyDescent="0.25">
      <c r="A8" s="47" t="s">
        <v>111</v>
      </c>
      <c r="C8" s="33">
        <v>43370</v>
      </c>
      <c r="D8" s="32">
        <v>72.180000000000007</v>
      </c>
      <c r="E8">
        <v>71.959999999999994</v>
      </c>
      <c r="F8">
        <v>2.1400000000000002E-2</v>
      </c>
      <c r="G8">
        <f t="shared" si="0"/>
        <v>0.21944444444444444</v>
      </c>
      <c r="H8">
        <f t="shared" si="1"/>
        <v>72.04390875760042</v>
      </c>
    </row>
    <row r="9" spans="1:8" x14ac:dyDescent="0.25">
      <c r="A9" s="34">
        <f>AVERAGE(D3:D45)</f>
        <v>67.659999999999982</v>
      </c>
      <c r="C9" s="33">
        <v>43371</v>
      </c>
      <c r="D9" s="32">
        <v>73.16</v>
      </c>
      <c r="E9">
        <v>73.06</v>
      </c>
      <c r="F9">
        <v>2.1499999999999998E-2</v>
      </c>
      <c r="G9">
        <f t="shared" si="0"/>
        <v>0.21666666666666667</v>
      </c>
      <c r="H9">
        <f t="shared" si="1"/>
        <v>73.025387660243652</v>
      </c>
    </row>
    <row r="10" spans="1:8" x14ac:dyDescent="0.25">
      <c r="A10" s="47" t="s">
        <v>108</v>
      </c>
      <c r="C10" s="33">
        <v>43374</v>
      </c>
      <c r="D10" s="32">
        <v>75.37</v>
      </c>
      <c r="E10">
        <v>75.14</v>
      </c>
      <c r="F10">
        <v>2.155E-2</v>
      </c>
      <c r="G10">
        <f t="shared" si="0"/>
        <v>0.20833333333333334</v>
      </c>
      <c r="H10">
        <f t="shared" si="1"/>
        <v>75.237434115665323</v>
      </c>
    </row>
    <row r="11" spans="1:8" x14ac:dyDescent="0.25">
      <c r="A11">
        <f>_xlfn.STDEV.P(D3:D45)</f>
        <v>6.0442326921793237</v>
      </c>
      <c r="C11" s="33">
        <v>43375</v>
      </c>
      <c r="D11" s="32">
        <v>75.16</v>
      </c>
      <c r="E11">
        <v>75.040000000000006</v>
      </c>
      <c r="F11">
        <v>2.1749999999999999E-2</v>
      </c>
      <c r="G11">
        <f t="shared" si="0"/>
        <v>0.20555555555555555</v>
      </c>
      <c r="H11">
        <f t="shared" si="1"/>
        <v>75.032649180069555</v>
      </c>
    </row>
    <row r="12" spans="1:8" x14ac:dyDescent="0.25">
      <c r="C12" s="33">
        <v>43376</v>
      </c>
      <c r="D12" s="32">
        <v>76.400000000000006</v>
      </c>
      <c r="E12">
        <v>76.239999999999995</v>
      </c>
      <c r="F12">
        <v>2.1700000000000001E-2</v>
      </c>
      <c r="G12">
        <f t="shared" si="0"/>
        <v>0.20277777777777778</v>
      </c>
      <c r="H12">
        <f t="shared" si="1"/>
        <v>76.271522703097602</v>
      </c>
    </row>
    <row r="13" spans="1:8" x14ac:dyDescent="0.25">
      <c r="A13" s="47" t="s">
        <v>112</v>
      </c>
      <c r="C13" s="33">
        <v>43377</v>
      </c>
      <c r="D13" s="32">
        <v>74.44</v>
      </c>
      <c r="E13">
        <v>74.25</v>
      </c>
      <c r="F13">
        <v>2.1700000000000001E-2</v>
      </c>
      <c r="G13">
        <f t="shared" si="0"/>
        <v>0.2</v>
      </c>
      <c r="H13">
        <f t="shared" si="1"/>
        <v>74.316532106703775</v>
      </c>
    </row>
    <row r="14" spans="1:8" x14ac:dyDescent="0.25">
      <c r="A14">
        <f>AVERAGE(E3:E45)</f>
        <v>67.511395348837198</v>
      </c>
      <c r="C14" s="33">
        <v>43378</v>
      </c>
      <c r="D14" s="32">
        <v>74.260000000000005</v>
      </c>
      <c r="E14">
        <v>74.260000000000005</v>
      </c>
      <c r="F14">
        <v>2.1649999999999999E-2</v>
      </c>
      <c r="G14">
        <f t="shared" si="0"/>
        <v>0.19722222222222222</v>
      </c>
      <c r="H14">
        <f t="shared" si="1"/>
        <v>74.137808859583757</v>
      </c>
    </row>
    <row r="15" spans="1:8" x14ac:dyDescent="0.25">
      <c r="A15" s="47" t="s">
        <v>110</v>
      </c>
      <c r="C15" s="33">
        <v>43381</v>
      </c>
      <c r="D15" s="32">
        <v>74.27</v>
      </c>
      <c r="E15">
        <v>74.17</v>
      </c>
      <c r="F15">
        <v>2.1649999999999999E-2</v>
      </c>
      <c r="G15">
        <f t="shared" si="0"/>
        <v>0.18888888888888888</v>
      </c>
      <c r="H15">
        <f t="shared" si="1"/>
        <v>74.152952035145503</v>
      </c>
    </row>
    <row r="16" spans="1:8" x14ac:dyDescent="0.25">
      <c r="A16">
        <f>_xlfn.STDEV.P(E3:E45)</f>
        <v>5.9255523072558294</v>
      </c>
      <c r="C16" s="33">
        <v>43382</v>
      </c>
      <c r="D16" s="32">
        <v>74.95</v>
      </c>
      <c r="E16">
        <v>74.81</v>
      </c>
      <c r="F16">
        <v>2.1850000000000001E-2</v>
      </c>
      <c r="G16">
        <f t="shared" si="0"/>
        <v>0.18611111111111112</v>
      </c>
      <c r="H16">
        <f t="shared" si="1"/>
        <v>74.836401598733829</v>
      </c>
    </row>
    <row r="17" spans="3:8" x14ac:dyDescent="0.25">
      <c r="C17" s="33">
        <v>43383</v>
      </c>
      <c r="D17" s="32">
        <v>73.180000000000007</v>
      </c>
      <c r="E17">
        <v>73.03</v>
      </c>
      <c r="F17">
        <v>2.2200000000000001E-2</v>
      </c>
      <c r="G17">
        <f t="shared" si="0"/>
        <v>0.18333333333333332</v>
      </c>
      <c r="H17">
        <f t="shared" si="1"/>
        <v>73.075427387238179</v>
      </c>
    </row>
    <row r="18" spans="3:8" x14ac:dyDescent="0.25">
      <c r="C18" s="33">
        <v>43384</v>
      </c>
      <c r="D18" s="32">
        <v>70.97</v>
      </c>
      <c r="E18">
        <v>70.81</v>
      </c>
      <c r="F18">
        <v>2.215E-2</v>
      </c>
      <c r="G18">
        <f t="shared" si="0"/>
        <v>0.18055555555555555</v>
      </c>
      <c r="H18">
        <f t="shared" si="1"/>
        <v>70.869481134537665</v>
      </c>
    </row>
    <row r="19" spans="3:8" x14ac:dyDescent="0.25">
      <c r="C19" s="33">
        <v>43385</v>
      </c>
      <c r="D19" s="32">
        <v>71.41</v>
      </c>
      <c r="E19">
        <v>71.180000000000007</v>
      </c>
      <c r="F19">
        <v>2.2179999999999998E-2</v>
      </c>
      <c r="G19">
        <f t="shared" si="0"/>
        <v>0.17777777777777778</v>
      </c>
      <c r="H19">
        <f t="shared" si="1"/>
        <v>71.310793206833566</v>
      </c>
    </row>
    <row r="20" spans="3:8" x14ac:dyDescent="0.25">
      <c r="C20" s="33">
        <v>43388</v>
      </c>
      <c r="D20" s="32">
        <v>71.84</v>
      </c>
      <c r="E20">
        <v>71.61</v>
      </c>
      <c r="F20">
        <v>2.23E-2</v>
      </c>
      <c r="G20">
        <f t="shared" si="0"/>
        <v>0.16944444444444445</v>
      </c>
      <c r="H20">
        <f t="shared" si="1"/>
        <v>71.746329875589879</v>
      </c>
    </row>
    <row r="21" spans="3:8" x14ac:dyDescent="0.25">
      <c r="C21" s="33">
        <v>43389</v>
      </c>
      <c r="D21" s="32">
        <v>71.930000000000007</v>
      </c>
      <c r="E21">
        <v>71.760000000000005</v>
      </c>
      <c r="F21">
        <v>2.2599999999999999E-2</v>
      </c>
      <c r="G21">
        <f t="shared" si="0"/>
        <v>0.16666666666666666</v>
      </c>
      <c r="H21">
        <f t="shared" si="1"/>
        <v>71.84134101761083</v>
      </c>
    </row>
    <row r="22" spans="3:8" x14ac:dyDescent="0.25">
      <c r="C22" s="33">
        <v>43390</v>
      </c>
      <c r="D22" s="32">
        <v>69.63</v>
      </c>
      <c r="E22">
        <v>69.7</v>
      </c>
      <c r="F22">
        <v>2.2599999999999999E-2</v>
      </c>
      <c r="G22">
        <f t="shared" si="0"/>
        <v>0.16388888888888889</v>
      </c>
      <c r="H22">
        <f t="shared" si="1"/>
        <v>69.545605469583023</v>
      </c>
    </row>
    <row r="23" spans="3:8" x14ac:dyDescent="0.25">
      <c r="C23" s="33">
        <v>43391</v>
      </c>
      <c r="D23" s="32">
        <v>68.63</v>
      </c>
      <c r="E23">
        <v>68.709999999999994</v>
      </c>
      <c r="F23">
        <v>2.2550000000000001E-2</v>
      </c>
      <c r="G23">
        <f t="shared" si="0"/>
        <v>0.16111111111111112</v>
      </c>
      <c r="H23">
        <f t="shared" si="1"/>
        <v>68.547674352817182</v>
      </c>
    </row>
    <row r="24" spans="3:8" x14ac:dyDescent="0.25">
      <c r="C24" s="33">
        <v>43392</v>
      </c>
      <c r="D24" s="32">
        <v>69.16</v>
      </c>
      <c r="E24">
        <v>69.28</v>
      </c>
      <c r="F24">
        <v>2.2599999999999999E-2</v>
      </c>
      <c r="G24">
        <f t="shared" si="0"/>
        <v>0.15833333333333333</v>
      </c>
      <c r="H24">
        <f t="shared" si="1"/>
        <v>69.079014986318555</v>
      </c>
    </row>
    <row r="25" spans="3:8" x14ac:dyDescent="0.25">
      <c r="C25" s="33">
        <v>43395</v>
      </c>
      <c r="D25" s="32">
        <v>69.25</v>
      </c>
      <c r="E25">
        <v>69.36</v>
      </c>
      <c r="F25">
        <v>2.2579999999999999E-2</v>
      </c>
      <c r="G25">
        <f t="shared" si="0"/>
        <v>0.15</v>
      </c>
      <c r="H25">
        <f t="shared" si="1"/>
        <v>69.17296762646798</v>
      </c>
    </row>
    <row r="26" spans="3:8" x14ac:dyDescent="0.25">
      <c r="C26" s="33">
        <v>43396</v>
      </c>
      <c r="D26" s="32">
        <v>66.489999999999995</v>
      </c>
      <c r="E26">
        <v>66.430000000000007</v>
      </c>
      <c r="F26">
        <v>2.29E-2</v>
      </c>
      <c r="G26">
        <f t="shared" si="0"/>
        <v>0.14722222222222223</v>
      </c>
      <c r="H26">
        <f t="shared" si="1"/>
        <v>66.420535791577009</v>
      </c>
    </row>
    <row r="27" spans="3:8" x14ac:dyDescent="0.25">
      <c r="C27" s="33">
        <v>43397</v>
      </c>
      <c r="D27" s="32">
        <v>66.56</v>
      </c>
      <c r="E27">
        <v>66.819999999999993</v>
      </c>
      <c r="F27">
        <v>2.2850000000000002E-2</v>
      </c>
      <c r="G27">
        <f t="shared" si="0"/>
        <v>0.14444444444444443</v>
      </c>
      <c r="H27">
        <f t="shared" si="1"/>
        <v>66.491293796338283</v>
      </c>
    </row>
    <row r="28" spans="3:8" x14ac:dyDescent="0.25">
      <c r="C28" s="33">
        <v>43398</v>
      </c>
      <c r="D28" s="32">
        <v>67.25</v>
      </c>
      <c r="E28">
        <v>67.33</v>
      </c>
      <c r="F28">
        <v>2.2799999999999997E-2</v>
      </c>
      <c r="G28">
        <f t="shared" si="0"/>
        <v>0.14166666666666666</v>
      </c>
      <c r="H28">
        <f t="shared" si="1"/>
        <v>67.18143997155866</v>
      </c>
    </row>
    <row r="29" spans="3:8" x14ac:dyDescent="0.25">
      <c r="C29" s="33">
        <v>43399</v>
      </c>
      <c r="D29" s="32">
        <v>67.58</v>
      </c>
      <c r="E29">
        <v>67.59</v>
      </c>
      <c r="F29">
        <v>2.273E-2</v>
      </c>
      <c r="G29">
        <f t="shared" si="0"/>
        <v>0.1388888888888889</v>
      </c>
      <c r="H29">
        <f t="shared" si="1"/>
        <v>67.511797410851756</v>
      </c>
    </row>
    <row r="30" spans="3:8" x14ac:dyDescent="0.25">
      <c r="C30" s="33">
        <v>43402</v>
      </c>
      <c r="D30" s="32">
        <v>67</v>
      </c>
      <c r="E30">
        <v>67.040000000000006</v>
      </c>
      <c r="F30">
        <v>2.2599999999999999E-2</v>
      </c>
      <c r="G30">
        <f t="shared" si="0"/>
        <v>0.13055555555555556</v>
      </c>
      <c r="H30">
        <f t="shared" si="1"/>
        <v>66.935301813406298</v>
      </c>
    </row>
    <row r="31" spans="3:8" x14ac:dyDescent="0.25">
      <c r="C31" s="33">
        <v>43403</v>
      </c>
      <c r="D31" s="32">
        <v>66.180000000000007</v>
      </c>
      <c r="E31">
        <v>66.180000000000007</v>
      </c>
      <c r="F31">
        <v>2.283E-2</v>
      </c>
      <c r="G31">
        <f t="shared" si="0"/>
        <v>0.12777777777777777</v>
      </c>
      <c r="H31">
        <f t="shared" si="1"/>
        <v>66.119395855987378</v>
      </c>
    </row>
    <row r="32" spans="3:8" x14ac:dyDescent="0.25">
      <c r="C32" s="33">
        <v>43404</v>
      </c>
      <c r="D32" s="32">
        <v>65.31</v>
      </c>
      <c r="E32">
        <v>65.31</v>
      </c>
      <c r="F32">
        <v>2.2780000000000002E-2</v>
      </c>
      <c r="G32">
        <f t="shared" si="0"/>
        <v>0.125</v>
      </c>
      <c r="H32">
        <f t="shared" si="1"/>
        <v>65.251084314701927</v>
      </c>
    </row>
    <row r="33" spans="3:8" x14ac:dyDescent="0.25">
      <c r="C33" s="33">
        <v>43405</v>
      </c>
      <c r="D33" s="32">
        <v>63.67</v>
      </c>
      <c r="E33">
        <v>63.69</v>
      </c>
      <c r="F33">
        <v>2.2700000000000001E-2</v>
      </c>
      <c r="G33">
        <f t="shared" si="0"/>
        <v>0.12222222222222222</v>
      </c>
      <c r="H33">
        <f t="shared" si="1"/>
        <v>63.613217546161543</v>
      </c>
    </row>
    <row r="34" spans="3:8" x14ac:dyDescent="0.25">
      <c r="C34" s="33">
        <v>43406</v>
      </c>
      <c r="D34" s="32">
        <v>63.12</v>
      </c>
      <c r="E34">
        <v>63.14</v>
      </c>
      <c r="F34">
        <v>2.273E-2</v>
      </c>
      <c r="G34">
        <f t="shared" si="0"/>
        <v>0.11944444444444445</v>
      </c>
      <c r="H34">
        <f t="shared" si="1"/>
        <v>63.06521283762995</v>
      </c>
    </row>
    <row r="35" spans="3:8" x14ac:dyDescent="0.25">
      <c r="C35" s="33">
        <v>43409</v>
      </c>
      <c r="D35" s="32">
        <v>63.12</v>
      </c>
      <c r="E35">
        <v>63.1</v>
      </c>
      <c r="F35">
        <v>2.2679999999999999E-2</v>
      </c>
      <c r="G35">
        <f t="shared" si="0"/>
        <v>0.1111111111111111</v>
      </c>
      <c r="H35">
        <f t="shared" si="1"/>
        <v>63.068683271631755</v>
      </c>
    </row>
    <row r="36" spans="3:8" x14ac:dyDescent="0.25">
      <c r="C36" s="33">
        <v>43410</v>
      </c>
      <c r="D36" s="32">
        <v>62.16</v>
      </c>
      <c r="E36">
        <v>62.21</v>
      </c>
      <c r="F36">
        <v>2.3099999999999999E-2</v>
      </c>
      <c r="G36">
        <f t="shared" si="0"/>
        <v>0.10833333333333334</v>
      </c>
      <c r="H36">
        <f t="shared" si="1"/>
        <v>62.113552761817992</v>
      </c>
    </row>
    <row r="37" spans="3:8" x14ac:dyDescent="0.25">
      <c r="C37" s="33">
        <v>43411</v>
      </c>
      <c r="D37" s="32">
        <v>61.69</v>
      </c>
      <c r="E37">
        <v>61.67</v>
      </c>
      <c r="F37">
        <v>2.3099999999999999E-2</v>
      </c>
      <c r="G37">
        <f t="shared" si="0"/>
        <v>0.10555555555555556</v>
      </c>
      <c r="H37">
        <f t="shared" si="1"/>
        <v>61.645085475024992</v>
      </c>
    </row>
    <row r="38" spans="3:8" x14ac:dyDescent="0.25">
      <c r="C38" s="33">
        <v>43412</v>
      </c>
      <c r="D38" s="32">
        <v>60.71</v>
      </c>
      <c r="E38">
        <v>60.67</v>
      </c>
      <c r="F38">
        <v>2.3029999999999998E-2</v>
      </c>
      <c r="G38">
        <f t="shared" si="0"/>
        <v>0.10277777777777777</v>
      </c>
      <c r="H38">
        <f t="shared" si="1"/>
        <v>60.666525290599189</v>
      </c>
    </row>
    <row r="39" spans="3:8" x14ac:dyDescent="0.25">
      <c r="C39" s="33">
        <v>43413</v>
      </c>
      <c r="D39" s="32">
        <v>60.19</v>
      </c>
      <c r="E39">
        <v>60.19</v>
      </c>
      <c r="F39">
        <v>2.3E-2</v>
      </c>
      <c r="G39">
        <f t="shared" si="0"/>
        <v>0.1</v>
      </c>
      <c r="H39">
        <f t="shared" si="1"/>
        <v>60.147881743109735</v>
      </c>
    </row>
    <row r="40" spans="3:8" x14ac:dyDescent="0.25">
      <c r="C40" s="33">
        <v>43416</v>
      </c>
      <c r="D40" s="32">
        <v>59.85</v>
      </c>
      <c r="E40">
        <v>59.93</v>
      </c>
      <c r="F40">
        <v>2.3E-2</v>
      </c>
      <c r="G40">
        <f t="shared" si="0"/>
        <v>9.166666666666666E-2</v>
      </c>
      <c r="H40">
        <f t="shared" si="1"/>
        <v>59.811608568568182</v>
      </c>
    </row>
    <row r="41" spans="3:8" x14ac:dyDescent="0.25">
      <c r="C41" s="33">
        <v>43417</v>
      </c>
      <c r="D41" s="32">
        <v>55.63</v>
      </c>
      <c r="E41">
        <v>55.69</v>
      </c>
      <c r="F41">
        <v>2.2949999999999998E-2</v>
      </c>
      <c r="G41">
        <f t="shared" si="0"/>
        <v>8.8888888888888892E-2</v>
      </c>
      <c r="H41">
        <f t="shared" si="1"/>
        <v>55.595149454311503</v>
      </c>
    </row>
    <row r="42" spans="3:8" x14ac:dyDescent="0.25">
      <c r="C42" s="33">
        <v>43418</v>
      </c>
      <c r="D42" s="32">
        <v>56.16</v>
      </c>
      <c r="E42">
        <v>56.25</v>
      </c>
      <c r="F42">
        <v>2.3250000000000003E-2</v>
      </c>
      <c r="G42">
        <f t="shared" si="0"/>
        <v>8.611111111111111E-2</v>
      </c>
      <c r="H42">
        <f t="shared" si="1"/>
        <v>56.127366485034059</v>
      </c>
    </row>
    <row r="43" spans="3:8" x14ac:dyDescent="0.25">
      <c r="C43" s="33">
        <v>43419</v>
      </c>
      <c r="D43" s="32">
        <v>56.45</v>
      </c>
      <c r="E43">
        <v>56.46</v>
      </c>
      <c r="F43">
        <v>2.3099999999999999E-2</v>
      </c>
      <c r="G43">
        <f t="shared" si="0"/>
        <v>8.3333333333333329E-2</v>
      </c>
      <c r="H43">
        <f t="shared" si="1"/>
        <v>56.417550580102272</v>
      </c>
    </row>
    <row r="44" spans="3:8" x14ac:dyDescent="0.25">
      <c r="C44" s="33">
        <v>43420</v>
      </c>
      <c r="D44" s="32">
        <v>56.49</v>
      </c>
      <c r="E44">
        <v>56.46</v>
      </c>
      <c r="F44">
        <v>2.3E-2</v>
      </c>
      <c r="G44">
        <f t="shared" si="0"/>
        <v>8.0555555555555561E-2</v>
      </c>
      <c r="H44">
        <f t="shared" si="1"/>
        <v>56.45815489606062</v>
      </c>
    </row>
    <row r="45" spans="3:8" x14ac:dyDescent="0.25">
      <c r="C45" s="33">
        <v>43423</v>
      </c>
      <c r="D45" s="32">
        <v>57.16</v>
      </c>
      <c r="E45">
        <v>56.76</v>
      </c>
      <c r="F45">
        <v>2.3E-2</v>
      </c>
      <c r="G45">
        <f t="shared" si="0"/>
        <v>7.2222222222222215E-2</v>
      </c>
      <c r="H45">
        <f t="shared" si="1"/>
        <v>57.131109747873502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4"/>
  <sheetViews>
    <sheetView topLeftCell="C4" zoomScale="106" workbookViewId="0">
      <selection activeCell="C16" sqref="C16"/>
    </sheetView>
  </sheetViews>
  <sheetFormatPr defaultRowHeight="15" x14ac:dyDescent="0.25"/>
  <cols>
    <col min="1" max="1" width="41.5703125" style="26" customWidth="1"/>
    <col min="2" max="2" width="25.42578125" style="26" customWidth="1"/>
    <col min="3" max="3" width="28.42578125" style="26" customWidth="1"/>
    <col min="4" max="4" width="17.5703125" style="26" customWidth="1"/>
    <col min="5" max="5" width="22.5703125" style="26" customWidth="1"/>
    <col min="6" max="6" width="23" style="26" bestFit="1" customWidth="1"/>
    <col min="7" max="26" width="8.7109375" style="26" customWidth="1"/>
    <col min="27" max="16384" width="9.140625" style="26"/>
  </cols>
  <sheetData>
    <row r="1" spans="1:6" x14ac:dyDescent="0.25">
      <c r="A1" s="20" t="s">
        <v>55</v>
      </c>
      <c r="B1" s="21" t="s">
        <v>54</v>
      </c>
      <c r="C1" s="22"/>
      <c r="D1" s="23"/>
      <c r="E1" s="23"/>
      <c r="F1" s="23"/>
    </row>
    <row r="2" spans="1:6" ht="33" customHeight="1" x14ac:dyDescent="0.25">
      <c r="A2" s="24" t="s">
        <v>2</v>
      </c>
      <c r="B2" s="25">
        <f>10+30+31+15</f>
        <v>86</v>
      </c>
      <c r="C2" s="59" t="s">
        <v>56</v>
      </c>
      <c r="D2" s="63"/>
    </row>
    <row r="3" spans="1:6" ht="30" x14ac:dyDescent="0.25">
      <c r="A3" s="24" t="s">
        <v>38</v>
      </c>
      <c r="B3" s="25" t="s">
        <v>58</v>
      </c>
      <c r="C3" s="25"/>
    </row>
    <row r="4" spans="1:6" x14ac:dyDescent="0.25">
      <c r="A4" s="27" t="s">
        <v>3</v>
      </c>
      <c r="B4" s="28">
        <v>1.3270999999999999</v>
      </c>
      <c r="C4" s="25" t="s">
        <v>57</v>
      </c>
      <c r="E4" s="40" t="s">
        <v>113</v>
      </c>
    </row>
    <row r="5" spans="1:6" x14ac:dyDescent="0.25">
      <c r="A5" s="24" t="s">
        <v>4</v>
      </c>
      <c r="B5" s="25" t="s">
        <v>58</v>
      </c>
      <c r="C5" s="25" t="s">
        <v>5</v>
      </c>
      <c r="E5" s="26">
        <f>AVERAGE(B26:B90)</f>
        <v>1.2982703076923081</v>
      </c>
    </row>
    <row r="6" spans="1:6" x14ac:dyDescent="0.25">
      <c r="A6" s="24" t="s">
        <v>59</v>
      </c>
      <c r="B6" s="25">
        <v>2.12E-2</v>
      </c>
      <c r="C6" s="23"/>
      <c r="D6" s="23"/>
      <c r="E6" s="48" t="s">
        <v>114</v>
      </c>
    </row>
    <row r="7" spans="1:6" x14ac:dyDescent="0.25">
      <c r="A7" s="24" t="s">
        <v>60</v>
      </c>
      <c r="B7" s="25">
        <v>7.4999999999999997E-3</v>
      </c>
      <c r="C7" s="23"/>
      <c r="D7" s="23"/>
      <c r="E7" s="26">
        <f>_xlfn.STDEV.P(B26:B90)</f>
        <v>1.4301222429647353E-2</v>
      </c>
    </row>
    <row r="8" spans="1:6" x14ac:dyDescent="0.25">
      <c r="A8" s="24" t="s">
        <v>9</v>
      </c>
      <c r="B8" s="25" t="s">
        <v>58</v>
      </c>
      <c r="C8" s="23"/>
      <c r="D8" s="23"/>
      <c r="E8" s="48" t="s">
        <v>115</v>
      </c>
    </row>
    <row r="9" spans="1:6" x14ac:dyDescent="0.25">
      <c r="A9" s="24" t="s">
        <v>10</v>
      </c>
      <c r="B9" s="25" t="s">
        <v>58</v>
      </c>
      <c r="C9" s="23"/>
      <c r="D9" s="23"/>
      <c r="E9" s="26">
        <f>AVERAGE(G26:G90)</f>
        <v>1.3019846153846155</v>
      </c>
      <c r="F9" s="23"/>
    </row>
    <row r="10" spans="1:6" x14ac:dyDescent="0.25">
      <c r="A10" s="24" t="s">
        <v>11</v>
      </c>
      <c r="B10" s="25"/>
      <c r="C10" s="23"/>
      <c r="D10" s="23"/>
      <c r="E10" s="48" t="s">
        <v>116</v>
      </c>
      <c r="F10" s="23"/>
    </row>
    <row r="11" spans="1:6" x14ac:dyDescent="0.25">
      <c r="A11" s="29" t="s">
        <v>77</v>
      </c>
      <c r="B11" s="37">
        <f>B4*EXP((B6-B7)*(B2/360))</f>
        <v>1.3314504184822178</v>
      </c>
      <c r="C11" s="13"/>
      <c r="D11" s="23"/>
      <c r="E11" s="26">
        <f>_xlfn.STDEV.P(G26:G90)</f>
        <v>1.565664499643454E-2</v>
      </c>
      <c r="F11" s="23"/>
    </row>
    <row r="12" spans="1:6" x14ac:dyDescent="0.25">
      <c r="A12" s="27" t="s">
        <v>43</v>
      </c>
      <c r="B12" s="28">
        <v>1.3320000000000001</v>
      </c>
      <c r="C12" s="23"/>
      <c r="D12" s="23"/>
      <c r="E12" s="23"/>
      <c r="F12" s="23"/>
    </row>
    <row r="13" spans="1:6" x14ac:dyDescent="0.25">
      <c r="A13" s="55" t="s">
        <v>42</v>
      </c>
      <c r="B13" s="56"/>
      <c r="C13" s="23"/>
      <c r="D13" s="23"/>
      <c r="E13" s="23"/>
      <c r="F13" s="23"/>
    </row>
    <row r="14" spans="1:6" x14ac:dyDescent="0.25">
      <c r="A14" s="24" t="s">
        <v>47</v>
      </c>
      <c r="B14" s="25" t="s">
        <v>102</v>
      </c>
      <c r="C14" s="23"/>
      <c r="D14" s="23"/>
      <c r="E14" s="23"/>
      <c r="F14" s="23"/>
    </row>
    <row r="15" spans="1:6" x14ac:dyDescent="0.25">
      <c r="A15" s="24" t="s">
        <v>48</v>
      </c>
      <c r="B15" s="38" t="s">
        <v>94</v>
      </c>
      <c r="C15" s="23"/>
      <c r="D15" s="23"/>
      <c r="E15" s="23"/>
      <c r="F15" s="23"/>
    </row>
    <row r="16" spans="1:6" x14ac:dyDescent="0.25">
      <c r="A16" s="24" t="s">
        <v>52</v>
      </c>
      <c r="B16" s="25"/>
    </row>
    <row r="17" spans="1:7" x14ac:dyDescent="0.25">
      <c r="A17" s="30" t="s">
        <v>45</v>
      </c>
      <c r="B17" s="25"/>
    </row>
    <row r="18" spans="1:7" x14ac:dyDescent="0.25">
      <c r="A18" s="23"/>
      <c r="B18" s="25" t="s">
        <v>61</v>
      </c>
    </row>
    <row r="19" spans="1:7" x14ac:dyDescent="0.25">
      <c r="A19" s="23"/>
      <c r="B19" s="25" t="s">
        <v>106</v>
      </c>
    </row>
    <row r="20" spans="1:7" ht="15" customHeight="1" x14ac:dyDescent="0.25">
      <c r="A20" s="62" t="s">
        <v>53</v>
      </c>
      <c r="B20" s="62"/>
    </row>
    <row r="21" spans="1:7" ht="15.75" customHeight="1" x14ac:dyDescent="0.25">
      <c r="A21" s="63"/>
      <c r="B21" s="63"/>
      <c r="C21" s="24"/>
      <c r="D21" s="23"/>
      <c r="E21" s="23"/>
      <c r="F21" s="23"/>
    </row>
    <row r="22" spans="1:7" ht="15.75" customHeight="1" x14ac:dyDescent="0.25">
      <c r="A22" s="63"/>
      <c r="B22" s="63"/>
      <c r="C22" s="61"/>
      <c r="D22" s="23"/>
      <c r="E22" s="23"/>
      <c r="F22" s="23"/>
    </row>
    <row r="23" spans="1:7" ht="15.75" customHeight="1" x14ac:dyDescent="0.25">
      <c r="A23" s="40" t="s">
        <v>95</v>
      </c>
      <c r="B23" s="41">
        <v>43448</v>
      </c>
    </row>
    <row r="24" spans="1:7" ht="15.75" customHeight="1" x14ac:dyDescent="0.25">
      <c r="A24" s="39"/>
    </row>
    <row r="25" spans="1:7" ht="15.75" customHeight="1" x14ac:dyDescent="0.25">
      <c r="A25" s="42" t="s">
        <v>96</v>
      </c>
      <c r="B25" s="43" t="s">
        <v>99</v>
      </c>
      <c r="C25" s="43" t="s">
        <v>100</v>
      </c>
      <c r="D25" s="45" t="s">
        <v>101</v>
      </c>
      <c r="E25" s="43" t="s">
        <v>98</v>
      </c>
      <c r="F25" t="s">
        <v>92</v>
      </c>
      <c r="G25" t="s">
        <v>91</v>
      </c>
    </row>
    <row r="26" spans="1:7" ht="15.75" customHeight="1" x14ac:dyDescent="0.25">
      <c r="A26" s="33">
        <v>43346</v>
      </c>
      <c r="B26">
        <v>1.28653</v>
      </c>
      <c r="C26">
        <v>2.0680000000000001</v>
      </c>
      <c r="D26" s="46">
        <v>0.80025000000000002</v>
      </c>
      <c r="E26" s="26">
        <f>DATEDIF(A26,$B$23,"d")</f>
        <v>102</v>
      </c>
      <c r="F26" s="26">
        <f>B26*EXP(((C26/100)-(D26/100))*(E26/360))</f>
        <v>1.2911594716116346</v>
      </c>
      <c r="G26">
        <v>1.2733000000000001</v>
      </c>
    </row>
    <row r="27" spans="1:7" ht="15.75" customHeight="1" x14ac:dyDescent="0.25">
      <c r="A27" s="33">
        <v>43347</v>
      </c>
      <c r="B27">
        <v>1.2855300000000001</v>
      </c>
      <c r="C27">
        <v>2.09</v>
      </c>
      <c r="D27" s="46">
        <v>0.79944000000000004</v>
      </c>
      <c r="E27" s="26">
        <f t="shared" ref="E27:E90" si="0">DATEDIF(A27,$B$23,"d")</f>
        <v>101</v>
      </c>
      <c r="F27" s="26">
        <f t="shared" ref="F27:F90" si="1">B27*EXP(((C27/100)-(D27/100))*(E27/360))</f>
        <v>1.2901930036980602</v>
      </c>
      <c r="G27">
        <v>1.2750999999999999</v>
      </c>
    </row>
    <row r="28" spans="1:7" ht="15.75" customHeight="1" x14ac:dyDescent="0.25">
      <c r="A28" s="33">
        <v>43348</v>
      </c>
      <c r="B28">
        <v>1.2903899999999999</v>
      </c>
      <c r="C28">
        <v>2.08</v>
      </c>
      <c r="D28" s="46">
        <v>0.80100000000000005</v>
      </c>
      <c r="E28" s="26">
        <f t="shared" si="0"/>
        <v>100</v>
      </c>
      <c r="F28" s="26">
        <f t="shared" si="1"/>
        <v>1.2949826223692538</v>
      </c>
      <c r="G28">
        <v>1.2791999999999999</v>
      </c>
    </row>
    <row r="29" spans="1:7" ht="15.75" customHeight="1" x14ac:dyDescent="0.25">
      <c r="A29" s="33">
        <v>43349</v>
      </c>
      <c r="B29">
        <v>1.2927200000000001</v>
      </c>
      <c r="C29">
        <v>2.0880000000000001</v>
      </c>
      <c r="D29" s="46">
        <v>0.80349999999999999</v>
      </c>
      <c r="E29" s="26">
        <f t="shared" si="0"/>
        <v>99</v>
      </c>
      <c r="F29" s="26">
        <f t="shared" si="1"/>
        <v>1.2972944463834859</v>
      </c>
      <c r="G29">
        <v>1.2846</v>
      </c>
    </row>
    <row r="30" spans="1:7" ht="15.75" customHeight="1" x14ac:dyDescent="0.25">
      <c r="A30" s="33">
        <v>43350</v>
      </c>
      <c r="B30">
        <v>1.29149</v>
      </c>
      <c r="C30">
        <v>2.0830000000000002</v>
      </c>
      <c r="D30" s="46">
        <v>0.80225000000000002</v>
      </c>
      <c r="E30" s="26">
        <f t="shared" si="0"/>
        <v>98</v>
      </c>
      <c r="F30" s="26">
        <f t="shared" si="1"/>
        <v>1.2960006204863763</v>
      </c>
      <c r="G30">
        <v>1.2745</v>
      </c>
    </row>
    <row r="31" spans="1:7" ht="15.75" customHeight="1" x14ac:dyDescent="0.25">
      <c r="A31" s="33">
        <v>43353</v>
      </c>
      <c r="B31">
        <v>1.3025199999999999</v>
      </c>
      <c r="C31">
        <v>2.1080000000000001</v>
      </c>
      <c r="D31" s="46">
        <v>0.80225000000000002</v>
      </c>
      <c r="E31" s="26">
        <f t="shared" si="0"/>
        <v>95</v>
      </c>
      <c r="F31" s="26">
        <f t="shared" si="1"/>
        <v>1.3070158724853338</v>
      </c>
      <c r="G31">
        <v>1.2822</v>
      </c>
    </row>
    <row r="32" spans="1:7" ht="15.75" customHeight="1" x14ac:dyDescent="0.25">
      <c r="A32" s="33">
        <v>43354</v>
      </c>
      <c r="B32">
        <v>1.3030200000000001</v>
      </c>
      <c r="C32">
        <v>2.105</v>
      </c>
      <c r="D32" s="46">
        <v>0.80113000000000001</v>
      </c>
      <c r="E32" s="26">
        <f t="shared" si="0"/>
        <v>94</v>
      </c>
      <c r="F32" s="26">
        <f t="shared" si="1"/>
        <v>1.3074637562187015</v>
      </c>
      <c r="G32">
        <v>1.2821</v>
      </c>
    </row>
    <row r="33" spans="1:7" ht="15.75" customHeight="1" x14ac:dyDescent="0.25">
      <c r="A33" s="33">
        <v>43355</v>
      </c>
      <c r="B33">
        <v>1.30399</v>
      </c>
      <c r="C33">
        <v>2.093</v>
      </c>
      <c r="D33" s="46">
        <v>0.80113000000000001</v>
      </c>
      <c r="E33" s="26">
        <f t="shared" si="0"/>
        <v>93</v>
      </c>
      <c r="F33" s="26">
        <f t="shared" si="1"/>
        <v>1.3083491158933924</v>
      </c>
      <c r="G33">
        <v>1.2795000000000001</v>
      </c>
    </row>
    <row r="34" spans="1:7" ht="15.75" customHeight="1" x14ac:dyDescent="0.25">
      <c r="A34" s="33">
        <v>43356</v>
      </c>
      <c r="B34">
        <v>1.3106500000000001</v>
      </c>
      <c r="C34">
        <v>2.1030000000000002</v>
      </c>
      <c r="D34" s="46">
        <v>0.79974999999999996</v>
      </c>
      <c r="E34" s="26">
        <f t="shared" si="0"/>
        <v>92</v>
      </c>
      <c r="F34" s="26">
        <f t="shared" si="1"/>
        <v>1.3150224334457319</v>
      </c>
      <c r="G34">
        <v>1.28</v>
      </c>
    </row>
    <row r="35" spans="1:7" ht="15.75" customHeight="1" x14ac:dyDescent="0.25">
      <c r="A35" s="33">
        <v>43357</v>
      </c>
      <c r="B35">
        <v>1.3061700000000001</v>
      </c>
      <c r="C35">
        <v>2.1080000000000001</v>
      </c>
      <c r="D35" s="46">
        <v>0.79756000000000005</v>
      </c>
      <c r="E35" s="26">
        <f t="shared" si="0"/>
        <v>91</v>
      </c>
      <c r="F35" s="26">
        <f t="shared" si="1"/>
        <v>1.3105038635774231</v>
      </c>
      <c r="G35">
        <v>1.2870999999999999</v>
      </c>
    </row>
    <row r="36" spans="1:7" ht="15.75" customHeight="1" x14ac:dyDescent="0.25">
      <c r="A36" s="33">
        <v>43360</v>
      </c>
      <c r="B36">
        <v>1.3151999999999999</v>
      </c>
      <c r="C36">
        <v>2.125</v>
      </c>
      <c r="D36" s="46">
        <v>0.79730999999999996</v>
      </c>
      <c r="E36" s="26">
        <f t="shared" si="0"/>
        <v>88</v>
      </c>
      <c r="F36" s="26">
        <f t="shared" si="1"/>
        <v>1.3194753688634315</v>
      </c>
      <c r="G36">
        <v>1.2847</v>
      </c>
    </row>
    <row r="37" spans="1:7" ht="15.75" customHeight="1" x14ac:dyDescent="0.25">
      <c r="A37" s="33">
        <v>43361</v>
      </c>
      <c r="B37">
        <v>1.31473</v>
      </c>
      <c r="C37">
        <v>2.12</v>
      </c>
      <c r="D37" s="46">
        <v>0.80030999999999997</v>
      </c>
      <c r="E37" s="26">
        <f t="shared" si="0"/>
        <v>87</v>
      </c>
      <c r="F37" s="26">
        <f t="shared" si="1"/>
        <v>1.3189296971321924</v>
      </c>
      <c r="G37">
        <v>1.2811999999999999</v>
      </c>
    </row>
    <row r="38" spans="1:7" ht="15.75" customHeight="1" x14ac:dyDescent="0.25">
      <c r="A38" s="33">
        <v>43362</v>
      </c>
      <c r="B38">
        <v>1.3141499999999999</v>
      </c>
      <c r="C38">
        <v>2.1179999999999999</v>
      </c>
      <c r="D38" s="46">
        <v>0.80069000000000001</v>
      </c>
      <c r="E38" s="26">
        <f t="shared" si="0"/>
        <v>86</v>
      </c>
      <c r="F38" s="26">
        <f t="shared" si="1"/>
        <v>1.3182920219873249</v>
      </c>
      <c r="G38">
        <v>1.3051999999999999</v>
      </c>
    </row>
    <row r="39" spans="1:7" ht="15.75" customHeight="1" x14ac:dyDescent="0.25">
      <c r="A39" s="33">
        <v>43363</v>
      </c>
      <c r="B39">
        <v>1.3261099999999999</v>
      </c>
      <c r="C39">
        <v>2.1230000000000002</v>
      </c>
      <c r="D39" s="46">
        <v>0.80444000000000004</v>
      </c>
      <c r="E39" s="26">
        <f t="shared" si="0"/>
        <v>85</v>
      </c>
      <c r="F39" s="26">
        <f t="shared" si="1"/>
        <v>1.3302449673475158</v>
      </c>
      <c r="G39">
        <v>1.2972999999999999</v>
      </c>
    </row>
    <row r="40" spans="1:7" ht="15.75" customHeight="1" x14ac:dyDescent="0.25">
      <c r="A40" s="33">
        <v>43364</v>
      </c>
      <c r="B40">
        <v>1.3070200000000001</v>
      </c>
      <c r="C40">
        <v>2.1230000000000002</v>
      </c>
      <c r="D40" s="46">
        <v>0.80400000000000005</v>
      </c>
      <c r="E40" s="26">
        <f t="shared" si="0"/>
        <v>84</v>
      </c>
      <c r="F40" s="26">
        <f t="shared" si="1"/>
        <v>1.3110487683095824</v>
      </c>
      <c r="G40">
        <v>1.2874000000000001</v>
      </c>
    </row>
    <row r="41" spans="1:7" ht="15.75" customHeight="1" x14ac:dyDescent="0.25">
      <c r="A41" s="33">
        <v>43367</v>
      </c>
      <c r="B41">
        <v>1.3118399999999999</v>
      </c>
      <c r="C41">
        <v>2.1680000000000001</v>
      </c>
      <c r="D41" s="46">
        <v>0.80149999999999999</v>
      </c>
      <c r="E41" s="26">
        <f t="shared" si="0"/>
        <v>81</v>
      </c>
      <c r="F41" s="26">
        <f t="shared" si="1"/>
        <v>1.3158796230406757</v>
      </c>
      <c r="G41">
        <v>1.2996000000000001</v>
      </c>
    </row>
    <row r="42" spans="1:7" ht="15.75" customHeight="1" x14ac:dyDescent="0.25">
      <c r="A42" s="33">
        <v>43368</v>
      </c>
      <c r="B42">
        <v>1.3183</v>
      </c>
      <c r="C42">
        <v>2.16</v>
      </c>
      <c r="D42" s="46">
        <v>0.80230999999999997</v>
      </c>
      <c r="E42" s="26">
        <f t="shared" si="0"/>
        <v>80</v>
      </c>
      <c r="F42" s="26">
        <f t="shared" si="1"/>
        <v>1.3222834344484207</v>
      </c>
      <c r="G42">
        <v>1.3070999999999999</v>
      </c>
    </row>
    <row r="43" spans="1:7" ht="15.75" customHeight="1" x14ac:dyDescent="0.25">
      <c r="A43" s="33">
        <v>43369</v>
      </c>
      <c r="B43">
        <v>1.31646</v>
      </c>
      <c r="C43">
        <v>2.14</v>
      </c>
      <c r="D43" s="46">
        <v>0.80118999999999996</v>
      </c>
      <c r="E43" s="26">
        <f t="shared" si="0"/>
        <v>79</v>
      </c>
      <c r="F43" s="26">
        <f t="shared" si="1"/>
        <v>1.3203333730684663</v>
      </c>
      <c r="G43">
        <v>1.3169999999999999</v>
      </c>
    </row>
    <row r="44" spans="1:7" ht="15.75" customHeight="1" x14ac:dyDescent="0.25">
      <c r="A44" s="33">
        <v>43370</v>
      </c>
      <c r="B44">
        <v>1.3074699999999999</v>
      </c>
      <c r="C44">
        <v>2.15</v>
      </c>
      <c r="D44" s="46">
        <v>0.79844000000000004</v>
      </c>
      <c r="E44" s="26">
        <f t="shared" si="0"/>
        <v>78</v>
      </c>
      <c r="F44" s="26">
        <f t="shared" si="1"/>
        <v>1.311304380520099</v>
      </c>
      <c r="G44">
        <v>1.3115000000000001</v>
      </c>
    </row>
    <row r="45" spans="1:7" ht="15.75" customHeight="1" x14ac:dyDescent="0.25">
      <c r="A45" s="33">
        <v>43371</v>
      </c>
      <c r="B45">
        <v>1.3025500000000001</v>
      </c>
      <c r="C45">
        <v>2.1549999999999998</v>
      </c>
      <c r="D45" s="46">
        <v>0.80025000000000002</v>
      </c>
      <c r="E45" s="26">
        <f t="shared" si="0"/>
        <v>77</v>
      </c>
      <c r="F45" s="26">
        <f t="shared" si="1"/>
        <v>1.3063298203430134</v>
      </c>
      <c r="G45">
        <v>1.3076000000000001</v>
      </c>
    </row>
    <row r="46" spans="1:7" ht="15.75" customHeight="1" x14ac:dyDescent="0.25">
      <c r="A46" s="33">
        <v>43374</v>
      </c>
      <c r="B46">
        <v>1.3041400000000001</v>
      </c>
      <c r="C46">
        <v>2.1749999999999998</v>
      </c>
      <c r="D46" s="46">
        <v>0.79937999999999998</v>
      </c>
      <c r="E46" s="26">
        <f t="shared" si="0"/>
        <v>74</v>
      </c>
      <c r="F46" s="26">
        <f t="shared" si="1"/>
        <v>1.3078328875202558</v>
      </c>
      <c r="G46">
        <v>1.2985</v>
      </c>
    </row>
    <row r="47" spans="1:7" ht="15.75" customHeight="1" x14ac:dyDescent="0.25">
      <c r="A47" s="33">
        <v>43375</v>
      </c>
      <c r="B47">
        <v>1.29786</v>
      </c>
      <c r="C47">
        <v>2.17</v>
      </c>
      <c r="D47" s="46">
        <v>0.80137999999999998</v>
      </c>
      <c r="E47" s="26">
        <f t="shared" si="0"/>
        <v>73</v>
      </c>
      <c r="F47" s="26">
        <f t="shared" si="1"/>
        <v>1.3014668980583335</v>
      </c>
      <c r="G47">
        <v>1.3041</v>
      </c>
    </row>
    <row r="48" spans="1:7" ht="15.75" customHeight="1" x14ac:dyDescent="0.25">
      <c r="A48" s="33">
        <v>43376</v>
      </c>
      <c r="B48">
        <v>1.2937399999999999</v>
      </c>
      <c r="C48">
        <v>2.17</v>
      </c>
      <c r="D48" s="46">
        <v>0.79674999999999996</v>
      </c>
      <c r="E48" s="26">
        <f t="shared" si="0"/>
        <v>72</v>
      </c>
      <c r="F48" s="26">
        <f t="shared" si="1"/>
        <v>1.2972981408903119</v>
      </c>
      <c r="G48">
        <v>1.2796000000000001</v>
      </c>
    </row>
    <row r="49" spans="1:7" ht="15.75" customHeight="1" x14ac:dyDescent="0.25">
      <c r="A49" s="33">
        <v>43377</v>
      </c>
      <c r="B49">
        <v>1.3019400000000001</v>
      </c>
      <c r="C49">
        <v>2.165</v>
      </c>
      <c r="D49" s="46">
        <v>0.79993999999999998</v>
      </c>
      <c r="E49" s="26">
        <f t="shared" si="0"/>
        <v>71</v>
      </c>
      <c r="F49" s="26">
        <f t="shared" si="1"/>
        <v>1.3054498074727554</v>
      </c>
      <c r="G49">
        <v>1.2727999999999999</v>
      </c>
    </row>
    <row r="50" spans="1:7" ht="15.75" customHeight="1" x14ac:dyDescent="0.25">
      <c r="A50" s="33">
        <v>43378</v>
      </c>
      <c r="B50">
        <v>1.3111200000000001</v>
      </c>
      <c r="C50">
        <v>2.165</v>
      </c>
      <c r="D50" s="46">
        <v>0.80244000000000004</v>
      </c>
      <c r="E50" s="26">
        <f t="shared" si="0"/>
        <v>70</v>
      </c>
      <c r="F50" s="26">
        <f t="shared" si="1"/>
        <v>1.3145983161934578</v>
      </c>
      <c r="G50">
        <v>1.2833000000000001</v>
      </c>
    </row>
    <row r="51" spans="1:7" ht="15.75" customHeight="1" x14ac:dyDescent="0.25">
      <c r="A51" s="33">
        <v>43381</v>
      </c>
      <c r="B51">
        <v>1.3090599999999999</v>
      </c>
      <c r="C51">
        <v>2.1850000000000001</v>
      </c>
      <c r="D51" s="46">
        <v>0.80218999999999996</v>
      </c>
      <c r="E51" s="26">
        <f t="shared" si="0"/>
        <v>67</v>
      </c>
      <c r="F51" s="26">
        <f t="shared" si="1"/>
        <v>1.3124332872754225</v>
      </c>
      <c r="G51">
        <v>1.2859</v>
      </c>
    </row>
    <row r="52" spans="1:7" ht="15.75" customHeight="1" x14ac:dyDescent="0.25">
      <c r="A52" s="33">
        <v>43382</v>
      </c>
      <c r="B52">
        <v>1.3142</v>
      </c>
      <c r="C52">
        <v>2.2200000000000002</v>
      </c>
      <c r="D52" s="46">
        <v>0.80513000000000001</v>
      </c>
      <c r="E52" s="26">
        <f t="shared" si="0"/>
        <v>66</v>
      </c>
      <c r="F52" s="26">
        <f t="shared" si="1"/>
        <v>1.3176133657147941</v>
      </c>
      <c r="G52">
        <v>1.2854000000000001</v>
      </c>
    </row>
    <row r="53" spans="1:7" ht="15.75" customHeight="1" x14ac:dyDescent="0.25">
      <c r="A53" s="33">
        <v>43383</v>
      </c>
      <c r="B53">
        <v>1.31897</v>
      </c>
      <c r="C53">
        <v>2.2149999999999999</v>
      </c>
      <c r="D53" s="46">
        <v>0.80449999999999999</v>
      </c>
      <c r="E53" s="26">
        <f t="shared" si="0"/>
        <v>65</v>
      </c>
      <c r="F53" s="26">
        <f t="shared" si="1"/>
        <v>1.322333349492423</v>
      </c>
      <c r="G53">
        <v>1.2911999999999999</v>
      </c>
    </row>
    <row r="54" spans="1:7" ht="15.75" customHeight="1" x14ac:dyDescent="0.25">
      <c r="A54" s="33">
        <v>43384</v>
      </c>
      <c r="B54">
        <v>1.3230299999999999</v>
      </c>
      <c r="C54">
        <v>2.218</v>
      </c>
      <c r="D54" s="46">
        <v>0.80844000000000005</v>
      </c>
      <c r="E54" s="26">
        <f t="shared" si="0"/>
        <v>64</v>
      </c>
      <c r="F54" s="26">
        <f t="shared" si="1"/>
        <v>1.3263495177233824</v>
      </c>
      <c r="G54">
        <v>1.3016000000000001</v>
      </c>
    </row>
    <row r="55" spans="1:7" ht="15.75" customHeight="1" x14ac:dyDescent="0.25">
      <c r="A55" s="33">
        <v>43385</v>
      </c>
      <c r="B55">
        <v>1.3146800000000001</v>
      </c>
      <c r="C55">
        <v>2.23</v>
      </c>
      <c r="D55" s="46">
        <v>0.81055999999999995</v>
      </c>
      <c r="E55" s="26">
        <f t="shared" si="0"/>
        <v>63</v>
      </c>
      <c r="F55" s="26">
        <f t="shared" si="1"/>
        <v>1.317949750795492</v>
      </c>
      <c r="G55">
        <v>1.3004</v>
      </c>
    </row>
    <row r="56" spans="1:7" ht="15.75" customHeight="1" x14ac:dyDescent="0.25">
      <c r="A56" s="33">
        <v>43388</v>
      </c>
      <c r="B56">
        <v>1.3150900000000001</v>
      </c>
      <c r="C56">
        <v>2.2599999999999998</v>
      </c>
      <c r="D56" s="46">
        <v>0.81288000000000005</v>
      </c>
      <c r="E56" s="26">
        <f t="shared" si="0"/>
        <v>60</v>
      </c>
      <c r="F56" s="26">
        <f t="shared" si="1"/>
        <v>1.3182656498172136</v>
      </c>
      <c r="G56">
        <v>1.3099000000000001</v>
      </c>
    </row>
    <row r="57" spans="1:7" ht="15.75" customHeight="1" x14ac:dyDescent="0.25">
      <c r="A57" s="33">
        <v>43389</v>
      </c>
      <c r="B57">
        <v>1.3181099999999999</v>
      </c>
      <c r="C57">
        <v>2.2599999999999998</v>
      </c>
      <c r="D57" s="46">
        <v>0.81025000000000003</v>
      </c>
      <c r="E57" s="26">
        <f t="shared" si="0"/>
        <v>59</v>
      </c>
      <c r="F57" s="26">
        <f t="shared" si="1"/>
        <v>1.3212455253958078</v>
      </c>
      <c r="G57">
        <v>1.3066</v>
      </c>
    </row>
    <row r="58" spans="1:7" ht="15.75" customHeight="1" x14ac:dyDescent="0.25">
      <c r="A58" s="33">
        <v>43390</v>
      </c>
      <c r="B58">
        <v>1.3113900000000001</v>
      </c>
      <c r="C58">
        <v>2.2549999999999999</v>
      </c>
      <c r="D58" s="46">
        <v>0.80344000000000004</v>
      </c>
      <c r="E58" s="26">
        <f t="shared" si="0"/>
        <v>58</v>
      </c>
      <c r="F58" s="26">
        <f t="shared" si="1"/>
        <v>1.3144604376110325</v>
      </c>
      <c r="G58">
        <v>1.3157000000000001</v>
      </c>
    </row>
    <row r="59" spans="1:7" ht="15.75" customHeight="1" x14ac:dyDescent="0.25">
      <c r="A59" s="33">
        <v>43391</v>
      </c>
      <c r="B59">
        <v>1.30166</v>
      </c>
      <c r="C59">
        <v>2.2599999999999998</v>
      </c>
      <c r="D59" s="46">
        <v>0.80381000000000002</v>
      </c>
      <c r="E59" s="26">
        <f t="shared" si="0"/>
        <v>57</v>
      </c>
      <c r="F59" s="26">
        <f t="shared" si="1"/>
        <v>1.3046646142089413</v>
      </c>
      <c r="G59">
        <v>1.3227</v>
      </c>
    </row>
    <row r="60" spans="1:7" ht="15.75" customHeight="1" x14ac:dyDescent="0.25">
      <c r="A60" s="33">
        <v>43392</v>
      </c>
      <c r="B60">
        <v>1.3064</v>
      </c>
      <c r="C60">
        <v>2.258</v>
      </c>
      <c r="D60" s="46">
        <v>0.80349999999999999</v>
      </c>
      <c r="E60" s="26">
        <f t="shared" si="0"/>
        <v>56</v>
      </c>
      <c r="F60" s="26">
        <f t="shared" si="1"/>
        <v>1.3093591489348466</v>
      </c>
      <c r="G60">
        <v>1.3191999999999999</v>
      </c>
    </row>
    <row r="61" spans="1:7" ht="15.75" customHeight="1" x14ac:dyDescent="0.25">
      <c r="A61" s="33">
        <v>43395</v>
      </c>
      <c r="B61">
        <v>1.29633</v>
      </c>
      <c r="C61">
        <v>2.29</v>
      </c>
      <c r="D61" s="46">
        <v>0.80462999999999996</v>
      </c>
      <c r="E61" s="26">
        <f t="shared" si="0"/>
        <v>53</v>
      </c>
      <c r="F61" s="26">
        <f t="shared" si="1"/>
        <v>1.2991679094340207</v>
      </c>
      <c r="G61">
        <v>1.32</v>
      </c>
    </row>
    <row r="62" spans="1:7" ht="15.75" customHeight="1" x14ac:dyDescent="0.25">
      <c r="A62" s="33">
        <v>43396</v>
      </c>
      <c r="B62">
        <v>1.2981799999999999</v>
      </c>
      <c r="C62">
        <v>2.2850000000000001</v>
      </c>
      <c r="D62" s="46">
        <v>0.80437999999999998</v>
      </c>
      <c r="E62" s="26">
        <f t="shared" si="0"/>
        <v>52</v>
      </c>
      <c r="F62" s="26">
        <f t="shared" si="1"/>
        <v>1.3009593539535793</v>
      </c>
      <c r="G62">
        <v>1.3271999999999999</v>
      </c>
    </row>
    <row r="63" spans="1:7" ht="15.75" customHeight="1" x14ac:dyDescent="0.25">
      <c r="A63" s="33">
        <v>43397</v>
      </c>
      <c r="B63">
        <v>1.2881199999999999</v>
      </c>
      <c r="C63">
        <v>2.2799999999999998</v>
      </c>
      <c r="D63" s="46">
        <v>0.80806</v>
      </c>
      <c r="E63" s="26">
        <f t="shared" si="0"/>
        <v>51</v>
      </c>
      <c r="F63" s="26">
        <f t="shared" si="1"/>
        <v>1.2908088525714858</v>
      </c>
      <c r="G63">
        <v>1.3238000000000001</v>
      </c>
    </row>
    <row r="64" spans="1:7" ht="15.75" customHeight="1" x14ac:dyDescent="0.25">
      <c r="A64" s="33">
        <v>43398</v>
      </c>
      <c r="B64">
        <v>1.28148</v>
      </c>
      <c r="C64">
        <v>2.2730000000000001</v>
      </c>
      <c r="D64" s="46">
        <v>0.80869000000000002</v>
      </c>
      <c r="E64" s="26">
        <f t="shared" si="0"/>
        <v>50</v>
      </c>
      <c r="F64" s="26">
        <f t="shared" si="1"/>
        <v>1.2840888797718322</v>
      </c>
      <c r="G64">
        <v>1.3186</v>
      </c>
    </row>
    <row r="65" spans="1:7" ht="15.75" customHeight="1" x14ac:dyDescent="0.25">
      <c r="A65" s="33">
        <v>43399</v>
      </c>
      <c r="B65">
        <v>1.2823599999999999</v>
      </c>
      <c r="C65">
        <v>2.2599999999999998</v>
      </c>
      <c r="D65" s="46">
        <v>0.81018999999999997</v>
      </c>
      <c r="E65" s="26">
        <f t="shared" si="0"/>
        <v>49</v>
      </c>
      <c r="F65" s="26">
        <f t="shared" si="1"/>
        <v>1.2848930467870059</v>
      </c>
      <c r="G65">
        <v>1.3132999999999999</v>
      </c>
    </row>
    <row r="66" spans="1:7" ht="15.75" customHeight="1" x14ac:dyDescent="0.25">
      <c r="A66" s="33">
        <v>43402</v>
      </c>
      <c r="B66">
        <v>1.2791999999999999</v>
      </c>
      <c r="C66">
        <v>2.2829999999999999</v>
      </c>
      <c r="D66" s="46">
        <v>0.81413000000000002</v>
      </c>
      <c r="E66" s="26">
        <f t="shared" si="0"/>
        <v>46</v>
      </c>
      <c r="F66" s="26">
        <f t="shared" si="1"/>
        <v>1.2816031715154848</v>
      </c>
      <c r="G66">
        <v>1.3151999999999999</v>
      </c>
    </row>
    <row r="67" spans="1:7" ht="15.75" customHeight="1" x14ac:dyDescent="0.25">
      <c r="A67" s="33">
        <v>43403</v>
      </c>
      <c r="B67">
        <v>1.2702500000000001</v>
      </c>
      <c r="C67">
        <v>2.278</v>
      </c>
      <c r="D67" s="46">
        <v>0.81074999999999997</v>
      </c>
      <c r="E67" s="26">
        <f t="shared" si="0"/>
        <v>45</v>
      </c>
      <c r="F67" s="26">
        <f t="shared" si="1"/>
        <v>1.2725818556214454</v>
      </c>
      <c r="G67">
        <v>1.3066</v>
      </c>
    </row>
    <row r="68" spans="1:7" ht="15.75" customHeight="1" x14ac:dyDescent="0.25">
      <c r="A68" s="33">
        <v>43404</v>
      </c>
      <c r="B68">
        <v>1.27647</v>
      </c>
      <c r="C68">
        <v>2.27</v>
      </c>
      <c r="D68" s="46">
        <v>0.81674999999999998</v>
      </c>
      <c r="E68" s="26">
        <f t="shared" si="0"/>
        <v>44</v>
      </c>
      <c r="F68" s="26">
        <f t="shared" si="1"/>
        <v>1.2787392736615308</v>
      </c>
      <c r="G68">
        <v>1.3019000000000001</v>
      </c>
    </row>
    <row r="69" spans="1:7" ht="15.75" customHeight="1" x14ac:dyDescent="0.25">
      <c r="A69" s="33">
        <v>43405</v>
      </c>
      <c r="B69">
        <v>1.3004500000000001</v>
      </c>
      <c r="C69">
        <v>2.2730000000000001</v>
      </c>
      <c r="D69" s="46">
        <v>0.82587999999999995</v>
      </c>
      <c r="E69" s="26">
        <f t="shared" si="0"/>
        <v>43</v>
      </c>
      <c r="F69" s="26">
        <f t="shared" si="1"/>
        <v>1.3026997774197688</v>
      </c>
      <c r="G69">
        <v>1.3022</v>
      </c>
    </row>
    <row r="70" spans="1:7" ht="15.75" customHeight="1" x14ac:dyDescent="0.25">
      <c r="A70" s="33">
        <v>43406</v>
      </c>
      <c r="B70">
        <v>1.29616</v>
      </c>
      <c r="C70">
        <v>2.2679999999999998</v>
      </c>
      <c r="D70" s="46">
        <v>0.82813000000000003</v>
      </c>
      <c r="E70" s="26">
        <f t="shared" si="0"/>
        <v>42</v>
      </c>
      <c r="F70" s="26">
        <f t="shared" si="1"/>
        <v>1.2983391820509502</v>
      </c>
      <c r="G70">
        <v>1.3082</v>
      </c>
    </row>
    <row r="71" spans="1:7" ht="15.75" customHeight="1" x14ac:dyDescent="0.25">
      <c r="A71" s="33">
        <v>43409</v>
      </c>
      <c r="B71">
        <v>1.3035300000000001</v>
      </c>
      <c r="C71">
        <v>2.31</v>
      </c>
      <c r="D71" s="46">
        <v>0.83850000000000002</v>
      </c>
      <c r="E71" s="26">
        <f t="shared" si="0"/>
        <v>39</v>
      </c>
      <c r="F71" s="26">
        <f t="shared" si="1"/>
        <v>1.3056096469294247</v>
      </c>
      <c r="G71">
        <v>1.3086</v>
      </c>
    </row>
    <row r="72" spans="1:7" ht="15.75" customHeight="1" x14ac:dyDescent="0.25">
      <c r="A72" s="33">
        <v>43410</v>
      </c>
      <c r="B72">
        <v>1.3099000000000001</v>
      </c>
      <c r="C72">
        <v>2.31</v>
      </c>
      <c r="D72" s="46">
        <v>0.84562999999999999</v>
      </c>
      <c r="E72" s="26">
        <f t="shared" si="0"/>
        <v>38</v>
      </c>
      <c r="F72" s="26">
        <f t="shared" si="1"/>
        <v>1.3119263093760112</v>
      </c>
      <c r="G72">
        <v>1.3133999999999999</v>
      </c>
    </row>
    <row r="73" spans="1:7" ht="15.75" customHeight="1" x14ac:dyDescent="0.25">
      <c r="A73" s="33">
        <v>43411</v>
      </c>
      <c r="B73">
        <v>1.31254</v>
      </c>
      <c r="C73">
        <v>2.3029999999999999</v>
      </c>
      <c r="D73" s="46">
        <v>0.85455999999999999</v>
      </c>
      <c r="E73" s="26">
        <f t="shared" si="0"/>
        <v>37</v>
      </c>
      <c r="F73" s="26">
        <f t="shared" si="1"/>
        <v>1.3144953998710978</v>
      </c>
      <c r="G73">
        <v>1.3230999999999999</v>
      </c>
    </row>
    <row r="74" spans="1:7" ht="15.75" customHeight="1" x14ac:dyDescent="0.25">
      <c r="A74" s="33">
        <v>43412</v>
      </c>
      <c r="B74">
        <v>1.3060400000000001</v>
      </c>
      <c r="C74">
        <v>2.2999999999999998</v>
      </c>
      <c r="D74" s="46">
        <v>0.85624999999999996</v>
      </c>
      <c r="E74" s="26">
        <f t="shared" si="0"/>
        <v>36</v>
      </c>
      <c r="F74" s="26">
        <f t="shared" si="1"/>
        <v>1.3079269570693679</v>
      </c>
      <c r="G74">
        <v>1.3234999999999999</v>
      </c>
    </row>
    <row r="75" spans="1:7" ht="15.75" customHeight="1" x14ac:dyDescent="0.25">
      <c r="A75" s="33">
        <v>43413</v>
      </c>
      <c r="B75">
        <v>1.2967299999999999</v>
      </c>
      <c r="C75">
        <v>2.2999999999999998</v>
      </c>
      <c r="D75" s="46">
        <v>0.86680999999999997</v>
      </c>
      <c r="E75" s="26">
        <f t="shared" si="0"/>
        <v>35</v>
      </c>
      <c r="F75" s="26">
        <f t="shared" si="1"/>
        <v>1.2985380959558739</v>
      </c>
      <c r="G75">
        <v>1.3167</v>
      </c>
    </row>
    <row r="76" spans="1:7" ht="15.75" customHeight="1" x14ac:dyDescent="0.25">
      <c r="A76" s="33">
        <v>43416</v>
      </c>
      <c r="B76">
        <v>1.28484</v>
      </c>
      <c r="C76">
        <v>2.2949999999999999</v>
      </c>
      <c r="D76" s="46">
        <v>0.87580999999999998</v>
      </c>
      <c r="E76" s="26">
        <f t="shared" si="0"/>
        <v>32</v>
      </c>
      <c r="F76" s="26">
        <f t="shared" si="1"/>
        <v>1.2864618512846169</v>
      </c>
      <c r="G76">
        <v>1.3127</v>
      </c>
    </row>
    <row r="77" spans="1:7" ht="15.75" customHeight="1" x14ac:dyDescent="0.25">
      <c r="A77" s="33">
        <v>43417</v>
      </c>
      <c r="B77">
        <v>1.2970999999999999</v>
      </c>
      <c r="C77">
        <v>2.3250000000000002</v>
      </c>
      <c r="D77" s="46">
        <v>0.87680999999999998</v>
      </c>
      <c r="E77" s="26">
        <f t="shared" si="0"/>
        <v>31</v>
      </c>
      <c r="F77" s="26">
        <f t="shared" si="1"/>
        <v>1.2987185608031406</v>
      </c>
      <c r="G77">
        <v>1.3318000000000001</v>
      </c>
    </row>
    <row r="78" spans="1:7" ht="15.75" customHeight="1" x14ac:dyDescent="0.25">
      <c r="A78" s="33">
        <v>43418</v>
      </c>
      <c r="B78">
        <v>1.2988200000000001</v>
      </c>
      <c r="C78">
        <v>2.31</v>
      </c>
      <c r="D78" s="46">
        <v>0.88500000000000001</v>
      </c>
      <c r="E78" s="26">
        <f t="shared" si="0"/>
        <v>30</v>
      </c>
      <c r="F78" s="26">
        <f t="shared" si="1"/>
        <v>1.3003632648821701</v>
      </c>
      <c r="G78">
        <v>1.3197000000000001</v>
      </c>
    </row>
    <row r="79" spans="1:7" ht="15.75" customHeight="1" x14ac:dyDescent="0.25">
      <c r="A79" s="33">
        <v>43419</v>
      </c>
      <c r="B79">
        <v>1.2772399999999999</v>
      </c>
      <c r="C79">
        <v>2.2999999999999998</v>
      </c>
      <c r="D79" s="46">
        <v>0.88649999999999995</v>
      </c>
      <c r="E79" s="26">
        <f t="shared" si="0"/>
        <v>29</v>
      </c>
      <c r="F79" s="26">
        <f t="shared" si="1"/>
        <v>1.2786951611783259</v>
      </c>
      <c r="G79">
        <v>1.319</v>
      </c>
    </row>
    <row r="80" spans="1:7" ht="15.75" customHeight="1" x14ac:dyDescent="0.25">
      <c r="A80" s="33">
        <v>43420</v>
      </c>
      <c r="B80">
        <v>1.28271</v>
      </c>
      <c r="C80">
        <v>2.2999999999999998</v>
      </c>
      <c r="D80" s="46">
        <v>0.88780999999999999</v>
      </c>
      <c r="E80" s="26">
        <f t="shared" si="0"/>
        <v>28</v>
      </c>
      <c r="F80" s="26">
        <f t="shared" si="1"/>
        <v>1.2841196642074175</v>
      </c>
      <c r="G80">
        <v>1.3212999999999999</v>
      </c>
    </row>
    <row r="81" spans="1:7" ht="15.75" customHeight="1" x14ac:dyDescent="0.25">
      <c r="A81" s="33">
        <v>43423</v>
      </c>
      <c r="B81">
        <v>1.28545</v>
      </c>
      <c r="C81">
        <v>2.335</v>
      </c>
      <c r="D81" s="46">
        <v>0.88875000000000004</v>
      </c>
      <c r="E81" s="26">
        <f t="shared" si="0"/>
        <v>25</v>
      </c>
      <c r="F81" s="26">
        <f t="shared" si="1"/>
        <v>1.2867416777434852</v>
      </c>
      <c r="G81">
        <v>1.3118000000000001</v>
      </c>
    </row>
    <row r="82" spans="1:7" ht="15.75" customHeight="1" x14ac:dyDescent="0.25">
      <c r="A82" s="33">
        <v>43424</v>
      </c>
      <c r="B82">
        <v>1.2786599999999999</v>
      </c>
      <c r="C82">
        <v>2.35</v>
      </c>
      <c r="D82" s="46">
        <v>0.88937999999999995</v>
      </c>
      <c r="E82" s="26">
        <f t="shared" si="0"/>
        <v>24</v>
      </c>
      <c r="F82" s="26">
        <f t="shared" si="1"/>
        <v>1.2799056973111729</v>
      </c>
      <c r="G82">
        <v>1.3164</v>
      </c>
    </row>
    <row r="83" spans="1:7" ht="15.75" customHeight="1" x14ac:dyDescent="0.25">
      <c r="A83" s="33">
        <v>43425</v>
      </c>
      <c r="B83">
        <v>1.27742</v>
      </c>
      <c r="C83">
        <v>2.3479999999999999</v>
      </c>
      <c r="D83" s="46">
        <v>0.88824999999999998</v>
      </c>
      <c r="E83" s="26">
        <f t="shared" si="0"/>
        <v>23</v>
      </c>
      <c r="F83" s="26">
        <f t="shared" si="1"/>
        <v>1.2786119006641772</v>
      </c>
      <c r="G83">
        <v>1.3109999999999999</v>
      </c>
    </row>
    <row r="84" spans="1:7" ht="15.75" customHeight="1" x14ac:dyDescent="0.25">
      <c r="A84" s="33">
        <v>43426</v>
      </c>
      <c r="B84">
        <v>1.2875700000000001</v>
      </c>
      <c r="C84">
        <v>2.343</v>
      </c>
      <c r="D84" s="46">
        <v>0.89424999999999999</v>
      </c>
      <c r="E84" s="26">
        <f t="shared" si="0"/>
        <v>22</v>
      </c>
      <c r="F84" s="26">
        <f t="shared" si="1"/>
        <v>1.2887104512961161</v>
      </c>
      <c r="G84">
        <v>1.3062</v>
      </c>
    </row>
    <row r="85" spans="1:7" ht="15.75" customHeight="1" x14ac:dyDescent="0.25">
      <c r="A85" s="33">
        <v>43427</v>
      </c>
      <c r="B85">
        <v>1.2813000000000001</v>
      </c>
      <c r="C85">
        <v>2.3530000000000002</v>
      </c>
      <c r="D85" s="46">
        <v>0.88900000000000001</v>
      </c>
      <c r="E85" s="26">
        <f t="shared" si="0"/>
        <v>21</v>
      </c>
      <c r="F85" s="26">
        <f t="shared" si="1"/>
        <v>1.2823946975693306</v>
      </c>
      <c r="G85">
        <v>1.3084</v>
      </c>
    </row>
    <row r="86" spans="1:7" ht="15.75" customHeight="1" x14ac:dyDescent="0.25">
      <c r="A86" s="33">
        <v>43430</v>
      </c>
      <c r="B86">
        <v>1.2808200000000001</v>
      </c>
      <c r="C86">
        <v>2.335</v>
      </c>
      <c r="D86" s="46">
        <v>0.89212999999999998</v>
      </c>
      <c r="E86" s="26">
        <f t="shared" si="0"/>
        <v>18</v>
      </c>
      <c r="F86" s="26">
        <f t="shared" si="1"/>
        <v>1.2817443617700752</v>
      </c>
      <c r="G86">
        <v>1.298</v>
      </c>
    </row>
    <row r="87" spans="1:7" ht="15.75" customHeight="1" x14ac:dyDescent="0.25">
      <c r="A87" s="33">
        <v>43431</v>
      </c>
      <c r="B87">
        <v>1.27406</v>
      </c>
      <c r="C87">
        <v>2.31</v>
      </c>
      <c r="D87" s="46">
        <v>0.89212999999999998</v>
      </c>
      <c r="E87" s="26">
        <f t="shared" si="0"/>
        <v>17</v>
      </c>
      <c r="F87" s="26">
        <f t="shared" si="1"/>
        <v>1.2749133321613713</v>
      </c>
      <c r="G87">
        <v>1.2989999999999999</v>
      </c>
    </row>
    <row r="88" spans="1:7" ht="15.75" customHeight="1" x14ac:dyDescent="0.25">
      <c r="A88" s="33">
        <v>43432</v>
      </c>
      <c r="B88">
        <v>1.28226</v>
      </c>
      <c r="C88">
        <v>2.3079999999999998</v>
      </c>
      <c r="D88" s="46">
        <v>0.89212999999999998</v>
      </c>
      <c r="E88" s="26">
        <f t="shared" si="0"/>
        <v>16</v>
      </c>
      <c r="F88" s="26">
        <f t="shared" si="1"/>
        <v>1.2830671488067384</v>
      </c>
      <c r="G88">
        <v>1.2955000000000001</v>
      </c>
    </row>
    <row r="89" spans="1:7" ht="15.75" customHeight="1" x14ac:dyDescent="0.25">
      <c r="A89" s="33">
        <v>43433</v>
      </c>
      <c r="B89">
        <v>1.27868</v>
      </c>
      <c r="C89" s="26">
        <v>2.3340000000000001</v>
      </c>
      <c r="D89" s="46">
        <v>0.89212999999999998</v>
      </c>
      <c r="E89" s="26">
        <f t="shared" si="0"/>
        <v>15</v>
      </c>
      <c r="F89" s="26">
        <f t="shared" si="1"/>
        <v>1.2794484351116233</v>
      </c>
      <c r="G89">
        <v>1.2914000000000001</v>
      </c>
    </row>
    <row r="90" spans="1:7" ht="15.75" customHeight="1" x14ac:dyDescent="0.25">
      <c r="A90" s="33">
        <v>43434</v>
      </c>
      <c r="B90">
        <v>1.27467</v>
      </c>
      <c r="C90" s="26">
        <v>2.29</v>
      </c>
      <c r="D90" s="46">
        <v>0.89212999999999998</v>
      </c>
      <c r="E90" s="26">
        <f t="shared" si="0"/>
        <v>14</v>
      </c>
      <c r="F90" s="26">
        <f t="shared" si="1"/>
        <v>1.2753631195267519</v>
      </c>
      <c r="G90">
        <v>1.2914000000000001</v>
      </c>
    </row>
    <row r="91" spans="1:7" x14ac:dyDescent="0.25">
      <c r="A91" s="39"/>
    </row>
    <row r="92" spans="1:7" x14ac:dyDescent="0.25">
      <c r="A92" s="39"/>
    </row>
    <row r="93" spans="1:7" x14ac:dyDescent="0.25">
      <c r="A93" s="39"/>
    </row>
    <row r="94" spans="1:7" x14ac:dyDescent="0.25">
      <c r="A94" s="39"/>
    </row>
    <row r="95" spans="1:7" x14ac:dyDescent="0.25">
      <c r="A95" s="39"/>
    </row>
    <row r="96" spans="1:7" x14ac:dyDescent="0.25">
      <c r="A96" s="39"/>
    </row>
    <row r="97" spans="1:1" x14ac:dyDescent="0.25">
      <c r="A97" s="39"/>
    </row>
    <row r="98" spans="1:1" x14ac:dyDescent="0.25">
      <c r="A98" s="39"/>
    </row>
    <row r="99" spans="1:1" x14ac:dyDescent="0.25">
      <c r="A99" s="39"/>
    </row>
    <row r="100" spans="1:1" x14ac:dyDescent="0.25">
      <c r="A100" s="39"/>
    </row>
    <row r="101" spans="1:1" x14ac:dyDescent="0.25">
      <c r="A101" s="39"/>
    </row>
    <row r="102" spans="1:1" x14ac:dyDescent="0.25">
      <c r="A102" s="39"/>
    </row>
    <row r="103" spans="1:1" x14ac:dyDescent="0.25">
      <c r="A103" s="39"/>
    </row>
    <row r="104" spans="1:1" x14ac:dyDescent="0.25">
      <c r="A104" s="39"/>
    </row>
    <row r="105" spans="1:1" x14ac:dyDescent="0.25">
      <c r="A105" s="39"/>
    </row>
    <row r="106" spans="1:1" x14ac:dyDescent="0.25">
      <c r="A106" s="39"/>
    </row>
    <row r="107" spans="1:1" x14ac:dyDescent="0.25">
      <c r="A107" s="39"/>
    </row>
    <row r="108" spans="1:1" x14ac:dyDescent="0.25">
      <c r="A108" s="39"/>
    </row>
    <row r="109" spans="1:1" x14ac:dyDescent="0.25">
      <c r="A109" s="39"/>
    </row>
    <row r="110" spans="1:1" x14ac:dyDescent="0.25">
      <c r="A110" s="39"/>
    </row>
    <row r="111" spans="1:1" x14ac:dyDescent="0.25">
      <c r="A111" s="39"/>
    </row>
    <row r="112" spans="1:1" x14ac:dyDescent="0.25">
      <c r="A112" s="39"/>
    </row>
    <row r="113" spans="1:1" x14ac:dyDescent="0.25">
      <c r="A113" s="39"/>
    </row>
    <row r="114" spans="1:1" x14ac:dyDescent="0.25">
      <c r="A114" s="39"/>
    </row>
    <row r="115" spans="1:1" x14ac:dyDescent="0.25">
      <c r="A115" s="39"/>
    </row>
    <row r="116" spans="1:1" x14ac:dyDescent="0.25">
      <c r="A116" s="39"/>
    </row>
    <row r="117" spans="1:1" x14ac:dyDescent="0.25">
      <c r="A117" s="39"/>
    </row>
    <row r="118" spans="1:1" x14ac:dyDescent="0.25">
      <c r="A118" s="39"/>
    </row>
    <row r="119" spans="1:1" x14ac:dyDescent="0.25">
      <c r="A119" s="39"/>
    </row>
    <row r="120" spans="1:1" x14ac:dyDescent="0.25">
      <c r="A120" s="39"/>
    </row>
    <row r="121" spans="1:1" x14ac:dyDescent="0.25">
      <c r="A121" s="39"/>
    </row>
    <row r="122" spans="1:1" x14ac:dyDescent="0.25">
      <c r="A122" s="39"/>
    </row>
    <row r="123" spans="1:1" x14ac:dyDescent="0.25">
      <c r="A123" s="39"/>
    </row>
    <row r="124" spans="1:1" x14ac:dyDescent="0.25">
      <c r="A124" s="39"/>
    </row>
    <row r="125" spans="1:1" x14ac:dyDescent="0.25">
      <c r="A125" s="39"/>
    </row>
    <row r="126" spans="1:1" x14ac:dyDescent="0.25">
      <c r="A126" s="39"/>
    </row>
    <row r="127" spans="1:1" x14ac:dyDescent="0.25">
      <c r="A127" s="39"/>
    </row>
    <row r="128" spans="1:1" x14ac:dyDescent="0.25">
      <c r="A128" s="39"/>
    </row>
    <row r="129" spans="1:1" x14ac:dyDescent="0.25">
      <c r="A129" s="39"/>
    </row>
    <row r="130" spans="1:1" x14ac:dyDescent="0.25">
      <c r="A130" s="39"/>
    </row>
    <row r="131" spans="1:1" x14ac:dyDescent="0.25">
      <c r="A131" s="39"/>
    </row>
    <row r="132" spans="1:1" x14ac:dyDescent="0.25">
      <c r="A132" s="39"/>
    </row>
    <row r="133" spans="1:1" x14ac:dyDescent="0.25">
      <c r="A133" s="39"/>
    </row>
    <row r="134" spans="1:1" x14ac:dyDescent="0.25">
      <c r="A134" s="39"/>
    </row>
    <row r="135" spans="1:1" x14ac:dyDescent="0.25">
      <c r="A135" s="39"/>
    </row>
    <row r="136" spans="1:1" x14ac:dyDescent="0.25">
      <c r="A136" s="39"/>
    </row>
    <row r="137" spans="1:1" x14ac:dyDescent="0.25">
      <c r="A137" s="39"/>
    </row>
    <row r="138" spans="1:1" x14ac:dyDescent="0.25">
      <c r="A138" s="39"/>
    </row>
    <row r="139" spans="1:1" x14ac:dyDescent="0.25">
      <c r="A139" s="39"/>
    </row>
    <row r="140" spans="1:1" x14ac:dyDescent="0.25">
      <c r="A140" s="39"/>
    </row>
    <row r="141" spans="1:1" x14ac:dyDescent="0.25">
      <c r="A141" s="39"/>
    </row>
    <row r="142" spans="1:1" x14ac:dyDescent="0.25">
      <c r="A142" s="39"/>
    </row>
    <row r="143" spans="1:1" x14ac:dyDescent="0.25">
      <c r="A143" s="39"/>
    </row>
    <row r="144" spans="1:1" x14ac:dyDescent="0.25">
      <c r="A144" s="39"/>
    </row>
    <row r="145" spans="1:1" x14ac:dyDescent="0.25">
      <c r="A145" s="39"/>
    </row>
    <row r="146" spans="1:1" x14ac:dyDescent="0.25">
      <c r="A146" s="39"/>
    </row>
    <row r="147" spans="1:1" x14ac:dyDescent="0.25">
      <c r="A147" s="39"/>
    </row>
    <row r="148" spans="1:1" x14ac:dyDescent="0.25">
      <c r="A148" s="39"/>
    </row>
    <row r="149" spans="1:1" x14ac:dyDescent="0.25">
      <c r="A149" s="39"/>
    </row>
    <row r="150" spans="1:1" x14ac:dyDescent="0.25">
      <c r="A150" s="39"/>
    </row>
    <row r="151" spans="1:1" x14ac:dyDescent="0.25">
      <c r="A151" s="39"/>
    </row>
    <row r="152" spans="1:1" x14ac:dyDescent="0.25">
      <c r="A152" s="39"/>
    </row>
    <row r="153" spans="1:1" x14ac:dyDescent="0.25">
      <c r="A153" s="39"/>
    </row>
    <row r="154" spans="1:1" x14ac:dyDescent="0.25">
      <c r="A154" s="39"/>
    </row>
    <row r="155" spans="1:1" x14ac:dyDescent="0.25">
      <c r="A155" s="39"/>
    </row>
    <row r="156" spans="1:1" x14ac:dyDescent="0.25">
      <c r="A156" s="39"/>
    </row>
    <row r="157" spans="1:1" x14ac:dyDescent="0.25">
      <c r="A157" s="39"/>
    </row>
    <row r="158" spans="1:1" x14ac:dyDescent="0.25">
      <c r="A158" s="39"/>
    </row>
    <row r="159" spans="1:1" x14ac:dyDescent="0.25">
      <c r="A159" s="39"/>
    </row>
    <row r="160" spans="1: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  <row r="297" spans="1:1" x14ac:dyDescent="0.25">
      <c r="A297" s="39"/>
    </row>
    <row r="298" spans="1:1" x14ac:dyDescent="0.25">
      <c r="A298" s="39"/>
    </row>
    <row r="299" spans="1:1" x14ac:dyDescent="0.25">
      <c r="A299" s="39"/>
    </row>
    <row r="300" spans="1:1" x14ac:dyDescent="0.25">
      <c r="A300" s="39"/>
    </row>
    <row r="301" spans="1:1" x14ac:dyDescent="0.25">
      <c r="A301" s="39"/>
    </row>
    <row r="302" spans="1:1" x14ac:dyDescent="0.25">
      <c r="A302" s="39"/>
    </row>
    <row r="303" spans="1:1" x14ac:dyDescent="0.25">
      <c r="A303" s="39"/>
    </row>
    <row r="304" spans="1:1" x14ac:dyDescent="0.25">
      <c r="A304" s="39"/>
    </row>
    <row r="305" spans="1:1" x14ac:dyDescent="0.25">
      <c r="A305" s="39"/>
    </row>
    <row r="306" spans="1:1" x14ac:dyDescent="0.25">
      <c r="A306" s="39"/>
    </row>
    <row r="307" spans="1:1" x14ac:dyDescent="0.25">
      <c r="A307" s="39"/>
    </row>
    <row r="308" spans="1:1" x14ac:dyDescent="0.25">
      <c r="A308" s="39"/>
    </row>
    <row r="309" spans="1:1" x14ac:dyDescent="0.25">
      <c r="A309" s="39"/>
    </row>
    <row r="310" spans="1:1" x14ac:dyDescent="0.25">
      <c r="A310" s="39"/>
    </row>
    <row r="311" spans="1:1" x14ac:dyDescent="0.25">
      <c r="A311" s="39"/>
    </row>
    <row r="312" spans="1:1" x14ac:dyDescent="0.25">
      <c r="A312" s="39"/>
    </row>
    <row r="313" spans="1:1" x14ac:dyDescent="0.25">
      <c r="A313" s="39"/>
    </row>
    <row r="314" spans="1:1" x14ac:dyDescent="0.25">
      <c r="A314" s="39"/>
    </row>
    <row r="315" spans="1:1" x14ac:dyDescent="0.25">
      <c r="A315" s="39"/>
    </row>
    <row r="316" spans="1:1" x14ac:dyDescent="0.25">
      <c r="A316" s="39"/>
    </row>
    <row r="317" spans="1:1" x14ac:dyDescent="0.25">
      <c r="A317" s="39"/>
    </row>
    <row r="318" spans="1:1" x14ac:dyDescent="0.25">
      <c r="A318" s="39"/>
    </row>
    <row r="319" spans="1:1" x14ac:dyDescent="0.25">
      <c r="A319" s="39"/>
    </row>
    <row r="320" spans="1:1" x14ac:dyDescent="0.25">
      <c r="A320" s="39"/>
    </row>
    <row r="321" spans="1:1" x14ac:dyDescent="0.25">
      <c r="A321" s="39"/>
    </row>
    <row r="322" spans="1:1" x14ac:dyDescent="0.25">
      <c r="A322" s="39"/>
    </row>
    <row r="323" spans="1:1" x14ac:dyDescent="0.25">
      <c r="A323" s="39"/>
    </row>
    <row r="324" spans="1:1" x14ac:dyDescent="0.25">
      <c r="A324" s="39"/>
    </row>
    <row r="325" spans="1:1" x14ac:dyDescent="0.25">
      <c r="A325" s="39"/>
    </row>
    <row r="326" spans="1:1" x14ac:dyDescent="0.25">
      <c r="A326" s="39"/>
    </row>
    <row r="327" spans="1:1" x14ac:dyDescent="0.25">
      <c r="A327" s="39"/>
    </row>
    <row r="328" spans="1:1" x14ac:dyDescent="0.25">
      <c r="A328" s="39"/>
    </row>
    <row r="329" spans="1:1" x14ac:dyDescent="0.25">
      <c r="A329" s="39"/>
    </row>
    <row r="330" spans="1:1" x14ac:dyDescent="0.25">
      <c r="A330" s="39"/>
    </row>
    <row r="331" spans="1:1" x14ac:dyDescent="0.25">
      <c r="A331" s="39"/>
    </row>
    <row r="332" spans="1:1" x14ac:dyDescent="0.25">
      <c r="A332" s="39"/>
    </row>
    <row r="333" spans="1:1" x14ac:dyDescent="0.25">
      <c r="A333" s="39"/>
    </row>
    <row r="334" spans="1:1" x14ac:dyDescent="0.25">
      <c r="A334" s="39"/>
    </row>
    <row r="335" spans="1:1" x14ac:dyDescent="0.25">
      <c r="A335" s="39"/>
    </row>
    <row r="336" spans="1:1" x14ac:dyDescent="0.25">
      <c r="A336" s="39"/>
    </row>
    <row r="337" spans="1:1" x14ac:dyDescent="0.25">
      <c r="A337" s="39"/>
    </row>
    <row r="338" spans="1:1" x14ac:dyDescent="0.25">
      <c r="A338" s="39"/>
    </row>
    <row r="339" spans="1:1" x14ac:dyDescent="0.25">
      <c r="A339" s="39"/>
    </row>
    <row r="340" spans="1:1" x14ac:dyDescent="0.25">
      <c r="A340" s="39"/>
    </row>
    <row r="341" spans="1:1" x14ac:dyDescent="0.25">
      <c r="A341" s="39"/>
    </row>
    <row r="342" spans="1:1" x14ac:dyDescent="0.25">
      <c r="A342" s="39"/>
    </row>
    <row r="343" spans="1:1" x14ac:dyDescent="0.25">
      <c r="A343" s="39"/>
    </row>
    <row r="344" spans="1:1" x14ac:dyDescent="0.25">
      <c r="A344" s="39"/>
    </row>
    <row r="345" spans="1:1" x14ac:dyDescent="0.25">
      <c r="A345" s="39"/>
    </row>
    <row r="346" spans="1:1" x14ac:dyDescent="0.25">
      <c r="A346" s="39"/>
    </row>
    <row r="347" spans="1:1" x14ac:dyDescent="0.25">
      <c r="A347" s="39"/>
    </row>
    <row r="348" spans="1:1" x14ac:dyDescent="0.25">
      <c r="A348" s="39"/>
    </row>
    <row r="349" spans="1:1" x14ac:dyDescent="0.25">
      <c r="A349" s="39"/>
    </row>
    <row r="350" spans="1:1" x14ac:dyDescent="0.25">
      <c r="A350" s="39"/>
    </row>
    <row r="351" spans="1:1" x14ac:dyDescent="0.25">
      <c r="A351" s="39"/>
    </row>
    <row r="352" spans="1:1" x14ac:dyDescent="0.25">
      <c r="A352" s="39"/>
    </row>
    <row r="353" spans="1:1" x14ac:dyDescent="0.25">
      <c r="A353" s="39"/>
    </row>
    <row r="354" spans="1:1" x14ac:dyDescent="0.25">
      <c r="A354" s="39"/>
    </row>
    <row r="355" spans="1:1" x14ac:dyDescent="0.25">
      <c r="A355" s="39"/>
    </row>
    <row r="356" spans="1:1" x14ac:dyDescent="0.25">
      <c r="A356" s="39"/>
    </row>
    <row r="357" spans="1:1" x14ac:dyDescent="0.25">
      <c r="A357" s="39"/>
    </row>
    <row r="358" spans="1:1" x14ac:dyDescent="0.25">
      <c r="A358" s="39"/>
    </row>
    <row r="359" spans="1:1" x14ac:dyDescent="0.25">
      <c r="A359" s="39"/>
    </row>
    <row r="360" spans="1:1" x14ac:dyDescent="0.25">
      <c r="A360" s="39"/>
    </row>
    <row r="361" spans="1:1" x14ac:dyDescent="0.25">
      <c r="A361" s="39"/>
    </row>
    <row r="362" spans="1:1" x14ac:dyDescent="0.25">
      <c r="A362" s="39"/>
    </row>
    <row r="363" spans="1:1" x14ac:dyDescent="0.25">
      <c r="A363" s="39"/>
    </row>
    <row r="364" spans="1:1" x14ac:dyDescent="0.25">
      <c r="A364" s="39"/>
    </row>
    <row r="365" spans="1:1" x14ac:dyDescent="0.25">
      <c r="A365" s="39"/>
    </row>
    <row r="366" spans="1:1" x14ac:dyDescent="0.25">
      <c r="A366" s="39"/>
    </row>
    <row r="367" spans="1:1" x14ac:dyDescent="0.25">
      <c r="A367" s="39"/>
    </row>
    <row r="368" spans="1:1" x14ac:dyDescent="0.25">
      <c r="A368" s="39"/>
    </row>
    <row r="369" spans="1:1" x14ac:dyDescent="0.25">
      <c r="A369" s="39"/>
    </row>
    <row r="370" spans="1:1" x14ac:dyDescent="0.25">
      <c r="A370" s="39"/>
    </row>
    <row r="371" spans="1:1" x14ac:dyDescent="0.25">
      <c r="A371" s="39"/>
    </row>
    <row r="372" spans="1:1" x14ac:dyDescent="0.25">
      <c r="A372" s="39"/>
    </row>
    <row r="373" spans="1:1" x14ac:dyDescent="0.25">
      <c r="A373" s="39"/>
    </row>
    <row r="374" spans="1:1" x14ac:dyDescent="0.25">
      <c r="A374" s="39"/>
    </row>
    <row r="375" spans="1:1" x14ac:dyDescent="0.25">
      <c r="A375" s="39"/>
    </row>
    <row r="376" spans="1:1" x14ac:dyDescent="0.25">
      <c r="A376" s="39"/>
    </row>
    <row r="377" spans="1:1" x14ac:dyDescent="0.25">
      <c r="A377" s="39"/>
    </row>
    <row r="378" spans="1:1" x14ac:dyDescent="0.25">
      <c r="A378" s="39"/>
    </row>
    <row r="379" spans="1:1" x14ac:dyDescent="0.25">
      <c r="A379" s="39"/>
    </row>
    <row r="380" spans="1:1" x14ac:dyDescent="0.25">
      <c r="A380" s="39"/>
    </row>
    <row r="381" spans="1:1" x14ac:dyDescent="0.25">
      <c r="A381" s="39"/>
    </row>
    <row r="382" spans="1:1" x14ac:dyDescent="0.25">
      <c r="A382" s="39"/>
    </row>
    <row r="383" spans="1:1" x14ac:dyDescent="0.25">
      <c r="A383" s="39"/>
    </row>
    <row r="384" spans="1:1" x14ac:dyDescent="0.25">
      <c r="A384" s="39"/>
    </row>
    <row r="385" spans="1:1" x14ac:dyDescent="0.25">
      <c r="A385" s="39"/>
    </row>
    <row r="386" spans="1:1" x14ac:dyDescent="0.25">
      <c r="A386" s="39"/>
    </row>
    <row r="387" spans="1:1" x14ac:dyDescent="0.25">
      <c r="A387" s="39"/>
    </row>
    <row r="388" spans="1:1" x14ac:dyDescent="0.25">
      <c r="A388" s="39"/>
    </row>
    <row r="389" spans="1:1" x14ac:dyDescent="0.25">
      <c r="A389" s="39"/>
    </row>
    <row r="390" spans="1:1" x14ac:dyDescent="0.25">
      <c r="A390" s="39"/>
    </row>
    <row r="391" spans="1:1" x14ac:dyDescent="0.25">
      <c r="A391" s="39"/>
    </row>
    <row r="392" spans="1:1" x14ac:dyDescent="0.25">
      <c r="A392" s="39"/>
    </row>
    <row r="393" spans="1:1" x14ac:dyDescent="0.25">
      <c r="A393" s="39"/>
    </row>
    <row r="394" spans="1:1" x14ac:dyDescent="0.25">
      <c r="A394" s="39"/>
    </row>
    <row r="395" spans="1:1" x14ac:dyDescent="0.25">
      <c r="A395" s="39"/>
    </row>
    <row r="396" spans="1:1" x14ac:dyDescent="0.25">
      <c r="A396" s="39"/>
    </row>
    <row r="397" spans="1:1" x14ac:dyDescent="0.25">
      <c r="A397" s="39"/>
    </row>
    <row r="398" spans="1:1" x14ac:dyDescent="0.25">
      <c r="A398" s="39"/>
    </row>
    <row r="399" spans="1:1" x14ac:dyDescent="0.25">
      <c r="A399" s="39"/>
    </row>
    <row r="400" spans="1:1" x14ac:dyDescent="0.25">
      <c r="A400" s="39"/>
    </row>
    <row r="401" spans="1:1" x14ac:dyDescent="0.25">
      <c r="A401" s="39"/>
    </row>
    <row r="402" spans="1:1" x14ac:dyDescent="0.25">
      <c r="A402" s="39"/>
    </row>
    <row r="403" spans="1:1" x14ac:dyDescent="0.25">
      <c r="A403" s="39"/>
    </row>
    <row r="404" spans="1:1" x14ac:dyDescent="0.25">
      <c r="A404" s="39"/>
    </row>
    <row r="405" spans="1:1" x14ac:dyDescent="0.25">
      <c r="A405" s="39"/>
    </row>
    <row r="406" spans="1:1" x14ac:dyDescent="0.25">
      <c r="A406" s="39"/>
    </row>
    <row r="407" spans="1:1" x14ac:dyDescent="0.25">
      <c r="A407" s="39"/>
    </row>
    <row r="408" spans="1:1" x14ac:dyDescent="0.25">
      <c r="A408" s="39"/>
    </row>
    <row r="409" spans="1:1" x14ac:dyDescent="0.25">
      <c r="A409" s="39"/>
    </row>
    <row r="410" spans="1:1" x14ac:dyDescent="0.25">
      <c r="A410" s="39"/>
    </row>
    <row r="411" spans="1:1" x14ac:dyDescent="0.25">
      <c r="A411" s="39"/>
    </row>
    <row r="412" spans="1:1" x14ac:dyDescent="0.25">
      <c r="A412" s="39"/>
    </row>
    <row r="413" spans="1:1" x14ac:dyDescent="0.25">
      <c r="A413" s="39"/>
    </row>
    <row r="414" spans="1:1" x14ac:dyDescent="0.25">
      <c r="A414" s="39"/>
    </row>
    <row r="415" spans="1:1" x14ac:dyDescent="0.25">
      <c r="A415" s="39"/>
    </row>
    <row r="416" spans="1:1" x14ac:dyDescent="0.25">
      <c r="A416" s="39"/>
    </row>
    <row r="417" spans="1:1" x14ac:dyDescent="0.25">
      <c r="A417" s="39"/>
    </row>
    <row r="418" spans="1:1" x14ac:dyDescent="0.25">
      <c r="A418" s="39"/>
    </row>
    <row r="419" spans="1:1" x14ac:dyDescent="0.25">
      <c r="A419" s="39"/>
    </row>
    <row r="420" spans="1:1" x14ac:dyDescent="0.25">
      <c r="A420" s="39"/>
    </row>
    <row r="421" spans="1:1" x14ac:dyDescent="0.25">
      <c r="A421" s="39"/>
    </row>
    <row r="422" spans="1:1" x14ac:dyDescent="0.25">
      <c r="A422" s="39"/>
    </row>
    <row r="423" spans="1:1" x14ac:dyDescent="0.25">
      <c r="A423" s="39"/>
    </row>
    <row r="424" spans="1:1" x14ac:dyDescent="0.25">
      <c r="A424" s="39"/>
    </row>
    <row r="425" spans="1:1" x14ac:dyDescent="0.25">
      <c r="A425" s="39"/>
    </row>
    <row r="426" spans="1:1" x14ac:dyDescent="0.25">
      <c r="A426" s="39"/>
    </row>
    <row r="427" spans="1:1" x14ac:dyDescent="0.25">
      <c r="A427" s="39"/>
    </row>
    <row r="428" spans="1:1" x14ac:dyDescent="0.25">
      <c r="A428" s="39"/>
    </row>
    <row r="429" spans="1:1" x14ac:dyDescent="0.25">
      <c r="A429" s="39"/>
    </row>
    <row r="430" spans="1:1" x14ac:dyDescent="0.25">
      <c r="A430" s="39"/>
    </row>
    <row r="431" spans="1:1" x14ac:dyDescent="0.25">
      <c r="A431" s="39"/>
    </row>
    <row r="432" spans="1:1" x14ac:dyDescent="0.25">
      <c r="A432" s="39"/>
    </row>
    <row r="433" spans="1:1" x14ac:dyDescent="0.25">
      <c r="A433" s="39"/>
    </row>
    <row r="434" spans="1:1" x14ac:dyDescent="0.25">
      <c r="A434" s="39"/>
    </row>
    <row r="435" spans="1:1" x14ac:dyDescent="0.25">
      <c r="A435" s="39"/>
    </row>
    <row r="436" spans="1:1" x14ac:dyDescent="0.25">
      <c r="A436" s="39"/>
    </row>
    <row r="437" spans="1:1" x14ac:dyDescent="0.25">
      <c r="A437" s="39"/>
    </row>
    <row r="438" spans="1:1" x14ac:dyDescent="0.25">
      <c r="A438" s="39"/>
    </row>
    <row r="439" spans="1:1" x14ac:dyDescent="0.25">
      <c r="A439" s="39"/>
    </row>
    <row r="440" spans="1:1" x14ac:dyDescent="0.25">
      <c r="A440" s="39"/>
    </row>
    <row r="441" spans="1:1" x14ac:dyDescent="0.25">
      <c r="A441" s="39"/>
    </row>
    <row r="442" spans="1:1" x14ac:dyDescent="0.25">
      <c r="A442" s="39"/>
    </row>
    <row r="443" spans="1:1" x14ac:dyDescent="0.25">
      <c r="A443" s="39"/>
    </row>
    <row r="444" spans="1:1" x14ac:dyDescent="0.25">
      <c r="A444" s="39"/>
    </row>
    <row r="445" spans="1:1" x14ac:dyDescent="0.25">
      <c r="A445" s="39"/>
    </row>
    <row r="446" spans="1:1" x14ac:dyDescent="0.25">
      <c r="A446" s="39"/>
    </row>
    <row r="447" spans="1:1" x14ac:dyDescent="0.25">
      <c r="A447" s="39"/>
    </row>
    <row r="448" spans="1:1" x14ac:dyDescent="0.25">
      <c r="A448" s="39"/>
    </row>
    <row r="449" spans="1:1" x14ac:dyDescent="0.25">
      <c r="A449" s="39"/>
    </row>
    <row r="450" spans="1:1" x14ac:dyDescent="0.25">
      <c r="A450" s="39"/>
    </row>
    <row r="451" spans="1:1" x14ac:dyDescent="0.25">
      <c r="A451" s="39"/>
    </row>
    <row r="452" spans="1:1" x14ac:dyDescent="0.25">
      <c r="A452" s="39"/>
    </row>
    <row r="453" spans="1:1" x14ac:dyDescent="0.25">
      <c r="A453" s="39"/>
    </row>
    <row r="454" spans="1:1" x14ac:dyDescent="0.25">
      <c r="A454" s="39"/>
    </row>
    <row r="455" spans="1:1" x14ac:dyDescent="0.25">
      <c r="A455" s="39"/>
    </row>
    <row r="456" spans="1:1" x14ac:dyDescent="0.25">
      <c r="A456" s="39"/>
    </row>
    <row r="457" spans="1:1" x14ac:dyDescent="0.25">
      <c r="A457" s="39"/>
    </row>
    <row r="458" spans="1:1" x14ac:dyDescent="0.25">
      <c r="A458" s="39"/>
    </row>
    <row r="459" spans="1:1" x14ac:dyDescent="0.25">
      <c r="A459" s="39"/>
    </row>
    <row r="460" spans="1:1" x14ac:dyDescent="0.25">
      <c r="A460" s="39"/>
    </row>
    <row r="461" spans="1:1" x14ac:dyDescent="0.25">
      <c r="A461" s="39"/>
    </row>
    <row r="462" spans="1:1" x14ac:dyDescent="0.25">
      <c r="A462" s="39"/>
    </row>
    <row r="463" spans="1:1" x14ac:dyDescent="0.25">
      <c r="A463" s="39"/>
    </row>
    <row r="464" spans="1:1" x14ac:dyDescent="0.25">
      <c r="A464" s="39"/>
    </row>
    <row r="465" spans="1:1" x14ac:dyDescent="0.25">
      <c r="A465" s="39"/>
    </row>
    <row r="466" spans="1:1" x14ac:dyDescent="0.25">
      <c r="A466" s="39"/>
    </row>
    <row r="467" spans="1:1" x14ac:dyDescent="0.25">
      <c r="A467" s="39"/>
    </row>
    <row r="468" spans="1:1" x14ac:dyDescent="0.25">
      <c r="A468" s="39"/>
    </row>
    <row r="469" spans="1:1" x14ac:dyDescent="0.25">
      <c r="A469" s="39"/>
    </row>
    <row r="470" spans="1:1" x14ac:dyDescent="0.25">
      <c r="A470" s="39"/>
    </row>
    <row r="471" spans="1:1" x14ac:dyDescent="0.25">
      <c r="A471" s="39"/>
    </row>
    <row r="472" spans="1:1" x14ac:dyDescent="0.25">
      <c r="A472" s="39"/>
    </row>
    <row r="473" spans="1:1" x14ac:dyDescent="0.25">
      <c r="A473" s="39"/>
    </row>
    <row r="474" spans="1:1" x14ac:dyDescent="0.25">
      <c r="A474" s="39"/>
    </row>
    <row r="475" spans="1:1" x14ac:dyDescent="0.25">
      <c r="A475" s="39"/>
    </row>
    <row r="476" spans="1:1" x14ac:dyDescent="0.25">
      <c r="A476" s="39"/>
    </row>
    <row r="477" spans="1:1" x14ac:dyDescent="0.25">
      <c r="A477" s="39"/>
    </row>
    <row r="478" spans="1:1" x14ac:dyDescent="0.25">
      <c r="A478" s="39"/>
    </row>
    <row r="479" spans="1:1" x14ac:dyDescent="0.25">
      <c r="A479" s="39"/>
    </row>
    <row r="480" spans="1:1" x14ac:dyDescent="0.25">
      <c r="A480" s="39"/>
    </row>
    <row r="481" spans="1:1" x14ac:dyDescent="0.25">
      <c r="A481" s="39"/>
    </row>
    <row r="482" spans="1:1" x14ac:dyDescent="0.25">
      <c r="A482" s="39"/>
    </row>
    <row r="483" spans="1:1" x14ac:dyDescent="0.25">
      <c r="A483" s="39"/>
    </row>
    <row r="484" spans="1:1" x14ac:dyDescent="0.25">
      <c r="A484" s="39"/>
    </row>
    <row r="485" spans="1:1" x14ac:dyDescent="0.25">
      <c r="A485" s="39"/>
    </row>
    <row r="486" spans="1:1" x14ac:dyDescent="0.25">
      <c r="A486" s="39"/>
    </row>
    <row r="487" spans="1:1" x14ac:dyDescent="0.25">
      <c r="A487" s="39"/>
    </row>
    <row r="488" spans="1:1" x14ac:dyDescent="0.25">
      <c r="A488" s="39"/>
    </row>
    <row r="489" spans="1:1" x14ac:dyDescent="0.25">
      <c r="A489" s="39"/>
    </row>
    <row r="490" spans="1:1" x14ac:dyDescent="0.25">
      <c r="A490" s="39"/>
    </row>
    <row r="491" spans="1:1" x14ac:dyDescent="0.25">
      <c r="A491" s="39"/>
    </row>
    <row r="492" spans="1:1" x14ac:dyDescent="0.25">
      <c r="A492" s="39"/>
    </row>
    <row r="493" spans="1:1" x14ac:dyDescent="0.25">
      <c r="A493" s="39"/>
    </row>
    <row r="494" spans="1:1" x14ac:dyDescent="0.25">
      <c r="A494" s="39"/>
    </row>
    <row r="495" spans="1:1" x14ac:dyDescent="0.25">
      <c r="A495" s="39"/>
    </row>
    <row r="496" spans="1:1" x14ac:dyDescent="0.25">
      <c r="A496" s="39"/>
    </row>
    <row r="497" spans="1:1" x14ac:dyDescent="0.25">
      <c r="A497" s="39"/>
    </row>
    <row r="498" spans="1:1" x14ac:dyDescent="0.25">
      <c r="A498" s="39"/>
    </row>
    <row r="499" spans="1:1" x14ac:dyDescent="0.25">
      <c r="A499" s="39"/>
    </row>
    <row r="500" spans="1:1" x14ac:dyDescent="0.25">
      <c r="A500" s="39"/>
    </row>
    <row r="501" spans="1:1" x14ac:dyDescent="0.25">
      <c r="A501" s="39"/>
    </row>
    <row r="502" spans="1:1" x14ac:dyDescent="0.25">
      <c r="A502" s="39"/>
    </row>
    <row r="503" spans="1:1" x14ac:dyDescent="0.25">
      <c r="A503" s="39"/>
    </row>
    <row r="504" spans="1:1" x14ac:dyDescent="0.25">
      <c r="A504" s="39"/>
    </row>
    <row r="505" spans="1:1" x14ac:dyDescent="0.25">
      <c r="A505" s="39"/>
    </row>
    <row r="506" spans="1:1" x14ac:dyDescent="0.25">
      <c r="A506" s="39"/>
    </row>
    <row r="507" spans="1:1" x14ac:dyDescent="0.25">
      <c r="A507" s="39"/>
    </row>
    <row r="508" spans="1:1" x14ac:dyDescent="0.25">
      <c r="A508" s="39"/>
    </row>
    <row r="509" spans="1:1" x14ac:dyDescent="0.25">
      <c r="A509" s="39"/>
    </row>
    <row r="510" spans="1:1" x14ac:dyDescent="0.25">
      <c r="A510" s="39"/>
    </row>
    <row r="511" spans="1:1" x14ac:dyDescent="0.25">
      <c r="A511" s="39"/>
    </row>
    <row r="512" spans="1:1" x14ac:dyDescent="0.25">
      <c r="A512" s="39"/>
    </row>
    <row r="513" spans="1:1" x14ac:dyDescent="0.25">
      <c r="A513" s="39"/>
    </row>
    <row r="514" spans="1:1" x14ac:dyDescent="0.25">
      <c r="A514" s="39"/>
    </row>
    <row r="515" spans="1:1" x14ac:dyDescent="0.25">
      <c r="A515" s="39"/>
    </row>
    <row r="516" spans="1:1" x14ac:dyDescent="0.25">
      <c r="A516" s="39"/>
    </row>
    <row r="517" spans="1:1" x14ac:dyDescent="0.25">
      <c r="A517" s="39"/>
    </row>
    <row r="518" spans="1:1" x14ac:dyDescent="0.25">
      <c r="A518" s="39"/>
    </row>
    <row r="519" spans="1:1" x14ac:dyDescent="0.25">
      <c r="A519" s="39"/>
    </row>
    <row r="520" spans="1:1" x14ac:dyDescent="0.25">
      <c r="A520" s="39"/>
    </row>
    <row r="521" spans="1:1" x14ac:dyDescent="0.25">
      <c r="A521" s="39"/>
    </row>
    <row r="522" spans="1:1" x14ac:dyDescent="0.25">
      <c r="A522" s="39"/>
    </row>
    <row r="523" spans="1:1" x14ac:dyDescent="0.25">
      <c r="A523" s="39"/>
    </row>
    <row r="524" spans="1:1" x14ac:dyDescent="0.25">
      <c r="A524" s="39"/>
    </row>
    <row r="525" spans="1:1" x14ac:dyDescent="0.25">
      <c r="A525" s="39"/>
    </row>
    <row r="526" spans="1:1" x14ac:dyDescent="0.25">
      <c r="A526" s="39"/>
    </row>
    <row r="527" spans="1:1" x14ac:dyDescent="0.25">
      <c r="A527" s="39"/>
    </row>
    <row r="528" spans="1:1" x14ac:dyDescent="0.25">
      <c r="A528" s="39"/>
    </row>
    <row r="529" spans="1:1" x14ac:dyDescent="0.25">
      <c r="A529" s="39"/>
    </row>
    <row r="530" spans="1:1" x14ac:dyDescent="0.25">
      <c r="A530" s="39"/>
    </row>
    <row r="531" spans="1:1" x14ac:dyDescent="0.25">
      <c r="A531" s="39"/>
    </row>
    <row r="532" spans="1:1" x14ac:dyDescent="0.25">
      <c r="A532" s="39"/>
    </row>
    <row r="533" spans="1:1" x14ac:dyDescent="0.25">
      <c r="A533" s="39"/>
    </row>
    <row r="534" spans="1:1" x14ac:dyDescent="0.25">
      <c r="A534" s="39"/>
    </row>
    <row r="535" spans="1:1" x14ac:dyDescent="0.25">
      <c r="A535" s="39"/>
    </row>
    <row r="536" spans="1:1" x14ac:dyDescent="0.25">
      <c r="A536" s="39"/>
    </row>
    <row r="537" spans="1:1" x14ac:dyDescent="0.25">
      <c r="A537" s="39"/>
    </row>
    <row r="538" spans="1:1" x14ac:dyDescent="0.25">
      <c r="A538" s="39"/>
    </row>
    <row r="539" spans="1:1" x14ac:dyDescent="0.25">
      <c r="A539" s="39"/>
    </row>
    <row r="540" spans="1:1" x14ac:dyDescent="0.25">
      <c r="A540" s="39"/>
    </row>
    <row r="541" spans="1:1" x14ac:dyDescent="0.25">
      <c r="A541" s="39"/>
    </row>
    <row r="542" spans="1:1" x14ac:dyDescent="0.25">
      <c r="A542" s="39"/>
    </row>
    <row r="543" spans="1:1" x14ac:dyDescent="0.25">
      <c r="A543" s="39"/>
    </row>
    <row r="544" spans="1:1" x14ac:dyDescent="0.25">
      <c r="A544" s="39"/>
    </row>
    <row r="545" spans="1:1" x14ac:dyDescent="0.25">
      <c r="A545" s="39"/>
    </row>
    <row r="546" spans="1:1" x14ac:dyDescent="0.25">
      <c r="A546" s="39"/>
    </row>
    <row r="547" spans="1:1" x14ac:dyDescent="0.25">
      <c r="A547" s="39"/>
    </row>
    <row r="548" spans="1:1" x14ac:dyDescent="0.25">
      <c r="A548" s="39"/>
    </row>
    <row r="549" spans="1:1" x14ac:dyDescent="0.25">
      <c r="A549" s="39"/>
    </row>
    <row r="550" spans="1:1" x14ac:dyDescent="0.25">
      <c r="A550" s="39"/>
    </row>
    <row r="551" spans="1:1" x14ac:dyDescent="0.25">
      <c r="A551" s="39"/>
    </row>
    <row r="552" spans="1:1" x14ac:dyDescent="0.25">
      <c r="A552" s="39"/>
    </row>
    <row r="553" spans="1:1" x14ac:dyDescent="0.25">
      <c r="A553" s="39"/>
    </row>
    <row r="554" spans="1:1" x14ac:dyDescent="0.25">
      <c r="A554" s="39"/>
    </row>
    <row r="555" spans="1:1" x14ac:dyDescent="0.25">
      <c r="A555" s="39"/>
    </row>
    <row r="556" spans="1:1" x14ac:dyDescent="0.25">
      <c r="A556" s="39"/>
    </row>
    <row r="557" spans="1:1" x14ac:dyDescent="0.25">
      <c r="A557" s="39"/>
    </row>
    <row r="558" spans="1:1" x14ac:dyDescent="0.25">
      <c r="A558" s="39"/>
    </row>
    <row r="559" spans="1:1" x14ac:dyDescent="0.25">
      <c r="A559" s="39"/>
    </row>
    <row r="560" spans="1:1" x14ac:dyDescent="0.25">
      <c r="A560" s="39"/>
    </row>
    <row r="561" spans="1:1" x14ac:dyDescent="0.25">
      <c r="A561" s="39"/>
    </row>
    <row r="562" spans="1:1" x14ac:dyDescent="0.25">
      <c r="A562" s="39"/>
    </row>
    <row r="563" spans="1:1" x14ac:dyDescent="0.25">
      <c r="A563" s="39"/>
    </row>
    <row r="564" spans="1:1" x14ac:dyDescent="0.25">
      <c r="A564" s="39"/>
    </row>
    <row r="565" spans="1:1" x14ac:dyDescent="0.25">
      <c r="A565" s="39"/>
    </row>
    <row r="566" spans="1:1" x14ac:dyDescent="0.25">
      <c r="A566" s="39"/>
    </row>
    <row r="567" spans="1:1" x14ac:dyDescent="0.25">
      <c r="A567" s="39"/>
    </row>
    <row r="568" spans="1:1" x14ac:dyDescent="0.25">
      <c r="A568" s="39"/>
    </row>
    <row r="569" spans="1:1" x14ac:dyDescent="0.25">
      <c r="A569" s="39"/>
    </row>
    <row r="570" spans="1:1" x14ac:dyDescent="0.25">
      <c r="A570" s="39"/>
    </row>
    <row r="571" spans="1:1" x14ac:dyDescent="0.25">
      <c r="A571" s="39"/>
    </row>
    <row r="572" spans="1:1" x14ac:dyDescent="0.25">
      <c r="A572" s="39"/>
    </row>
    <row r="573" spans="1:1" x14ac:dyDescent="0.25">
      <c r="A573" s="39"/>
    </row>
    <row r="574" spans="1:1" x14ac:dyDescent="0.25">
      <c r="A574" s="39"/>
    </row>
    <row r="575" spans="1:1" x14ac:dyDescent="0.25">
      <c r="A575" s="39"/>
    </row>
    <row r="576" spans="1:1" x14ac:dyDescent="0.25">
      <c r="A576" s="39"/>
    </row>
    <row r="577" spans="1:1" x14ac:dyDescent="0.25">
      <c r="A577" s="39"/>
    </row>
    <row r="578" spans="1:1" x14ac:dyDescent="0.25">
      <c r="A578" s="39"/>
    </row>
    <row r="579" spans="1:1" x14ac:dyDescent="0.25">
      <c r="A579" s="39"/>
    </row>
    <row r="580" spans="1:1" x14ac:dyDescent="0.25">
      <c r="A580" s="39"/>
    </row>
    <row r="581" spans="1:1" x14ac:dyDescent="0.25">
      <c r="A581" s="39"/>
    </row>
    <row r="582" spans="1:1" x14ac:dyDescent="0.25">
      <c r="A582" s="39"/>
    </row>
    <row r="583" spans="1:1" x14ac:dyDescent="0.25">
      <c r="A583" s="39"/>
    </row>
    <row r="584" spans="1:1" x14ac:dyDescent="0.25">
      <c r="A584" s="39"/>
    </row>
    <row r="585" spans="1:1" x14ac:dyDescent="0.25">
      <c r="A585" s="39"/>
    </row>
    <row r="586" spans="1:1" x14ac:dyDescent="0.25">
      <c r="A586" s="39"/>
    </row>
    <row r="587" spans="1:1" x14ac:dyDescent="0.25">
      <c r="A587" s="39"/>
    </row>
    <row r="588" spans="1:1" x14ac:dyDescent="0.25">
      <c r="A588" s="39"/>
    </row>
    <row r="589" spans="1:1" x14ac:dyDescent="0.25">
      <c r="A589" s="39"/>
    </row>
    <row r="590" spans="1:1" x14ac:dyDescent="0.25">
      <c r="A590" s="39"/>
    </row>
    <row r="591" spans="1:1" x14ac:dyDescent="0.25">
      <c r="A591" s="39"/>
    </row>
    <row r="592" spans="1:1" x14ac:dyDescent="0.25">
      <c r="A592" s="39"/>
    </row>
    <row r="593" spans="1:1" x14ac:dyDescent="0.25">
      <c r="A593" s="39"/>
    </row>
    <row r="594" spans="1:1" x14ac:dyDescent="0.25">
      <c r="A594" s="39"/>
    </row>
    <row r="595" spans="1:1" x14ac:dyDescent="0.25">
      <c r="A595" s="39"/>
    </row>
    <row r="596" spans="1:1" x14ac:dyDescent="0.25">
      <c r="A596" s="39"/>
    </row>
    <row r="597" spans="1:1" x14ac:dyDescent="0.25">
      <c r="A597" s="39"/>
    </row>
    <row r="598" spans="1:1" x14ac:dyDescent="0.25">
      <c r="A598" s="39"/>
    </row>
    <row r="599" spans="1:1" x14ac:dyDescent="0.25">
      <c r="A599" s="39"/>
    </row>
    <row r="600" spans="1:1" x14ac:dyDescent="0.25">
      <c r="A600" s="39"/>
    </row>
    <row r="601" spans="1:1" x14ac:dyDescent="0.25">
      <c r="A601" s="39"/>
    </row>
    <row r="602" spans="1:1" x14ac:dyDescent="0.25">
      <c r="A602" s="39"/>
    </row>
    <row r="603" spans="1:1" x14ac:dyDescent="0.25">
      <c r="A603" s="39"/>
    </row>
    <row r="604" spans="1:1" x14ac:dyDescent="0.25">
      <c r="A604" s="39"/>
    </row>
    <row r="605" spans="1:1" x14ac:dyDescent="0.25">
      <c r="A605" s="39"/>
    </row>
    <row r="606" spans="1:1" x14ac:dyDescent="0.25">
      <c r="A606" s="39"/>
    </row>
    <row r="607" spans="1:1" x14ac:dyDescent="0.25">
      <c r="A607" s="39"/>
    </row>
    <row r="608" spans="1:1" x14ac:dyDescent="0.25">
      <c r="A608" s="39"/>
    </row>
    <row r="609" spans="1:1" x14ac:dyDescent="0.25">
      <c r="A609" s="39"/>
    </row>
    <row r="610" spans="1:1" x14ac:dyDescent="0.25">
      <c r="A610" s="39"/>
    </row>
    <row r="611" spans="1:1" x14ac:dyDescent="0.25">
      <c r="A611" s="39"/>
    </row>
    <row r="612" spans="1:1" x14ac:dyDescent="0.25">
      <c r="A612" s="39"/>
    </row>
    <row r="613" spans="1:1" x14ac:dyDescent="0.25">
      <c r="A613" s="39"/>
    </row>
    <row r="614" spans="1:1" x14ac:dyDescent="0.25">
      <c r="A614" s="39"/>
    </row>
    <row r="615" spans="1:1" x14ac:dyDescent="0.25">
      <c r="A615" s="39"/>
    </row>
    <row r="616" spans="1:1" x14ac:dyDescent="0.25">
      <c r="A616" s="39"/>
    </row>
    <row r="617" spans="1:1" x14ac:dyDescent="0.25">
      <c r="A617" s="39"/>
    </row>
    <row r="618" spans="1:1" x14ac:dyDescent="0.25">
      <c r="A618" s="39"/>
    </row>
    <row r="619" spans="1:1" x14ac:dyDescent="0.25">
      <c r="A619" s="39"/>
    </row>
    <row r="620" spans="1:1" x14ac:dyDescent="0.25">
      <c r="A620" s="39"/>
    </row>
    <row r="621" spans="1:1" x14ac:dyDescent="0.25">
      <c r="A621" s="39"/>
    </row>
    <row r="622" spans="1:1" x14ac:dyDescent="0.25">
      <c r="A622" s="39"/>
    </row>
    <row r="623" spans="1:1" x14ac:dyDescent="0.25">
      <c r="A623" s="39"/>
    </row>
    <row r="624" spans="1:1" x14ac:dyDescent="0.25">
      <c r="A624" s="39"/>
    </row>
    <row r="625" spans="1:1" x14ac:dyDescent="0.25">
      <c r="A625" s="39"/>
    </row>
    <row r="626" spans="1:1" x14ac:dyDescent="0.25">
      <c r="A626" s="39"/>
    </row>
    <row r="627" spans="1:1" x14ac:dyDescent="0.25">
      <c r="A627" s="39"/>
    </row>
    <row r="628" spans="1:1" x14ac:dyDescent="0.25">
      <c r="A628" s="39"/>
    </row>
    <row r="629" spans="1:1" x14ac:dyDescent="0.25">
      <c r="A629" s="39"/>
    </row>
    <row r="630" spans="1:1" x14ac:dyDescent="0.25">
      <c r="A630" s="39"/>
    </row>
    <row r="631" spans="1:1" x14ac:dyDescent="0.25">
      <c r="A631" s="39"/>
    </row>
    <row r="632" spans="1:1" x14ac:dyDescent="0.25">
      <c r="A632" s="39"/>
    </row>
    <row r="633" spans="1:1" x14ac:dyDescent="0.25">
      <c r="A633" s="39"/>
    </row>
    <row r="634" spans="1:1" x14ac:dyDescent="0.25">
      <c r="A634" s="39"/>
    </row>
    <row r="635" spans="1:1" x14ac:dyDescent="0.25">
      <c r="A635" s="39"/>
    </row>
    <row r="636" spans="1:1" x14ac:dyDescent="0.25">
      <c r="A636" s="39"/>
    </row>
    <row r="637" spans="1:1" x14ac:dyDescent="0.25">
      <c r="A637" s="39"/>
    </row>
    <row r="638" spans="1:1" x14ac:dyDescent="0.25">
      <c r="A638" s="39"/>
    </row>
    <row r="639" spans="1:1" x14ac:dyDescent="0.25">
      <c r="A639" s="39"/>
    </row>
    <row r="640" spans="1:1" x14ac:dyDescent="0.25">
      <c r="A640" s="39"/>
    </row>
    <row r="641" spans="1:1" x14ac:dyDescent="0.25">
      <c r="A641" s="39"/>
    </row>
    <row r="642" spans="1:1" x14ac:dyDescent="0.25">
      <c r="A642" s="39"/>
    </row>
    <row r="643" spans="1:1" x14ac:dyDescent="0.25">
      <c r="A643" s="39"/>
    </row>
    <row r="644" spans="1:1" x14ac:dyDescent="0.25">
      <c r="A644" s="39"/>
    </row>
    <row r="645" spans="1:1" x14ac:dyDescent="0.25">
      <c r="A645" s="39"/>
    </row>
    <row r="646" spans="1:1" x14ac:dyDescent="0.25">
      <c r="A646" s="39"/>
    </row>
    <row r="647" spans="1:1" x14ac:dyDescent="0.25">
      <c r="A647" s="39"/>
    </row>
    <row r="648" spans="1:1" x14ac:dyDescent="0.25">
      <c r="A648" s="39"/>
    </row>
    <row r="649" spans="1:1" x14ac:dyDescent="0.25">
      <c r="A649" s="39"/>
    </row>
    <row r="650" spans="1:1" x14ac:dyDescent="0.25">
      <c r="A650" s="39"/>
    </row>
    <row r="651" spans="1:1" x14ac:dyDescent="0.25">
      <c r="A651" s="39"/>
    </row>
    <row r="652" spans="1:1" x14ac:dyDescent="0.25">
      <c r="A652" s="39"/>
    </row>
    <row r="653" spans="1:1" x14ac:dyDescent="0.25">
      <c r="A653" s="39"/>
    </row>
    <row r="654" spans="1:1" x14ac:dyDescent="0.25">
      <c r="A654" s="39"/>
    </row>
    <row r="655" spans="1:1" x14ac:dyDescent="0.25">
      <c r="A655" s="39"/>
    </row>
    <row r="656" spans="1:1" x14ac:dyDescent="0.25">
      <c r="A656" s="39"/>
    </row>
    <row r="657" spans="1:1" x14ac:dyDescent="0.25">
      <c r="A657" s="39"/>
    </row>
    <row r="658" spans="1:1" x14ac:dyDescent="0.25">
      <c r="A658" s="39"/>
    </row>
    <row r="659" spans="1:1" x14ac:dyDescent="0.25">
      <c r="A659" s="39"/>
    </row>
    <row r="660" spans="1:1" x14ac:dyDescent="0.25">
      <c r="A660" s="39"/>
    </row>
    <row r="661" spans="1:1" x14ac:dyDescent="0.25">
      <c r="A661" s="39"/>
    </row>
    <row r="662" spans="1:1" x14ac:dyDescent="0.25">
      <c r="A662" s="39"/>
    </row>
    <row r="663" spans="1:1" x14ac:dyDescent="0.25">
      <c r="A663" s="39"/>
    </row>
    <row r="664" spans="1:1" x14ac:dyDescent="0.25">
      <c r="A664" s="39"/>
    </row>
    <row r="665" spans="1:1" x14ac:dyDescent="0.25">
      <c r="A665" s="39"/>
    </row>
    <row r="666" spans="1:1" x14ac:dyDescent="0.25">
      <c r="A666" s="39"/>
    </row>
    <row r="667" spans="1:1" x14ac:dyDescent="0.25">
      <c r="A667" s="39"/>
    </row>
    <row r="668" spans="1:1" x14ac:dyDescent="0.25">
      <c r="A668" s="39"/>
    </row>
    <row r="669" spans="1:1" x14ac:dyDescent="0.25">
      <c r="A669" s="39"/>
    </row>
    <row r="670" spans="1:1" x14ac:dyDescent="0.25">
      <c r="A670" s="39"/>
    </row>
    <row r="671" spans="1:1" x14ac:dyDescent="0.25">
      <c r="A671" s="39"/>
    </row>
    <row r="672" spans="1:1" x14ac:dyDescent="0.25">
      <c r="A672" s="39"/>
    </row>
    <row r="673" spans="1:1" x14ac:dyDescent="0.25">
      <c r="A673" s="39"/>
    </row>
    <row r="674" spans="1:1" x14ac:dyDescent="0.25">
      <c r="A674" s="39"/>
    </row>
    <row r="675" spans="1:1" x14ac:dyDescent="0.25">
      <c r="A675" s="39"/>
    </row>
    <row r="676" spans="1:1" x14ac:dyDescent="0.25">
      <c r="A676" s="39"/>
    </row>
    <row r="677" spans="1:1" x14ac:dyDescent="0.25">
      <c r="A677" s="39"/>
    </row>
    <row r="678" spans="1:1" x14ac:dyDescent="0.25">
      <c r="A678" s="39"/>
    </row>
    <row r="679" spans="1:1" x14ac:dyDescent="0.25">
      <c r="A679" s="39"/>
    </row>
    <row r="680" spans="1:1" x14ac:dyDescent="0.25">
      <c r="A680" s="39"/>
    </row>
    <row r="681" spans="1:1" x14ac:dyDescent="0.25">
      <c r="A681" s="39"/>
    </row>
    <row r="682" spans="1:1" x14ac:dyDescent="0.25">
      <c r="A682" s="39"/>
    </row>
    <row r="683" spans="1:1" x14ac:dyDescent="0.25">
      <c r="A683" s="39"/>
    </row>
    <row r="684" spans="1:1" x14ac:dyDescent="0.25">
      <c r="A684" s="39"/>
    </row>
    <row r="685" spans="1:1" x14ac:dyDescent="0.25">
      <c r="A685" s="39"/>
    </row>
    <row r="686" spans="1:1" x14ac:dyDescent="0.25">
      <c r="A686" s="39"/>
    </row>
    <row r="687" spans="1:1" x14ac:dyDescent="0.25">
      <c r="A687" s="39"/>
    </row>
    <row r="688" spans="1:1" x14ac:dyDescent="0.25">
      <c r="A688" s="39"/>
    </row>
    <row r="689" spans="1:1" x14ac:dyDescent="0.25">
      <c r="A689" s="39"/>
    </row>
    <row r="690" spans="1:1" x14ac:dyDescent="0.25">
      <c r="A690" s="39"/>
    </row>
    <row r="691" spans="1:1" x14ac:dyDescent="0.25">
      <c r="A691" s="39"/>
    </row>
    <row r="692" spans="1:1" x14ac:dyDescent="0.25">
      <c r="A692" s="39"/>
    </row>
    <row r="693" spans="1:1" x14ac:dyDescent="0.25">
      <c r="A693" s="39"/>
    </row>
    <row r="694" spans="1:1" x14ac:dyDescent="0.25">
      <c r="A694" s="39"/>
    </row>
    <row r="695" spans="1:1" x14ac:dyDescent="0.25">
      <c r="A695" s="39"/>
    </row>
    <row r="696" spans="1:1" x14ac:dyDescent="0.25">
      <c r="A696" s="39"/>
    </row>
    <row r="697" spans="1:1" x14ac:dyDescent="0.25">
      <c r="A697" s="39"/>
    </row>
    <row r="698" spans="1:1" x14ac:dyDescent="0.25">
      <c r="A698" s="39"/>
    </row>
    <row r="699" spans="1:1" x14ac:dyDescent="0.25">
      <c r="A699" s="39"/>
    </row>
    <row r="700" spans="1:1" x14ac:dyDescent="0.25">
      <c r="A700" s="39"/>
    </row>
    <row r="701" spans="1:1" x14ac:dyDescent="0.25">
      <c r="A701" s="39"/>
    </row>
    <row r="702" spans="1:1" x14ac:dyDescent="0.25">
      <c r="A702" s="39"/>
    </row>
    <row r="703" spans="1:1" x14ac:dyDescent="0.25">
      <c r="A703" s="39"/>
    </row>
    <row r="704" spans="1:1" x14ac:dyDescent="0.25">
      <c r="A704" s="39"/>
    </row>
    <row r="705" spans="1:1" x14ac:dyDescent="0.25">
      <c r="A705" s="39"/>
    </row>
    <row r="706" spans="1:1" x14ac:dyDescent="0.25">
      <c r="A706" s="39"/>
    </row>
    <row r="707" spans="1:1" x14ac:dyDescent="0.25">
      <c r="A707" s="39"/>
    </row>
    <row r="708" spans="1:1" x14ac:dyDescent="0.25">
      <c r="A708" s="39"/>
    </row>
    <row r="709" spans="1:1" x14ac:dyDescent="0.25">
      <c r="A709" s="39"/>
    </row>
    <row r="710" spans="1:1" x14ac:dyDescent="0.25">
      <c r="A710" s="39"/>
    </row>
    <row r="711" spans="1:1" x14ac:dyDescent="0.25">
      <c r="A711" s="39"/>
    </row>
    <row r="712" spans="1:1" x14ac:dyDescent="0.25">
      <c r="A712" s="39"/>
    </row>
    <row r="713" spans="1:1" x14ac:dyDescent="0.25">
      <c r="A713" s="39"/>
    </row>
    <row r="714" spans="1:1" x14ac:dyDescent="0.25">
      <c r="A714" s="39"/>
    </row>
    <row r="715" spans="1:1" x14ac:dyDescent="0.25">
      <c r="A715" s="39"/>
    </row>
    <row r="716" spans="1:1" x14ac:dyDescent="0.25">
      <c r="A716" s="39"/>
    </row>
    <row r="717" spans="1:1" x14ac:dyDescent="0.25">
      <c r="A717" s="39"/>
    </row>
    <row r="718" spans="1:1" x14ac:dyDescent="0.25">
      <c r="A718" s="39"/>
    </row>
    <row r="719" spans="1:1" x14ac:dyDescent="0.25">
      <c r="A719" s="39"/>
    </row>
    <row r="720" spans="1:1" x14ac:dyDescent="0.25">
      <c r="A720" s="39"/>
    </row>
    <row r="721" spans="1:1" x14ac:dyDescent="0.25">
      <c r="A721" s="39"/>
    </row>
    <row r="722" spans="1:1" x14ac:dyDescent="0.25">
      <c r="A722" s="39"/>
    </row>
    <row r="723" spans="1:1" x14ac:dyDescent="0.25">
      <c r="A723" s="39"/>
    </row>
    <row r="724" spans="1:1" x14ac:dyDescent="0.25">
      <c r="A724" s="39"/>
    </row>
    <row r="725" spans="1:1" x14ac:dyDescent="0.25">
      <c r="A725" s="39"/>
    </row>
    <row r="726" spans="1:1" x14ac:dyDescent="0.25">
      <c r="A726" s="39"/>
    </row>
    <row r="727" spans="1:1" x14ac:dyDescent="0.25">
      <c r="A727" s="39"/>
    </row>
    <row r="728" spans="1:1" x14ac:dyDescent="0.25">
      <c r="A728" s="39"/>
    </row>
    <row r="729" spans="1:1" x14ac:dyDescent="0.25">
      <c r="A729" s="39"/>
    </row>
    <row r="730" spans="1:1" x14ac:dyDescent="0.25">
      <c r="A730" s="39"/>
    </row>
    <row r="731" spans="1:1" x14ac:dyDescent="0.25">
      <c r="A731" s="39"/>
    </row>
    <row r="732" spans="1:1" x14ac:dyDescent="0.25">
      <c r="A732" s="39"/>
    </row>
    <row r="733" spans="1:1" x14ac:dyDescent="0.25">
      <c r="A733" s="39"/>
    </row>
    <row r="734" spans="1:1" x14ac:dyDescent="0.25">
      <c r="A734" s="39"/>
    </row>
    <row r="735" spans="1:1" x14ac:dyDescent="0.25">
      <c r="A735" s="39"/>
    </row>
    <row r="736" spans="1:1" x14ac:dyDescent="0.25">
      <c r="A736" s="39"/>
    </row>
    <row r="737" spans="1:1" x14ac:dyDescent="0.25">
      <c r="A737" s="39"/>
    </row>
    <row r="738" spans="1:1" x14ac:dyDescent="0.25">
      <c r="A738" s="39"/>
    </row>
    <row r="739" spans="1:1" x14ac:dyDescent="0.25">
      <c r="A739" s="39"/>
    </row>
    <row r="740" spans="1:1" x14ac:dyDescent="0.25">
      <c r="A740" s="39"/>
    </row>
    <row r="741" spans="1:1" x14ac:dyDescent="0.25">
      <c r="A741" s="39"/>
    </row>
    <row r="742" spans="1:1" x14ac:dyDescent="0.25">
      <c r="A742" s="39"/>
    </row>
    <row r="743" spans="1:1" x14ac:dyDescent="0.25">
      <c r="A743" s="39"/>
    </row>
    <row r="744" spans="1:1" x14ac:dyDescent="0.25">
      <c r="A744" s="39"/>
    </row>
    <row r="745" spans="1:1" x14ac:dyDescent="0.25">
      <c r="A745" s="39"/>
    </row>
    <row r="746" spans="1:1" x14ac:dyDescent="0.25">
      <c r="A746" s="39"/>
    </row>
    <row r="747" spans="1:1" x14ac:dyDescent="0.25">
      <c r="A747" s="39"/>
    </row>
    <row r="748" spans="1:1" x14ac:dyDescent="0.25">
      <c r="A748" s="39"/>
    </row>
    <row r="749" spans="1:1" x14ac:dyDescent="0.25">
      <c r="A749" s="39"/>
    </row>
    <row r="750" spans="1:1" x14ac:dyDescent="0.25">
      <c r="A750" s="39"/>
    </row>
    <row r="751" spans="1:1" x14ac:dyDescent="0.25">
      <c r="A751" s="39"/>
    </row>
    <row r="752" spans="1:1" x14ac:dyDescent="0.25">
      <c r="A752" s="39"/>
    </row>
    <row r="753" spans="1:1" x14ac:dyDescent="0.25">
      <c r="A753" s="39"/>
    </row>
    <row r="754" spans="1:1" x14ac:dyDescent="0.25">
      <c r="A754" s="39"/>
    </row>
    <row r="755" spans="1:1" x14ac:dyDescent="0.25">
      <c r="A755" s="39"/>
    </row>
    <row r="756" spans="1:1" x14ac:dyDescent="0.25">
      <c r="A756" s="39"/>
    </row>
    <row r="757" spans="1:1" x14ac:dyDescent="0.25">
      <c r="A757" s="39"/>
    </row>
    <row r="758" spans="1:1" x14ac:dyDescent="0.25">
      <c r="A758" s="39"/>
    </row>
    <row r="759" spans="1:1" x14ac:dyDescent="0.25">
      <c r="A759" s="39"/>
    </row>
    <row r="760" spans="1:1" x14ac:dyDescent="0.25">
      <c r="A760" s="39"/>
    </row>
    <row r="761" spans="1:1" x14ac:dyDescent="0.25">
      <c r="A761" s="39"/>
    </row>
    <row r="762" spans="1:1" x14ac:dyDescent="0.25">
      <c r="A762" s="39"/>
    </row>
    <row r="763" spans="1:1" x14ac:dyDescent="0.25">
      <c r="A763" s="39"/>
    </row>
    <row r="764" spans="1:1" x14ac:dyDescent="0.25">
      <c r="A764" s="39"/>
    </row>
    <row r="765" spans="1:1" x14ac:dyDescent="0.25">
      <c r="A765" s="39"/>
    </row>
    <row r="766" spans="1:1" x14ac:dyDescent="0.25">
      <c r="A766" s="39"/>
    </row>
    <row r="767" spans="1:1" x14ac:dyDescent="0.25">
      <c r="A767" s="39"/>
    </row>
    <row r="768" spans="1:1" x14ac:dyDescent="0.25">
      <c r="A768" s="39"/>
    </row>
    <row r="769" spans="1:1" x14ac:dyDescent="0.25">
      <c r="A769" s="39"/>
    </row>
    <row r="770" spans="1:1" x14ac:dyDescent="0.25">
      <c r="A770" s="39"/>
    </row>
    <row r="771" spans="1:1" x14ac:dyDescent="0.25">
      <c r="A771" s="39"/>
    </row>
    <row r="772" spans="1:1" x14ac:dyDescent="0.25">
      <c r="A772" s="39"/>
    </row>
    <row r="773" spans="1:1" x14ac:dyDescent="0.25">
      <c r="A773" s="39"/>
    </row>
    <row r="774" spans="1:1" x14ac:dyDescent="0.25">
      <c r="A774" s="39"/>
    </row>
    <row r="775" spans="1:1" x14ac:dyDescent="0.25">
      <c r="A775" s="39"/>
    </row>
    <row r="776" spans="1:1" x14ac:dyDescent="0.25">
      <c r="A776" s="39"/>
    </row>
    <row r="777" spans="1:1" x14ac:dyDescent="0.25">
      <c r="A777" s="39"/>
    </row>
    <row r="778" spans="1:1" x14ac:dyDescent="0.25">
      <c r="A778" s="39"/>
    </row>
    <row r="779" spans="1:1" x14ac:dyDescent="0.25">
      <c r="A779" s="39"/>
    </row>
    <row r="780" spans="1:1" x14ac:dyDescent="0.25">
      <c r="A780" s="39"/>
    </row>
    <row r="781" spans="1:1" x14ac:dyDescent="0.25">
      <c r="A781" s="39"/>
    </row>
    <row r="782" spans="1:1" x14ac:dyDescent="0.25">
      <c r="A782" s="39"/>
    </row>
    <row r="783" spans="1:1" x14ac:dyDescent="0.25">
      <c r="A783" s="39"/>
    </row>
    <row r="784" spans="1:1" x14ac:dyDescent="0.25">
      <c r="A784" s="39"/>
    </row>
    <row r="785" spans="1:1" x14ac:dyDescent="0.25">
      <c r="A785" s="39"/>
    </row>
    <row r="786" spans="1:1" x14ac:dyDescent="0.25">
      <c r="A786" s="39"/>
    </row>
    <row r="787" spans="1:1" x14ac:dyDescent="0.25">
      <c r="A787" s="39"/>
    </row>
    <row r="788" spans="1:1" x14ac:dyDescent="0.25">
      <c r="A788" s="39"/>
    </row>
    <row r="789" spans="1:1" x14ac:dyDescent="0.25">
      <c r="A789" s="39"/>
    </row>
    <row r="790" spans="1:1" x14ac:dyDescent="0.25">
      <c r="A790" s="39"/>
    </row>
    <row r="791" spans="1:1" x14ac:dyDescent="0.25">
      <c r="A791" s="39"/>
    </row>
    <row r="792" spans="1:1" x14ac:dyDescent="0.25">
      <c r="A792" s="39"/>
    </row>
    <row r="793" spans="1:1" x14ac:dyDescent="0.25">
      <c r="A793" s="39"/>
    </row>
    <row r="794" spans="1:1" x14ac:dyDescent="0.25">
      <c r="A794" s="39"/>
    </row>
    <row r="795" spans="1:1" x14ac:dyDescent="0.25">
      <c r="A795" s="39"/>
    </row>
    <row r="796" spans="1:1" x14ac:dyDescent="0.25">
      <c r="A796" s="39"/>
    </row>
    <row r="797" spans="1:1" x14ac:dyDescent="0.25">
      <c r="A797" s="39"/>
    </row>
    <row r="798" spans="1:1" x14ac:dyDescent="0.25">
      <c r="A798" s="39"/>
    </row>
    <row r="799" spans="1:1" x14ac:dyDescent="0.25">
      <c r="A799" s="39"/>
    </row>
    <row r="800" spans="1:1" x14ac:dyDescent="0.25">
      <c r="A800" s="39"/>
    </row>
    <row r="801" spans="1:1" x14ac:dyDescent="0.25">
      <c r="A801" s="39"/>
    </row>
    <row r="802" spans="1:1" x14ac:dyDescent="0.25">
      <c r="A802" s="39"/>
    </row>
    <row r="803" spans="1:1" x14ac:dyDescent="0.25">
      <c r="A803" s="39"/>
    </row>
    <row r="804" spans="1:1" x14ac:dyDescent="0.25">
      <c r="A804" s="39"/>
    </row>
    <row r="805" spans="1:1" x14ac:dyDescent="0.25">
      <c r="A805" s="39"/>
    </row>
    <row r="806" spans="1:1" x14ac:dyDescent="0.25">
      <c r="A806" s="39"/>
    </row>
    <row r="807" spans="1:1" x14ac:dyDescent="0.25">
      <c r="A807" s="39"/>
    </row>
    <row r="808" spans="1:1" x14ac:dyDescent="0.25">
      <c r="A808" s="39"/>
    </row>
    <row r="809" spans="1:1" x14ac:dyDescent="0.25">
      <c r="A809" s="39"/>
    </row>
    <row r="810" spans="1:1" x14ac:dyDescent="0.25">
      <c r="A810" s="39"/>
    </row>
    <row r="811" spans="1:1" x14ac:dyDescent="0.25">
      <c r="A811" s="39"/>
    </row>
    <row r="812" spans="1:1" x14ac:dyDescent="0.25">
      <c r="A812" s="39"/>
    </row>
    <row r="813" spans="1:1" x14ac:dyDescent="0.25">
      <c r="A813" s="39"/>
    </row>
    <row r="814" spans="1:1" x14ac:dyDescent="0.25">
      <c r="A814" s="39"/>
    </row>
    <row r="815" spans="1:1" x14ac:dyDescent="0.25">
      <c r="A815" s="39"/>
    </row>
    <row r="816" spans="1:1" x14ac:dyDescent="0.25">
      <c r="A816" s="39"/>
    </row>
    <row r="817" spans="1:1" x14ac:dyDescent="0.25">
      <c r="A817" s="39"/>
    </row>
    <row r="818" spans="1:1" x14ac:dyDescent="0.25">
      <c r="A818" s="39"/>
    </row>
    <row r="819" spans="1:1" x14ac:dyDescent="0.25">
      <c r="A819" s="39"/>
    </row>
    <row r="820" spans="1:1" x14ac:dyDescent="0.25">
      <c r="A820" s="39"/>
    </row>
    <row r="821" spans="1:1" x14ac:dyDescent="0.25">
      <c r="A821" s="39"/>
    </row>
    <row r="822" spans="1:1" x14ac:dyDescent="0.25">
      <c r="A822" s="39"/>
    </row>
    <row r="823" spans="1:1" x14ac:dyDescent="0.25">
      <c r="A823" s="39"/>
    </row>
    <row r="824" spans="1:1" x14ac:dyDescent="0.25">
      <c r="A824" s="39"/>
    </row>
    <row r="825" spans="1:1" x14ac:dyDescent="0.25">
      <c r="A825" s="39"/>
    </row>
    <row r="826" spans="1:1" x14ac:dyDescent="0.25">
      <c r="A826" s="39"/>
    </row>
    <row r="827" spans="1:1" x14ac:dyDescent="0.25">
      <c r="A827" s="39"/>
    </row>
    <row r="828" spans="1:1" x14ac:dyDescent="0.25">
      <c r="A828" s="39"/>
    </row>
    <row r="829" spans="1:1" x14ac:dyDescent="0.25">
      <c r="A829" s="39"/>
    </row>
    <row r="830" spans="1:1" x14ac:dyDescent="0.25">
      <c r="A830" s="39"/>
    </row>
    <row r="831" spans="1:1" x14ac:dyDescent="0.25">
      <c r="A831" s="39"/>
    </row>
    <row r="832" spans="1:1" x14ac:dyDescent="0.25">
      <c r="A832" s="39"/>
    </row>
    <row r="833" spans="1:1" x14ac:dyDescent="0.25">
      <c r="A833" s="39"/>
    </row>
    <row r="834" spans="1:1" x14ac:dyDescent="0.25">
      <c r="A834" s="39"/>
    </row>
    <row r="835" spans="1:1" x14ac:dyDescent="0.25">
      <c r="A835" s="39"/>
    </row>
    <row r="836" spans="1:1" x14ac:dyDescent="0.25">
      <c r="A836" s="39"/>
    </row>
    <row r="837" spans="1:1" x14ac:dyDescent="0.25">
      <c r="A837" s="39"/>
    </row>
    <row r="838" spans="1:1" x14ac:dyDescent="0.25">
      <c r="A838" s="39"/>
    </row>
    <row r="839" spans="1:1" x14ac:dyDescent="0.25">
      <c r="A839" s="39"/>
    </row>
    <row r="840" spans="1:1" x14ac:dyDescent="0.25">
      <c r="A840" s="39"/>
    </row>
    <row r="841" spans="1:1" x14ac:dyDescent="0.25">
      <c r="A841" s="39"/>
    </row>
    <row r="842" spans="1:1" x14ac:dyDescent="0.25">
      <c r="A842" s="39"/>
    </row>
    <row r="843" spans="1:1" x14ac:dyDescent="0.25">
      <c r="A843" s="39"/>
    </row>
    <row r="844" spans="1:1" x14ac:dyDescent="0.25">
      <c r="A844" s="39"/>
    </row>
    <row r="845" spans="1:1" x14ac:dyDescent="0.25">
      <c r="A845" s="39"/>
    </row>
    <row r="846" spans="1:1" x14ac:dyDescent="0.25">
      <c r="A846" s="39"/>
    </row>
    <row r="847" spans="1:1" x14ac:dyDescent="0.25">
      <c r="A847" s="39"/>
    </row>
    <row r="848" spans="1:1" x14ac:dyDescent="0.25">
      <c r="A848" s="39"/>
    </row>
    <row r="849" spans="1:1" x14ac:dyDescent="0.25">
      <c r="A849" s="39"/>
    </row>
    <row r="850" spans="1:1" x14ac:dyDescent="0.25">
      <c r="A850" s="39"/>
    </row>
    <row r="851" spans="1:1" x14ac:dyDescent="0.25">
      <c r="A851" s="39"/>
    </row>
    <row r="852" spans="1:1" x14ac:dyDescent="0.25">
      <c r="A852" s="39"/>
    </row>
    <row r="853" spans="1:1" x14ac:dyDescent="0.25">
      <c r="A853" s="39"/>
    </row>
    <row r="854" spans="1:1" x14ac:dyDescent="0.25">
      <c r="A854" s="39"/>
    </row>
    <row r="855" spans="1:1" x14ac:dyDescent="0.25">
      <c r="A855" s="39"/>
    </row>
    <row r="856" spans="1:1" x14ac:dyDescent="0.25">
      <c r="A856" s="39"/>
    </row>
    <row r="857" spans="1:1" x14ac:dyDescent="0.25">
      <c r="A857" s="39"/>
    </row>
    <row r="858" spans="1:1" x14ac:dyDescent="0.25">
      <c r="A858" s="39"/>
    </row>
    <row r="859" spans="1:1" x14ac:dyDescent="0.25">
      <c r="A859" s="39"/>
    </row>
    <row r="860" spans="1:1" x14ac:dyDescent="0.25">
      <c r="A860" s="39"/>
    </row>
    <row r="861" spans="1:1" x14ac:dyDescent="0.25">
      <c r="A861" s="39"/>
    </row>
    <row r="862" spans="1:1" x14ac:dyDescent="0.25">
      <c r="A862" s="39"/>
    </row>
    <row r="863" spans="1:1" x14ac:dyDescent="0.25">
      <c r="A863" s="39"/>
    </row>
    <row r="864" spans="1:1" x14ac:dyDescent="0.25">
      <c r="A864" s="39"/>
    </row>
    <row r="865" spans="1:1" x14ac:dyDescent="0.25">
      <c r="A865" s="39"/>
    </row>
    <row r="866" spans="1:1" x14ac:dyDescent="0.25">
      <c r="A866" s="39"/>
    </row>
    <row r="867" spans="1:1" x14ac:dyDescent="0.25">
      <c r="A867" s="39"/>
    </row>
    <row r="868" spans="1:1" x14ac:dyDescent="0.25">
      <c r="A868" s="39"/>
    </row>
    <row r="869" spans="1:1" x14ac:dyDescent="0.25">
      <c r="A869" s="39"/>
    </row>
    <row r="870" spans="1:1" x14ac:dyDescent="0.25">
      <c r="A870" s="39"/>
    </row>
    <row r="871" spans="1:1" x14ac:dyDescent="0.25">
      <c r="A871" s="39"/>
    </row>
    <row r="872" spans="1:1" x14ac:dyDescent="0.25">
      <c r="A872" s="39"/>
    </row>
    <row r="873" spans="1:1" x14ac:dyDescent="0.25">
      <c r="A873" s="39"/>
    </row>
    <row r="874" spans="1:1" x14ac:dyDescent="0.25">
      <c r="A874" s="39"/>
    </row>
    <row r="875" spans="1:1" x14ac:dyDescent="0.25">
      <c r="A875" s="39"/>
    </row>
    <row r="876" spans="1:1" x14ac:dyDescent="0.25">
      <c r="A876" s="39"/>
    </row>
    <row r="877" spans="1:1" x14ac:dyDescent="0.25">
      <c r="A877" s="39"/>
    </row>
    <row r="878" spans="1:1" x14ac:dyDescent="0.25">
      <c r="A878" s="39"/>
    </row>
    <row r="879" spans="1:1" x14ac:dyDescent="0.25">
      <c r="A879" s="39"/>
    </row>
    <row r="880" spans="1:1" x14ac:dyDescent="0.25">
      <c r="A880" s="39"/>
    </row>
    <row r="881" spans="1:1" x14ac:dyDescent="0.25">
      <c r="A881" s="39"/>
    </row>
    <row r="882" spans="1:1" x14ac:dyDescent="0.25">
      <c r="A882" s="39"/>
    </row>
    <row r="883" spans="1:1" x14ac:dyDescent="0.25">
      <c r="A883" s="39"/>
    </row>
    <row r="884" spans="1:1" x14ac:dyDescent="0.25">
      <c r="A884" s="39"/>
    </row>
    <row r="885" spans="1:1" x14ac:dyDescent="0.25">
      <c r="A885" s="39"/>
    </row>
    <row r="886" spans="1:1" x14ac:dyDescent="0.25">
      <c r="A886" s="39"/>
    </row>
    <row r="887" spans="1:1" x14ac:dyDescent="0.25">
      <c r="A887" s="39"/>
    </row>
    <row r="888" spans="1:1" x14ac:dyDescent="0.25">
      <c r="A888" s="39"/>
    </row>
    <row r="889" spans="1:1" x14ac:dyDescent="0.25">
      <c r="A889" s="39"/>
    </row>
    <row r="890" spans="1:1" x14ac:dyDescent="0.25">
      <c r="A890" s="39"/>
    </row>
    <row r="891" spans="1:1" x14ac:dyDescent="0.25">
      <c r="A891" s="39"/>
    </row>
    <row r="892" spans="1:1" x14ac:dyDescent="0.25">
      <c r="A892" s="39"/>
    </row>
    <row r="893" spans="1:1" x14ac:dyDescent="0.25">
      <c r="A893" s="39"/>
    </row>
    <row r="894" spans="1:1" x14ac:dyDescent="0.25">
      <c r="A894" s="39"/>
    </row>
    <row r="895" spans="1:1" x14ac:dyDescent="0.25">
      <c r="A895" s="39"/>
    </row>
    <row r="896" spans="1:1" x14ac:dyDescent="0.25">
      <c r="A896" s="39"/>
    </row>
    <row r="897" spans="1:1" x14ac:dyDescent="0.25">
      <c r="A897" s="39"/>
    </row>
    <row r="898" spans="1:1" x14ac:dyDescent="0.25">
      <c r="A898" s="39"/>
    </row>
    <row r="899" spans="1:1" x14ac:dyDescent="0.25">
      <c r="A899" s="39"/>
    </row>
    <row r="900" spans="1:1" x14ac:dyDescent="0.25">
      <c r="A900" s="39"/>
    </row>
    <row r="901" spans="1:1" x14ac:dyDescent="0.25">
      <c r="A901" s="39"/>
    </row>
    <row r="902" spans="1:1" x14ac:dyDescent="0.25">
      <c r="A902" s="39"/>
    </row>
    <row r="903" spans="1:1" x14ac:dyDescent="0.25">
      <c r="A903" s="39"/>
    </row>
    <row r="904" spans="1:1" x14ac:dyDescent="0.25">
      <c r="A904" s="39"/>
    </row>
    <row r="905" spans="1:1" x14ac:dyDescent="0.25">
      <c r="A905" s="39"/>
    </row>
    <row r="906" spans="1:1" x14ac:dyDescent="0.25">
      <c r="A906" s="39"/>
    </row>
    <row r="907" spans="1:1" x14ac:dyDescent="0.25">
      <c r="A907" s="39"/>
    </row>
    <row r="908" spans="1:1" x14ac:dyDescent="0.25">
      <c r="A908" s="39"/>
    </row>
    <row r="909" spans="1:1" x14ac:dyDescent="0.25">
      <c r="A909" s="39"/>
    </row>
    <row r="910" spans="1:1" x14ac:dyDescent="0.25">
      <c r="A910" s="39"/>
    </row>
    <row r="911" spans="1:1" x14ac:dyDescent="0.25">
      <c r="A911" s="39"/>
    </row>
    <row r="912" spans="1:1" x14ac:dyDescent="0.25">
      <c r="A912" s="39"/>
    </row>
    <row r="913" spans="1:1" x14ac:dyDescent="0.25">
      <c r="A913" s="39"/>
    </row>
    <row r="914" spans="1:1" x14ac:dyDescent="0.25">
      <c r="A914" s="39"/>
    </row>
    <row r="915" spans="1:1" x14ac:dyDescent="0.25">
      <c r="A915" s="39"/>
    </row>
    <row r="916" spans="1:1" x14ac:dyDescent="0.25">
      <c r="A916" s="39"/>
    </row>
    <row r="917" spans="1:1" x14ac:dyDescent="0.25">
      <c r="A917" s="39"/>
    </row>
    <row r="918" spans="1:1" x14ac:dyDescent="0.25">
      <c r="A918" s="39"/>
    </row>
    <row r="919" spans="1:1" x14ac:dyDescent="0.25">
      <c r="A919" s="39"/>
    </row>
    <row r="920" spans="1:1" x14ac:dyDescent="0.25">
      <c r="A920" s="39"/>
    </row>
    <row r="921" spans="1:1" x14ac:dyDescent="0.25">
      <c r="A921" s="39"/>
    </row>
    <row r="922" spans="1:1" x14ac:dyDescent="0.25">
      <c r="A922" s="39"/>
    </row>
    <row r="923" spans="1:1" x14ac:dyDescent="0.25">
      <c r="A923" s="39"/>
    </row>
    <row r="924" spans="1:1" x14ac:dyDescent="0.25">
      <c r="A924" s="39"/>
    </row>
    <row r="925" spans="1:1" x14ac:dyDescent="0.25">
      <c r="A925" s="39"/>
    </row>
    <row r="926" spans="1:1" x14ac:dyDescent="0.25">
      <c r="A926" s="39"/>
    </row>
    <row r="927" spans="1:1" x14ac:dyDescent="0.25">
      <c r="A927" s="39"/>
    </row>
    <row r="928" spans="1:1" x14ac:dyDescent="0.25">
      <c r="A928" s="39"/>
    </row>
    <row r="929" spans="1:1" x14ac:dyDescent="0.25">
      <c r="A929" s="39"/>
    </row>
    <row r="930" spans="1:1" x14ac:dyDescent="0.25">
      <c r="A930" s="39"/>
    </row>
    <row r="931" spans="1:1" x14ac:dyDescent="0.25">
      <c r="A931" s="39"/>
    </row>
    <row r="932" spans="1:1" x14ac:dyDescent="0.25">
      <c r="A932" s="39"/>
    </row>
    <row r="933" spans="1:1" x14ac:dyDescent="0.25">
      <c r="A933" s="39"/>
    </row>
    <row r="934" spans="1:1" x14ac:dyDescent="0.25">
      <c r="A934" s="39"/>
    </row>
    <row r="935" spans="1:1" x14ac:dyDescent="0.25">
      <c r="A935" s="39"/>
    </row>
    <row r="936" spans="1:1" x14ac:dyDescent="0.25">
      <c r="A936" s="39"/>
    </row>
    <row r="937" spans="1:1" x14ac:dyDescent="0.25">
      <c r="A937" s="39"/>
    </row>
    <row r="938" spans="1:1" x14ac:dyDescent="0.25">
      <c r="A938" s="39"/>
    </row>
    <row r="939" spans="1:1" x14ac:dyDescent="0.25">
      <c r="A939" s="39"/>
    </row>
    <row r="940" spans="1:1" x14ac:dyDescent="0.25">
      <c r="A940" s="39"/>
    </row>
    <row r="941" spans="1:1" x14ac:dyDescent="0.25">
      <c r="A941" s="39"/>
    </row>
    <row r="942" spans="1:1" x14ac:dyDescent="0.25">
      <c r="A942" s="39"/>
    </row>
    <row r="943" spans="1:1" x14ac:dyDescent="0.25">
      <c r="A943" s="39"/>
    </row>
    <row r="944" spans="1:1" x14ac:dyDescent="0.25">
      <c r="A944" s="39"/>
    </row>
    <row r="945" spans="1:1" x14ac:dyDescent="0.25">
      <c r="A945" s="39"/>
    </row>
    <row r="946" spans="1:1" x14ac:dyDescent="0.25">
      <c r="A946" s="39"/>
    </row>
    <row r="947" spans="1:1" x14ac:dyDescent="0.25">
      <c r="A947" s="39"/>
    </row>
    <row r="948" spans="1:1" x14ac:dyDescent="0.25">
      <c r="A948" s="39"/>
    </row>
    <row r="949" spans="1:1" x14ac:dyDescent="0.25">
      <c r="A949" s="39"/>
    </row>
    <row r="950" spans="1:1" x14ac:dyDescent="0.25">
      <c r="A950" s="39"/>
    </row>
    <row r="951" spans="1:1" x14ac:dyDescent="0.25">
      <c r="A951" s="39"/>
    </row>
    <row r="952" spans="1:1" x14ac:dyDescent="0.25">
      <c r="A952" s="39"/>
    </row>
    <row r="953" spans="1:1" x14ac:dyDescent="0.25">
      <c r="A953" s="39"/>
    </row>
    <row r="954" spans="1:1" x14ac:dyDescent="0.25">
      <c r="A954" s="39"/>
    </row>
    <row r="955" spans="1:1" x14ac:dyDescent="0.25">
      <c r="A955" s="39"/>
    </row>
    <row r="956" spans="1:1" x14ac:dyDescent="0.25">
      <c r="A956" s="39"/>
    </row>
    <row r="957" spans="1:1" x14ac:dyDescent="0.25">
      <c r="A957" s="39"/>
    </row>
    <row r="958" spans="1:1" x14ac:dyDescent="0.25">
      <c r="A958" s="39"/>
    </row>
    <row r="959" spans="1:1" x14ac:dyDescent="0.25">
      <c r="A959" s="39"/>
    </row>
    <row r="960" spans="1:1" x14ac:dyDescent="0.25">
      <c r="A960" s="39"/>
    </row>
    <row r="961" spans="1:1" x14ac:dyDescent="0.25">
      <c r="A961" s="39"/>
    </row>
    <row r="962" spans="1:1" x14ac:dyDescent="0.25">
      <c r="A962" s="39"/>
    </row>
    <row r="963" spans="1:1" x14ac:dyDescent="0.25">
      <c r="A963" s="39"/>
    </row>
    <row r="964" spans="1:1" x14ac:dyDescent="0.25">
      <c r="A964" s="39"/>
    </row>
    <row r="965" spans="1:1" x14ac:dyDescent="0.25">
      <c r="A965" s="39"/>
    </row>
    <row r="966" spans="1:1" x14ac:dyDescent="0.25">
      <c r="A966" s="39"/>
    </row>
    <row r="967" spans="1:1" x14ac:dyDescent="0.25">
      <c r="A967" s="39"/>
    </row>
    <row r="968" spans="1:1" x14ac:dyDescent="0.25">
      <c r="A968" s="39"/>
    </row>
    <row r="969" spans="1:1" x14ac:dyDescent="0.25">
      <c r="A969" s="39"/>
    </row>
    <row r="970" spans="1:1" x14ac:dyDescent="0.25">
      <c r="A970" s="39"/>
    </row>
    <row r="971" spans="1:1" x14ac:dyDescent="0.25">
      <c r="A971" s="39"/>
    </row>
    <row r="972" spans="1:1" x14ac:dyDescent="0.25">
      <c r="A972" s="39"/>
    </row>
    <row r="973" spans="1:1" x14ac:dyDescent="0.25">
      <c r="A973" s="39"/>
    </row>
    <row r="974" spans="1:1" x14ac:dyDescent="0.25">
      <c r="A974" s="39"/>
    </row>
    <row r="975" spans="1:1" x14ac:dyDescent="0.25">
      <c r="A975" s="39"/>
    </row>
    <row r="976" spans="1:1" x14ac:dyDescent="0.25">
      <c r="A976" s="39"/>
    </row>
    <row r="977" spans="1:1" x14ac:dyDescent="0.25">
      <c r="A977" s="39"/>
    </row>
    <row r="978" spans="1:1" x14ac:dyDescent="0.25">
      <c r="A978" s="39"/>
    </row>
    <row r="979" spans="1:1" x14ac:dyDescent="0.25">
      <c r="A979" s="39"/>
    </row>
    <row r="980" spans="1:1" x14ac:dyDescent="0.25">
      <c r="A980" s="39"/>
    </row>
    <row r="981" spans="1:1" x14ac:dyDescent="0.25">
      <c r="A981" s="39"/>
    </row>
    <row r="982" spans="1:1" x14ac:dyDescent="0.25">
      <c r="A982" s="39"/>
    </row>
    <row r="983" spans="1:1" x14ac:dyDescent="0.25">
      <c r="A983" s="39"/>
    </row>
    <row r="984" spans="1:1" x14ac:dyDescent="0.25">
      <c r="A984" s="39"/>
    </row>
    <row r="985" spans="1:1" x14ac:dyDescent="0.25">
      <c r="A985" s="39"/>
    </row>
    <row r="986" spans="1:1" x14ac:dyDescent="0.25">
      <c r="A986" s="39"/>
    </row>
    <row r="987" spans="1:1" x14ac:dyDescent="0.25">
      <c r="A987" s="39"/>
    </row>
    <row r="988" spans="1:1" x14ac:dyDescent="0.25">
      <c r="A988" s="39"/>
    </row>
    <row r="989" spans="1:1" x14ac:dyDescent="0.25">
      <c r="A989" s="39"/>
    </row>
    <row r="990" spans="1:1" x14ac:dyDescent="0.25">
      <c r="A990" s="39"/>
    </row>
    <row r="991" spans="1:1" x14ac:dyDescent="0.25">
      <c r="A991" s="39"/>
    </row>
    <row r="992" spans="1:1" x14ac:dyDescent="0.25">
      <c r="A992" s="39"/>
    </row>
    <row r="993" spans="1:1" x14ac:dyDescent="0.25">
      <c r="A993" s="39"/>
    </row>
    <row r="994" spans="1:1" x14ac:dyDescent="0.25">
      <c r="A994" s="39"/>
    </row>
  </sheetData>
  <mergeCells count="3">
    <mergeCell ref="A13:B13"/>
    <mergeCell ref="A20:B22"/>
    <mergeCell ref="C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G2" zoomScaleNormal="100" workbookViewId="0"/>
  </sheetViews>
  <sheetFormatPr defaultColWidth="14.42578125" defaultRowHeight="15" x14ac:dyDescent="0.25"/>
  <cols>
    <col min="1" max="1" width="34.28515625" style="26" customWidth="1"/>
    <col min="2" max="2" width="25.42578125" style="26" customWidth="1"/>
    <col min="3" max="3" width="28.42578125" style="26" customWidth="1"/>
    <col min="4" max="4" width="28.7109375" style="26" customWidth="1"/>
    <col min="5" max="5" width="29.7109375" style="26" bestFit="1" customWidth="1"/>
    <col min="6" max="6" width="27.7109375" style="26" bestFit="1" customWidth="1"/>
    <col min="7" max="7" width="66.7109375" style="26" customWidth="1"/>
    <col min="8" max="26" width="8.7109375" style="26" customWidth="1"/>
    <col min="27" max="16384" width="14.42578125" style="26"/>
  </cols>
  <sheetData>
    <row r="1" spans="1:7" x14ac:dyDescent="0.25">
      <c r="A1" s="20" t="s">
        <v>62</v>
      </c>
      <c r="B1" s="21" t="s">
        <v>63</v>
      </c>
      <c r="C1" s="22"/>
      <c r="D1" s="23"/>
      <c r="E1" s="23"/>
      <c r="F1" s="23"/>
      <c r="G1" s="23"/>
    </row>
    <row r="2" spans="1:7" ht="45" x14ac:dyDescent="0.25">
      <c r="A2" s="24" t="s">
        <v>2</v>
      </c>
      <c r="B2" s="25">
        <v>86</v>
      </c>
      <c r="C2" s="24" t="s">
        <v>103</v>
      </c>
      <c r="D2" s="23"/>
      <c r="E2" s="23"/>
      <c r="F2" s="35"/>
    </row>
    <row r="3" spans="1:7" ht="30" x14ac:dyDescent="0.25">
      <c r="A3" s="24" t="s">
        <v>38</v>
      </c>
      <c r="B3" s="25" t="s">
        <v>58</v>
      </c>
      <c r="C3" s="25" t="s">
        <v>7</v>
      </c>
      <c r="D3" s="23"/>
      <c r="E3" s="23"/>
    </row>
    <row r="4" spans="1:7" x14ac:dyDescent="0.25">
      <c r="A4" s="27" t="s">
        <v>3</v>
      </c>
      <c r="B4" s="28">
        <v>2915.56</v>
      </c>
      <c r="C4" s="25" t="s">
        <v>64</v>
      </c>
      <c r="D4" s="23"/>
      <c r="E4" s="40" t="s">
        <v>111</v>
      </c>
    </row>
    <row r="5" spans="1:7" x14ac:dyDescent="0.25">
      <c r="A5" s="24" t="s">
        <v>4</v>
      </c>
      <c r="B5" s="25">
        <v>0</v>
      </c>
      <c r="C5" s="25" t="s">
        <v>5</v>
      </c>
      <c r="D5" s="23"/>
      <c r="E5" s="26">
        <f>AVERAGE(B25:B87)</f>
        <v>2799.7150724603184</v>
      </c>
    </row>
    <row r="6" spans="1:7" x14ac:dyDescent="0.25">
      <c r="A6" s="24" t="s">
        <v>6</v>
      </c>
      <c r="B6" s="25">
        <f>2.12/100</f>
        <v>2.12E-2</v>
      </c>
      <c r="C6" s="23"/>
      <c r="D6" s="23"/>
      <c r="E6" s="48" t="s">
        <v>117</v>
      </c>
    </row>
    <row r="7" spans="1:7" x14ac:dyDescent="0.25">
      <c r="A7" s="24" t="s">
        <v>8</v>
      </c>
      <c r="B7" s="25">
        <f>B6</f>
        <v>2.12E-2</v>
      </c>
      <c r="C7" s="13" t="s">
        <v>76</v>
      </c>
      <c r="D7" s="23"/>
      <c r="E7" s="26">
        <f>_xlfn.STDEV.P(B25:B87)</f>
        <v>94.585799855378909</v>
      </c>
    </row>
    <row r="8" spans="1:7" x14ac:dyDescent="0.25">
      <c r="A8" s="24" t="s">
        <v>66</v>
      </c>
      <c r="B8" s="36">
        <f>1.76/100</f>
        <v>1.7600000000000001E-2</v>
      </c>
      <c r="C8" s="23"/>
      <c r="D8" s="23"/>
      <c r="E8" s="48" t="s">
        <v>115</v>
      </c>
    </row>
    <row r="9" spans="1:7" x14ac:dyDescent="0.25">
      <c r="A9" s="24" t="s">
        <v>10</v>
      </c>
      <c r="B9" s="25" t="s">
        <v>58</v>
      </c>
      <c r="C9" s="23"/>
      <c r="D9" s="23"/>
      <c r="E9" s="49">
        <f>AVERAGE(F25:F87)</f>
        <v>2802.4436507936512</v>
      </c>
      <c r="F9" s="23"/>
      <c r="G9" s="23"/>
    </row>
    <row r="10" spans="1:7" x14ac:dyDescent="0.25">
      <c r="A10" s="24" t="s">
        <v>11</v>
      </c>
      <c r="B10" s="25" t="s">
        <v>58</v>
      </c>
      <c r="C10" s="23"/>
      <c r="D10" s="23"/>
      <c r="E10" s="48" t="s">
        <v>116</v>
      </c>
      <c r="F10" s="23"/>
      <c r="G10" s="23"/>
    </row>
    <row r="11" spans="1:7" x14ac:dyDescent="0.25">
      <c r="A11" s="29" t="s">
        <v>65</v>
      </c>
      <c r="B11" s="37">
        <f>(B4)*EXP((B7-B8)*B2/360)</f>
        <v>2918.068460083231</v>
      </c>
      <c r="C11" s="13" t="s">
        <v>78</v>
      </c>
      <c r="D11" s="23"/>
      <c r="E11" s="26">
        <f>_xlfn.STDEV.P(F25:F87)</f>
        <v>96.017194430759361</v>
      </c>
      <c r="F11" s="23"/>
      <c r="G11" s="23"/>
    </row>
    <row r="12" spans="1:7" x14ac:dyDescent="0.25">
      <c r="A12" s="27" t="s">
        <v>43</v>
      </c>
      <c r="B12" s="28">
        <v>2922.75</v>
      </c>
      <c r="C12" s="23"/>
      <c r="D12" s="23"/>
      <c r="E12" s="23"/>
      <c r="F12" s="23"/>
      <c r="G12" s="23"/>
    </row>
    <row r="13" spans="1:7" x14ac:dyDescent="0.25">
      <c r="A13" s="55" t="s">
        <v>42</v>
      </c>
      <c r="B13" s="56"/>
      <c r="C13" s="23"/>
      <c r="D13" s="23"/>
      <c r="E13" s="23"/>
      <c r="F13" s="23"/>
      <c r="G13" s="23"/>
    </row>
    <row r="14" spans="1:7" x14ac:dyDescent="0.25">
      <c r="A14" s="24" t="s">
        <v>47</v>
      </c>
      <c r="B14" s="25" t="s">
        <v>67</v>
      </c>
      <c r="C14" s="23"/>
      <c r="D14" s="23"/>
      <c r="E14" s="23"/>
      <c r="F14" s="23"/>
      <c r="G14" s="23"/>
    </row>
    <row r="15" spans="1:7" x14ac:dyDescent="0.25">
      <c r="A15" s="24" t="s">
        <v>48</v>
      </c>
      <c r="B15" s="38" t="s">
        <v>94</v>
      </c>
      <c r="C15" s="23"/>
      <c r="D15" s="23"/>
      <c r="E15" s="23"/>
      <c r="F15" s="23"/>
      <c r="G15" s="23"/>
    </row>
    <row r="16" spans="1:7" x14ac:dyDescent="0.25">
      <c r="A16" s="24" t="s">
        <v>52</v>
      </c>
      <c r="B16" s="25"/>
    </row>
    <row r="17" spans="1:6" x14ac:dyDescent="0.25">
      <c r="A17" s="30" t="s">
        <v>45</v>
      </c>
      <c r="B17" s="25"/>
    </row>
    <row r="18" spans="1:6" x14ac:dyDescent="0.25">
      <c r="A18" s="23"/>
      <c r="B18" s="25" t="s">
        <v>69</v>
      </c>
    </row>
    <row r="19" spans="1:6" x14ac:dyDescent="0.25">
      <c r="A19" s="23"/>
      <c r="B19" s="25" t="s">
        <v>68</v>
      </c>
    </row>
    <row r="20" spans="1:6" x14ac:dyDescent="0.25">
      <c r="A20" s="25" t="s">
        <v>53</v>
      </c>
      <c r="B20" s="25"/>
    </row>
    <row r="21" spans="1:6" x14ac:dyDescent="0.25">
      <c r="A21" s="39"/>
    </row>
    <row r="22" spans="1:6" x14ac:dyDescent="0.25">
      <c r="A22" s="40" t="s">
        <v>95</v>
      </c>
      <c r="B22" s="41">
        <v>43448</v>
      </c>
    </row>
    <row r="23" spans="1:6" x14ac:dyDescent="0.25">
      <c r="A23" s="39"/>
    </row>
    <row r="24" spans="1:6" x14ac:dyDescent="0.25">
      <c r="A24" s="42" t="s">
        <v>96</v>
      </c>
      <c r="B24" s="43" t="s">
        <v>3</v>
      </c>
      <c r="C24" s="43" t="s">
        <v>97</v>
      </c>
      <c r="D24" s="43" t="s">
        <v>98</v>
      </c>
      <c r="E24" t="s">
        <v>92</v>
      </c>
      <c r="F24" t="s">
        <v>91</v>
      </c>
    </row>
    <row r="25" spans="1:6" x14ac:dyDescent="0.25">
      <c r="A25" s="33">
        <v>43347</v>
      </c>
      <c r="B25">
        <v>2896.719971</v>
      </c>
      <c r="C25">
        <v>2.0680000000000001</v>
      </c>
      <c r="D25" s="26">
        <f>DATEDIF(A25,$B$22,"d")</f>
        <v>101</v>
      </c>
      <c r="E25" s="26">
        <f>(B25)*EXP(((C25/100)-$B$8)*D25/360)</f>
        <v>2899.2241406973289</v>
      </c>
      <c r="F25" s="44">
        <v>2898.25</v>
      </c>
    </row>
    <row r="26" spans="1:6" x14ac:dyDescent="0.25">
      <c r="A26" s="33">
        <v>43348</v>
      </c>
      <c r="B26">
        <v>2888.6000979999999</v>
      </c>
      <c r="C26">
        <v>2.09</v>
      </c>
      <c r="D26" s="26">
        <f t="shared" ref="D26:D87" si="0">DATEDIF(A26,$B$22,"d")</f>
        <v>100</v>
      </c>
      <c r="E26" s="26">
        <f t="shared" ref="E26:E87" si="1">(B26)*EXP(((C26/100)-$B$8)*D26/360)</f>
        <v>2891.2491954073134</v>
      </c>
      <c r="F26" s="44">
        <v>2888.25</v>
      </c>
    </row>
    <row r="27" spans="1:6" x14ac:dyDescent="0.25">
      <c r="A27" s="33">
        <v>43349</v>
      </c>
      <c r="B27">
        <v>2878.0500489999999</v>
      </c>
      <c r="C27">
        <v>2.08</v>
      </c>
      <c r="D27" s="26">
        <f t="shared" si="0"/>
        <v>99</v>
      </c>
      <c r="E27" s="26">
        <f t="shared" si="1"/>
        <v>2880.5838477510561</v>
      </c>
      <c r="F27" s="44">
        <v>2879</v>
      </c>
    </row>
    <row r="28" spans="1:6" x14ac:dyDescent="0.25">
      <c r="A28" s="33">
        <v>43350</v>
      </c>
      <c r="B28">
        <v>2871.679932</v>
      </c>
      <c r="C28">
        <v>2.0880000000000001</v>
      </c>
      <c r="D28" s="26">
        <f t="shared" si="0"/>
        <v>98</v>
      </c>
      <c r="E28" s="26">
        <f t="shared" si="1"/>
        <v>2874.2451681687362</v>
      </c>
      <c r="F28" s="44">
        <v>2874.75</v>
      </c>
    </row>
    <row r="29" spans="1:6" x14ac:dyDescent="0.25">
      <c r="A29" s="33">
        <v>43353</v>
      </c>
      <c r="B29">
        <v>2877.1298830000001</v>
      </c>
      <c r="C29">
        <v>2.0830000000000002</v>
      </c>
      <c r="D29" s="26">
        <f t="shared" si="0"/>
        <v>95</v>
      </c>
      <c r="E29" s="26">
        <f t="shared" si="1"/>
        <v>2879.583282066325</v>
      </c>
      <c r="F29" s="44">
        <v>2880.25</v>
      </c>
    </row>
    <row r="30" spans="1:6" x14ac:dyDescent="0.25">
      <c r="A30" s="33">
        <v>43354</v>
      </c>
      <c r="B30">
        <v>2887.889893</v>
      </c>
      <c r="C30">
        <v>2.1080000000000001</v>
      </c>
      <c r="D30" s="26">
        <f t="shared" si="0"/>
        <v>94</v>
      </c>
      <c r="E30" s="26">
        <f t="shared" si="1"/>
        <v>2890.5152148733719</v>
      </c>
      <c r="F30" s="44">
        <v>2889.75</v>
      </c>
    </row>
    <row r="31" spans="1:6" x14ac:dyDescent="0.25">
      <c r="A31" s="33">
        <v>43355</v>
      </c>
      <c r="B31">
        <v>2888.919922</v>
      </c>
      <c r="C31">
        <v>2.105</v>
      </c>
      <c r="D31" s="26">
        <f t="shared" si="0"/>
        <v>93</v>
      </c>
      <c r="E31" s="26">
        <f t="shared" si="1"/>
        <v>2891.4958195943391</v>
      </c>
      <c r="F31" s="44">
        <v>2888.5</v>
      </c>
    </row>
    <row r="32" spans="1:6" x14ac:dyDescent="0.25">
      <c r="A32" s="33">
        <v>43356</v>
      </c>
      <c r="B32">
        <v>2904.179932</v>
      </c>
      <c r="C32">
        <v>2.093</v>
      </c>
      <c r="D32" s="26">
        <f t="shared" si="0"/>
        <v>92</v>
      </c>
      <c r="E32" s="26">
        <f t="shared" si="1"/>
        <v>2906.6524410255065</v>
      </c>
      <c r="F32" s="44">
        <v>2905.25</v>
      </c>
    </row>
    <row r="33" spans="1:6" x14ac:dyDescent="0.25">
      <c r="A33" s="33">
        <v>43357</v>
      </c>
      <c r="B33">
        <v>2904.9799800000001</v>
      </c>
      <c r="C33">
        <v>2.1030000000000002</v>
      </c>
      <c r="D33" s="26">
        <f t="shared" si="0"/>
        <v>91</v>
      </c>
      <c r="E33" s="26">
        <f t="shared" si="1"/>
        <v>2907.4997705428941</v>
      </c>
      <c r="F33" s="44">
        <v>2906.25</v>
      </c>
    </row>
    <row r="34" spans="1:6" x14ac:dyDescent="0.25">
      <c r="A34" s="33">
        <v>43360</v>
      </c>
      <c r="B34">
        <v>2888.8000489999999</v>
      </c>
      <c r="C34">
        <v>2.1080000000000001</v>
      </c>
      <c r="D34" s="26">
        <f t="shared" si="0"/>
        <v>88</v>
      </c>
      <c r="E34" s="26">
        <f t="shared" si="1"/>
        <v>2891.2585004214352</v>
      </c>
      <c r="F34" s="44">
        <v>2891</v>
      </c>
    </row>
    <row r="35" spans="1:6" x14ac:dyDescent="0.25">
      <c r="A35" s="33">
        <v>43361</v>
      </c>
      <c r="B35">
        <v>2904.3100589999999</v>
      </c>
      <c r="C35">
        <v>2.125</v>
      </c>
      <c r="D35" s="26">
        <f t="shared" si="0"/>
        <v>87</v>
      </c>
      <c r="E35" s="26">
        <f t="shared" si="1"/>
        <v>2906.8730327098915</v>
      </c>
      <c r="F35" s="44">
        <v>2906.5</v>
      </c>
    </row>
    <row r="36" spans="1:6" x14ac:dyDescent="0.25">
      <c r="A36" s="33">
        <v>43362</v>
      </c>
      <c r="B36">
        <v>2907.9499510000001</v>
      </c>
      <c r="C36">
        <v>2.12</v>
      </c>
      <c r="D36" s="26">
        <f t="shared" si="0"/>
        <v>86</v>
      </c>
      <c r="E36" s="26">
        <f t="shared" si="1"/>
        <v>2910.4518636260882</v>
      </c>
      <c r="F36" s="44">
        <v>2910</v>
      </c>
    </row>
    <row r="37" spans="1:6" x14ac:dyDescent="0.25">
      <c r="A37" s="33">
        <v>43363</v>
      </c>
      <c r="B37">
        <v>2930.75</v>
      </c>
      <c r="C37">
        <v>2.1179999999999999</v>
      </c>
      <c r="D37" s="26">
        <f t="shared" si="0"/>
        <v>85</v>
      </c>
      <c r="E37" s="26">
        <f t="shared" si="1"/>
        <v>2933.228345144697</v>
      </c>
      <c r="F37" s="44">
        <v>2934</v>
      </c>
    </row>
    <row r="38" spans="1:6" x14ac:dyDescent="0.25">
      <c r="A38" s="33">
        <v>43364</v>
      </c>
      <c r="B38">
        <v>2929.669922</v>
      </c>
      <c r="C38">
        <v>2.1230000000000002</v>
      </c>
      <c r="D38" s="26">
        <f t="shared" si="0"/>
        <v>84</v>
      </c>
      <c r="E38" s="26">
        <f t="shared" si="1"/>
        <v>2932.1524036064816</v>
      </c>
      <c r="F38" s="44">
        <v>2940.45</v>
      </c>
    </row>
    <row r="39" spans="1:6" x14ac:dyDescent="0.25">
      <c r="A39" s="33">
        <v>43367</v>
      </c>
      <c r="B39">
        <v>2919.3701169999999</v>
      </c>
      <c r="C39">
        <v>2.1230000000000002</v>
      </c>
      <c r="D39" s="26">
        <f t="shared" si="0"/>
        <v>81</v>
      </c>
      <c r="E39" s="26">
        <f t="shared" si="1"/>
        <v>2921.7554865357411</v>
      </c>
      <c r="F39" s="44">
        <v>2925.5</v>
      </c>
    </row>
    <row r="40" spans="1:6" x14ac:dyDescent="0.25">
      <c r="A40" s="33">
        <v>43368</v>
      </c>
      <c r="B40">
        <v>2915.5600589999999</v>
      </c>
      <c r="C40">
        <v>2.1680000000000001</v>
      </c>
      <c r="D40" s="26">
        <f t="shared" si="0"/>
        <v>80</v>
      </c>
      <c r="E40" s="26">
        <f t="shared" si="1"/>
        <v>2918.2046988423872</v>
      </c>
      <c r="F40" s="44">
        <v>2921.25</v>
      </c>
    </row>
    <row r="41" spans="1:6" x14ac:dyDescent="0.25">
      <c r="A41" s="33">
        <v>43369</v>
      </c>
      <c r="B41">
        <v>2905.969971</v>
      </c>
      <c r="C41">
        <v>2.16</v>
      </c>
      <c r="D41" s="26">
        <f t="shared" si="0"/>
        <v>79</v>
      </c>
      <c r="E41" s="26">
        <f t="shared" si="1"/>
        <v>2908.5218867070294</v>
      </c>
      <c r="F41" s="44">
        <v>2911.5</v>
      </c>
    </row>
    <row r="42" spans="1:6" x14ac:dyDescent="0.25">
      <c r="A42" s="33">
        <v>43370</v>
      </c>
      <c r="B42">
        <v>2914</v>
      </c>
      <c r="C42">
        <v>2.14</v>
      </c>
      <c r="D42" s="26">
        <f t="shared" si="0"/>
        <v>78</v>
      </c>
      <c r="E42" s="26">
        <f t="shared" si="1"/>
        <v>2916.4001812723714</v>
      </c>
      <c r="F42" s="44">
        <v>2920</v>
      </c>
    </row>
    <row r="43" spans="1:6" x14ac:dyDescent="0.25">
      <c r="A43" s="33">
        <v>43371</v>
      </c>
      <c r="B43">
        <v>2913.9799800000001</v>
      </c>
      <c r="C43">
        <v>2.15</v>
      </c>
      <c r="D43" s="26">
        <f t="shared" si="0"/>
        <v>77</v>
      </c>
      <c r="E43" s="26">
        <f t="shared" si="1"/>
        <v>2916.4117390718211</v>
      </c>
      <c r="F43" s="44">
        <v>2919</v>
      </c>
    </row>
    <row r="44" spans="1:6" x14ac:dyDescent="0.25">
      <c r="A44" s="33">
        <v>43374</v>
      </c>
      <c r="B44">
        <v>2924.5900879999999</v>
      </c>
      <c r="C44">
        <v>2.1549999999999998</v>
      </c>
      <c r="D44" s="26">
        <f t="shared" si="0"/>
        <v>74</v>
      </c>
      <c r="E44" s="26">
        <f t="shared" si="1"/>
        <v>2926.9656569587291</v>
      </c>
      <c r="F44" s="44">
        <v>2930</v>
      </c>
    </row>
    <row r="45" spans="1:6" x14ac:dyDescent="0.25">
      <c r="A45" s="33">
        <v>43375</v>
      </c>
      <c r="B45">
        <v>2923.429932</v>
      </c>
      <c r="C45">
        <v>2.1749999999999998</v>
      </c>
      <c r="D45" s="26">
        <f t="shared" si="0"/>
        <v>73</v>
      </c>
      <c r="E45" s="26">
        <f t="shared" si="1"/>
        <v>2925.8911149258192</v>
      </c>
      <c r="F45" s="44">
        <v>2928.5</v>
      </c>
    </row>
    <row r="46" spans="1:6" x14ac:dyDescent="0.25">
      <c r="A46" s="33">
        <v>43376</v>
      </c>
      <c r="B46">
        <v>2925.51001</v>
      </c>
      <c r="C46">
        <v>2.17</v>
      </c>
      <c r="D46" s="26">
        <f t="shared" si="0"/>
        <v>72</v>
      </c>
      <c r="E46" s="26">
        <f t="shared" si="1"/>
        <v>2927.9099120335591</v>
      </c>
      <c r="F46" s="44">
        <v>2931.5</v>
      </c>
    </row>
    <row r="47" spans="1:6" x14ac:dyDescent="0.25">
      <c r="A47" s="33">
        <v>43377</v>
      </c>
      <c r="B47">
        <v>2901.610107</v>
      </c>
      <c r="C47">
        <v>2.17</v>
      </c>
      <c r="D47" s="26">
        <f t="shared" si="0"/>
        <v>71</v>
      </c>
      <c r="E47" s="26">
        <f t="shared" si="1"/>
        <v>2903.957330040053</v>
      </c>
      <c r="F47" s="44">
        <v>2907.75</v>
      </c>
    </row>
    <row r="48" spans="1:6" x14ac:dyDescent="0.25">
      <c r="A48" s="33">
        <v>43378</v>
      </c>
      <c r="B48">
        <v>2885.570068</v>
      </c>
      <c r="C48">
        <v>2.165</v>
      </c>
      <c r="D48" s="26">
        <f t="shared" si="0"/>
        <v>70</v>
      </c>
      <c r="E48" s="26">
        <f t="shared" si="1"/>
        <v>2887.8433494156247</v>
      </c>
      <c r="F48" s="44">
        <v>2894</v>
      </c>
    </row>
    <row r="49" spans="1:6" x14ac:dyDescent="0.25">
      <c r="A49" s="33">
        <v>43381</v>
      </c>
      <c r="B49">
        <v>2884.429932</v>
      </c>
      <c r="C49">
        <v>2.165</v>
      </c>
      <c r="D49" s="26">
        <f t="shared" si="0"/>
        <v>67</v>
      </c>
      <c r="E49" s="26">
        <f t="shared" si="1"/>
        <v>2886.6048906458113</v>
      </c>
      <c r="F49" s="44">
        <v>2893.75</v>
      </c>
    </row>
    <row r="50" spans="1:6" x14ac:dyDescent="0.25">
      <c r="A50" s="33">
        <v>43382</v>
      </c>
      <c r="B50">
        <v>2880.3400879999999</v>
      </c>
      <c r="C50">
        <v>2.1850000000000001</v>
      </c>
      <c r="D50" s="26">
        <f t="shared" si="0"/>
        <v>66</v>
      </c>
      <c r="E50" s="26">
        <f t="shared" si="1"/>
        <v>2882.5852275405941</v>
      </c>
      <c r="F50" s="44">
        <v>2888.25</v>
      </c>
    </row>
    <row r="51" spans="1:6" x14ac:dyDescent="0.25">
      <c r="A51" s="33">
        <v>43383</v>
      </c>
      <c r="B51">
        <v>2785.679932</v>
      </c>
      <c r="C51">
        <v>2.2200000000000002</v>
      </c>
      <c r="D51" s="26">
        <f t="shared" si="0"/>
        <v>65</v>
      </c>
      <c r="E51" s="26">
        <f t="shared" si="1"/>
        <v>2787.9945550219704</v>
      </c>
      <c r="F51" s="44">
        <v>2781</v>
      </c>
    </row>
    <row r="52" spans="1:6" x14ac:dyDescent="0.25">
      <c r="A52" s="33">
        <v>43384</v>
      </c>
      <c r="B52">
        <v>2728.3701169999999</v>
      </c>
      <c r="C52">
        <v>2.2149999999999999</v>
      </c>
      <c r="D52" s="26">
        <f t="shared" si="0"/>
        <v>64</v>
      </c>
      <c r="E52" s="26">
        <f t="shared" si="1"/>
        <v>2730.5779581011025</v>
      </c>
      <c r="F52" s="44">
        <v>2745.5</v>
      </c>
    </row>
    <row r="53" spans="1:6" x14ac:dyDescent="0.25">
      <c r="A53" s="33">
        <v>43385</v>
      </c>
      <c r="B53">
        <v>2767.1298830000001</v>
      </c>
      <c r="C53">
        <v>2.218</v>
      </c>
      <c r="D53" s="26">
        <f t="shared" si="0"/>
        <v>63</v>
      </c>
      <c r="E53" s="26">
        <f t="shared" si="1"/>
        <v>2769.3486266439627</v>
      </c>
      <c r="F53" s="44">
        <v>2768.5</v>
      </c>
    </row>
    <row r="54" spans="1:6" x14ac:dyDescent="0.25">
      <c r="A54" s="33">
        <v>43388</v>
      </c>
      <c r="B54">
        <v>2750.790039</v>
      </c>
      <c r="C54">
        <v>2.23</v>
      </c>
      <c r="D54" s="26">
        <f t="shared" si="0"/>
        <v>60</v>
      </c>
      <c r="E54" s="26">
        <f t="shared" si="1"/>
        <v>2752.9456687086258</v>
      </c>
      <c r="F54" s="44">
        <v>2749</v>
      </c>
    </row>
    <row r="55" spans="1:6" x14ac:dyDescent="0.25">
      <c r="A55" s="33">
        <v>43389</v>
      </c>
      <c r="B55">
        <v>2809.919922</v>
      </c>
      <c r="C55">
        <v>2.2599999999999998</v>
      </c>
      <c r="D55" s="26">
        <f t="shared" si="0"/>
        <v>59</v>
      </c>
      <c r="E55" s="26">
        <f t="shared" si="1"/>
        <v>2812.2234389425989</v>
      </c>
      <c r="F55" s="44">
        <v>2817.75</v>
      </c>
    </row>
    <row r="56" spans="1:6" x14ac:dyDescent="0.25">
      <c r="A56" s="33">
        <v>43390</v>
      </c>
      <c r="B56">
        <v>2809.209961</v>
      </c>
      <c r="C56">
        <v>2.2599999999999998</v>
      </c>
      <c r="D56" s="26">
        <f t="shared" si="0"/>
        <v>58</v>
      </c>
      <c r="E56" s="26">
        <f t="shared" si="1"/>
        <v>2811.4738474115202</v>
      </c>
      <c r="F56" s="44">
        <v>2816.25</v>
      </c>
    </row>
    <row r="57" spans="1:6" x14ac:dyDescent="0.25">
      <c r="A57" s="33">
        <v>43391</v>
      </c>
      <c r="B57">
        <v>2768.780029</v>
      </c>
      <c r="C57">
        <v>2.2549999999999999</v>
      </c>
      <c r="D57" s="26">
        <f t="shared" si="0"/>
        <v>57</v>
      </c>
      <c r="E57" s="26">
        <f t="shared" si="1"/>
        <v>2770.950910950969</v>
      </c>
      <c r="F57" s="44">
        <v>2772.25</v>
      </c>
    </row>
    <row r="58" spans="1:6" x14ac:dyDescent="0.25">
      <c r="A58" s="33">
        <v>43392</v>
      </c>
      <c r="B58">
        <v>2767.780029</v>
      </c>
      <c r="C58">
        <v>2.2599999999999998</v>
      </c>
      <c r="D58" s="26">
        <f t="shared" si="0"/>
        <v>56</v>
      </c>
      <c r="E58" s="26">
        <f t="shared" si="1"/>
        <v>2769.9335841854527</v>
      </c>
      <c r="F58" s="44">
        <v>2767.5</v>
      </c>
    </row>
    <row r="59" spans="1:6" x14ac:dyDescent="0.25">
      <c r="A59" s="33">
        <v>43395</v>
      </c>
      <c r="B59">
        <v>2755.8798830000001</v>
      </c>
      <c r="C59">
        <v>2.258</v>
      </c>
      <c r="D59" s="26">
        <f t="shared" si="0"/>
        <v>53</v>
      </c>
      <c r="E59" s="26">
        <f t="shared" si="1"/>
        <v>2757.9011431372905</v>
      </c>
      <c r="F59" s="44">
        <v>2756.5</v>
      </c>
    </row>
    <row r="60" spans="1:6" x14ac:dyDescent="0.25">
      <c r="A60" s="33">
        <v>43396</v>
      </c>
      <c r="B60">
        <v>2740.6899410000001</v>
      </c>
      <c r="C60">
        <v>2.29</v>
      </c>
      <c r="D60" s="26">
        <f t="shared" si="0"/>
        <v>52</v>
      </c>
      <c r="E60" s="26">
        <f t="shared" si="1"/>
        <v>2742.7888947407246</v>
      </c>
      <c r="F60" s="44">
        <v>2746.25</v>
      </c>
    </row>
    <row r="61" spans="1:6" x14ac:dyDescent="0.25">
      <c r="A61" s="33">
        <v>43397</v>
      </c>
      <c r="B61">
        <v>2656.1000979999999</v>
      </c>
      <c r="C61">
        <v>2.2850000000000001</v>
      </c>
      <c r="D61" s="26">
        <f t="shared" si="0"/>
        <v>51</v>
      </c>
      <c r="E61" s="26">
        <f t="shared" si="1"/>
        <v>2658.0763072596087</v>
      </c>
      <c r="F61" s="44">
        <v>2664.25</v>
      </c>
    </row>
    <row r="62" spans="1:6" x14ac:dyDescent="0.25">
      <c r="A62" s="33">
        <v>43398</v>
      </c>
      <c r="B62">
        <v>2705.570068</v>
      </c>
      <c r="C62">
        <v>2.2799999999999998</v>
      </c>
      <c r="D62" s="26">
        <f t="shared" si="0"/>
        <v>50</v>
      </c>
      <c r="E62" s="26">
        <f t="shared" si="1"/>
        <v>2707.5247966161451</v>
      </c>
      <c r="F62" s="44">
        <v>2688.25</v>
      </c>
    </row>
    <row r="63" spans="1:6" x14ac:dyDescent="0.25">
      <c r="A63" s="33">
        <v>43399</v>
      </c>
      <c r="B63">
        <v>2658.6899410000001</v>
      </c>
      <c r="C63">
        <v>2.2730000000000001</v>
      </c>
      <c r="D63" s="26">
        <f t="shared" si="0"/>
        <v>49</v>
      </c>
      <c r="E63" s="26">
        <f t="shared" si="1"/>
        <v>2660.5470195283924</v>
      </c>
      <c r="F63" s="44">
        <v>2669.5</v>
      </c>
    </row>
    <row r="64" spans="1:6" x14ac:dyDescent="0.25">
      <c r="A64" s="33">
        <v>43402</v>
      </c>
      <c r="B64">
        <v>2641.25</v>
      </c>
      <c r="C64">
        <v>2.2599999999999998</v>
      </c>
      <c r="D64" s="26">
        <f t="shared" si="0"/>
        <v>46</v>
      </c>
      <c r="E64" s="26">
        <f t="shared" si="1"/>
        <v>2642.9380044440027</v>
      </c>
      <c r="F64" s="44">
        <v>2643.5</v>
      </c>
    </row>
    <row r="65" spans="1:6" x14ac:dyDescent="0.25">
      <c r="A65" s="33">
        <v>43403</v>
      </c>
      <c r="B65">
        <v>2682.6298830000001</v>
      </c>
      <c r="C65">
        <v>2.2829999999999999</v>
      </c>
      <c r="D65" s="26">
        <f t="shared" si="0"/>
        <v>45</v>
      </c>
      <c r="E65" s="26">
        <f t="shared" si="1"/>
        <v>2684.384225674291</v>
      </c>
      <c r="F65" s="44">
        <v>2685.25</v>
      </c>
    </row>
    <row r="66" spans="1:6" x14ac:dyDescent="0.25">
      <c r="A66" s="33">
        <v>43404</v>
      </c>
      <c r="B66">
        <v>2711.73999</v>
      </c>
      <c r="C66">
        <v>2.278</v>
      </c>
      <c r="D66" s="26">
        <f t="shared" si="0"/>
        <v>44</v>
      </c>
      <c r="E66" s="26">
        <f t="shared" si="1"/>
        <v>2713.457366305759</v>
      </c>
      <c r="F66" s="44">
        <v>2711</v>
      </c>
    </row>
    <row r="67" spans="1:6" x14ac:dyDescent="0.25">
      <c r="A67" s="33">
        <v>43405</v>
      </c>
      <c r="B67">
        <v>2740.3701169999999</v>
      </c>
      <c r="C67">
        <v>2.27</v>
      </c>
      <c r="D67" s="26">
        <f t="shared" si="0"/>
        <v>43</v>
      </c>
      <c r="E67" s="26">
        <f t="shared" si="1"/>
        <v>2742.0399676866564</v>
      </c>
      <c r="F67" s="44">
        <v>2738</v>
      </c>
    </row>
    <row r="68" spans="1:6" x14ac:dyDescent="0.25">
      <c r="A68" s="33">
        <v>43406</v>
      </c>
      <c r="B68">
        <v>2723.0600589999999</v>
      </c>
      <c r="C68">
        <v>2.2730000000000001</v>
      </c>
      <c r="D68" s="26">
        <f t="shared" si="0"/>
        <v>42</v>
      </c>
      <c r="E68" s="26">
        <f t="shared" si="1"/>
        <v>2724.6902982457427</v>
      </c>
      <c r="F68" s="44">
        <v>2724.25</v>
      </c>
    </row>
    <row r="69" spans="1:6" x14ac:dyDescent="0.25">
      <c r="A69" s="33">
        <v>43409</v>
      </c>
      <c r="B69">
        <v>2738.3100589999999</v>
      </c>
      <c r="C69">
        <v>2.2679999999999998</v>
      </c>
      <c r="D69" s="26">
        <f t="shared" si="0"/>
        <v>39</v>
      </c>
      <c r="E69" s="26">
        <f t="shared" si="1"/>
        <v>2739.8174570501214</v>
      </c>
      <c r="F69" s="44">
        <v>2739.5</v>
      </c>
    </row>
    <row r="70" spans="1:6" x14ac:dyDescent="0.25">
      <c r="A70" s="33">
        <v>43410</v>
      </c>
      <c r="B70">
        <v>2755.4499510000001</v>
      </c>
      <c r="C70">
        <v>2.31</v>
      </c>
      <c r="D70" s="26">
        <f t="shared" si="0"/>
        <v>38</v>
      </c>
      <c r="E70" s="26">
        <f t="shared" si="1"/>
        <v>2757.0501072219572</v>
      </c>
      <c r="F70" s="44">
        <v>2759</v>
      </c>
    </row>
    <row r="71" spans="1:6" x14ac:dyDescent="0.25">
      <c r="A71" s="33">
        <v>43411</v>
      </c>
      <c r="B71">
        <v>2813.889893</v>
      </c>
      <c r="C71">
        <v>2.31</v>
      </c>
      <c r="D71" s="26">
        <f t="shared" si="0"/>
        <v>37</v>
      </c>
      <c r="E71" s="26">
        <f t="shared" si="1"/>
        <v>2815.4809720840835</v>
      </c>
      <c r="F71" s="44">
        <v>2816.5</v>
      </c>
    </row>
    <row r="72" spans="1:6" x14ac:dyDescent="0.25">
      <c r="A72" s="33">
        <v>43412</v>
      </c>
      <c r="B72">
        <v>2806.830078</v>
      </c>
      <c r="C72">
        <v>2.3029999999999999</v>
      </c>
      <c r="D72" s="26">
        <f t="shared" si="0"/>
        <v>36</v>
      </c>
      <c r="E72" s="26">
        <f t="shared" si="1"/>
        <v>2808.3546006027818</v>
      </c>
      <c r="F72" s="44">
        <v>2808.75</v>
      </c>
    </row>
    <row r="73" spans="1:6" x14ac:dyDescent="0.25">
      <c r="A73" s="33">
        <v>43413</v>
      </c>
      <c r="B73">
        <v>2781.01001</v>
      </c>
      <c r="C73">
        <v>2.2999999999999998</v>
      </c>
      <c r="D73" s="26">
        <f t="shared" si="0"/>
        <v>35</v>
      </c>
      <c r="E73" s="26">
        <f t="shared" si="1"/>
        <v>2782.470423580271</v>
      </c>
      <c r="F73" s="44">
        <v>2779</v>
      </c>
    </row>
    <row r="74" spans="1:6" x14ac:dyDescent="0.25">
      <c r="A74" s="33">
        <v>43416</v>
      </c>
      <c r="B74">
        <v>2726.219971</v>
      </c>
      <c r="C74">
        <v>2.2999999999999998</v>
      </c>
      <c r="D74" s="26">
        <f t="shared" si="0"/>
        <v>32</v>
      </c>
      <c r="E74" s="26">
        <f t="shared" si="1"/>
        <v>2727.5288706968763</v>
      </c>
      <c r="F74" s="44">
        <v>2727.75</v>
      </c>
    </row>
    <row r="75" spans="1:6" x14ac:dyDescent="0.25">
      <c r="A75" s="33">
        <v>43417</v>
      </c>
      <c r="B75">
        <v>2722.179932</v>
      </c>
      <c r="C75">
        <v>2.2949999999999999</v>
      </c>
      <c r="D75" s="26">
        <f t="shared" si="0"/>
        <v>31</v>
      </c>
      <c r="E75" s="26">
        <f t="shared" si="1"/>
        <v>2723.4343140926953</v>
      </c>
      <c r="F75" s="44">
        <v>2727.5</v>
      </c>
    </row>
    <row r="76" spans="1:6" x14ac:dyDescent="0.25">
      <c r="A76" s="33">
        <v>43418</v>
      </c>
      <c r="B76">
        <v>2701.580078</v>
      </c>
      <c r="C76">
        <v>2.3250000000000002</v>
      </c>
      <c r="D76" s="26">
        <f t="shared" si="0"/>
        <v>30</v>
      </c>
      <c r="E76" s="26">
        <f t="shared" si="1"/>
        <v>2702.8523714489706</v>
      </c>
      <c r="F76" s="44">
        <v>2698.5</v>
      </c>
    </row>
    <row r="77" spans="1:6" x14ac:dyDescent="0.25">
      <c r="A77" s="33">
        <v>43419</v>
      </c>
      <c r="B77">
        <v>2730.1999510000001</v>
      </c>
      <c r="C77">
        <v>2.31</v>
      </c>
      <c r="D77" s="26">
        <f t="shared" si="0"/>
        <v>29</v>
      </c>
      <c r="E77" s="26">
        <f t="shared" si="1"/>
        <v>2731.4098492623498</v>
      </c>
      <c r="F77" s="44">
        <v>2734.5</v>
      </c>
    </row>
    <row r="78" spans="1:6" x14ac:dyDescent="0.25">
      <c r="A78" s="33">
        <v>43420</v>
      </c>
      <c r="B78">
        <v>2736.2700199999999</v>
      </c>
      <c r="C78">
        <v>2.2999999999999998</v>
      </c>
      <c r="D78" s="26">
        <f t="shared" si="0"/>
        <v>28</v>
      </c>
      <c r="E78" s="26">
        <f t="shared" si="1"/>
        <v>2737.4194947812066</v>
      </c>
      <c r="F78" s="44">
        <v>2743</v>
      </c>
    </row>
    <row r="79" spans="1:6" x14ac:dyDescent="0.25">
      <c r="A79" s="33">
        <v>43423</v>
      </c>
      <c r="B79">
        <v>2690.7299800000001</v>
      </c>
      <c r="C79">
        <v>2.2999999999999998</v>
      </c>
      <c r="D79" s="26">
        <f t="shared" si="0"/>
        <v>25</v>
      </c>
      <c r="E79" s="26">
        <f t="shared" si="1"/>
        <v>2691.7391929581031</v>
      </c>
      <c r="F79" s="44">
        <v>2696.25</v>
      </c>
    </row>
    <row r="80" spans="1:6" x14ac:dyDescent="0.25">
      <c r="A80" s="33">
        <v>43424</v>
      </c>
      <c r="B80">
        <v>2641.889893</v>
      </c>
      <c r="C80">
        <v>2.335</v>
      </c>
      <c r="D80" s="26">
        <f t="shared" si="0"/>
        <v>24</v>
      </c>
      <c r="E80" s="26">
        <f t="shared" si="1"/>
        <v>2642.9028115893097</v>
      </c>
      <c r="F80" s="44">
        <v>2640</v>
      </c>
    </row>
    <row r="81" spans="1:6" x14ac:dyDescent="0.25">
      <c r="A81" s="33">
        <v>43425</v>
      </c>
      <c r="B81">
        <v>2649.929932</v>
      </c>
      <c r="C81">
        <v>2.35</v>
      </c>
      <c r="D81" s="26">
        <f t="shared" si="0"/>
        <v>23</v>
      </c>
      <c r="E81" s="26">
        <f t="shared" si="1"/>
        <v>2650.9289966501397</v>
      </c>
      <c r="F81" s="44">
        <v>2649</v>
      </c>
    </row>
    <row r="82" spans="1:6" x14ac:dyDescent="0.25">
      <c r="A82" s="33">
        <v>43427</v>
      </c>
      <c r="B82">
        <v>2632.5600589999999</v>
      </c>
      <c r="C82">
        <v>2.3479999999999999</v>
      </c>
      <c r="D82" s="26">
        <f t="shared" si="0"/>
        <v>21</v>
      </c>
      <c r="E82" s="26">
        <f t="shared" si="1"/>
        <v>2633.4631819769729</v>
      </c>
      <c r="F82" s="44">
        <v>2629.5</v>
      </c>
    </row>
    <row r="83" spans="1:6" x14ac:dyDescent="0.25">
      <c r="A83" s="33">
        <v>43430</v>
      </c>
      <c r="B83">
        <v>2673.4499510000001</v>
      </c>
      <c r="C83">
        <v>2.343</v>
      </c>
      <c r="D83" s="26">
        <f t="shared" si="0"/>
        <v>18</v>
      </c>
      <c r="E83" s="26">
        <f t="shared" si="1"/>
        <v>2674.2293752562823</v>
      </c>
      <c r="F83" s="44">
        <v>2670</v>
      </c>
    </row>
    <row r="84" spans="1:6" x14ac:dyDescent="0.25">
      <c r="A84" s="33">
        <v>43431</v>
      </c>
      <c r="B84">
        <v>2682.169922</v>
      </c>
      <c r="C84">
        <v>2.3530000000000002</v>
      </c>
      <c r="D84" s="26">
        <f t="shared" si="0"/>
        <v>17</v>
      </c>
      <c r="E84" s="26">
        <f t="shared" si="1"/>
        <v>2682.9211092546202</v>
      </c>
      <c r="F84" s="44">
        <v>2683.5</v>
      </c>
    </row>
    <row r="85" spans="1:6" x14ac:dyDescent="0.25">
      <c r="A85" s="33">
        <v>43432</v>
      </c>
      <c r="B85">
        <v>2743.790039</v>
      </c>
      <c r="C85">
        <v>2.335</v>
      </c>
      <c r="D85" s="26">
        <f t="shared" si="0"/>
        <v>16</v>
      </c>
      <c r="E85" s="26">
        <f t="shared" si="1"/>
        <v>2744.4913193919783</v>
      </c>
      <c r="F85" s="44">
        <v>2741.5</v>
      </c>
    </row>
    <row r="86" spans="1:6" x14ac:dyDescent="0.25">
      <c r="A86" s="33">
        <v>43433</v>
      </c>
      <c r="B86">
        <v>2737.8000489999999</v>
      </c>
      <c r="C86">
        <v>2.31</v>
      </c>
      <c r="D86" s="26">
        <f t="shared" si="0"/>
        <v>15</v>
      </c>
      <c r="E86" s="26">
        <f t="shared" si="1"/>
        <v>2738.4275334077379</v>
      </c>
      <c r="F86" s="44">
        <v>2744.25</v>
      </c>
    </row>
    <row r="87" spans="1:6" x14ac:dyDescent="0.25">
      <c r="A87" s="33">
        <v>43434</v>
      </c>
      <c r="B87">
        <v>2760.1599120000001</v>
      </c>
      <c r="C87">
        <v>2.3079999999999998</v>
      </c>
      <c r="D87" s="26">
        <f t="shared" si="0"/>
        <v>14</v>
      </c>
      <c r="E87" s="26">
        <f t="shared" si="1"/>
        <v>2760.7481954283317</v>
      </c>
      <c r="F87" s="44">
        <v>2758.25</v>
      </c>
    </row>
    <row r="88" spans="1:6" x14ac:dyDescent="0.25">
      <c r="A88" s="39"/>
      <c r="F88" s="44"/>
    </row>
    <row r="89" spans="1:6" x14ac:dyDescent="0.25">
      <c r="A89" s="39"/>
      <c r="F89" s="44"/>
    </row>
    <row r="90" spans="1:6" x14ac:dyDescent="0.25">
      <c r="A90" s="39"/>
    </row>
    <row r="91" spans="1:6" x14ac:dyDescent="0.25">
      <c r="A91" s="39"/>
    </row>
    <row r="92" spans="1:6" x14ac:dyDescent="0.25">
      <c r="A92" s="39"/>
    </row>
    <row r="93" spans="1:6" x14ac:dyDescent="0.25">
      <c r="A93" s="39"/>
    </row>
    <row r="94" spans="1:6" x14ac:dyDescent="0.25">
      <c r="A94" s="39"/>
    </row>
    <row r="95" spans="1:6" x14ac:dyDescent="0.25">
      <c r="A95" s="39"/>
    </row>
    <row r="96" spans="1:6" x14ac:dyDescent="0.25">
      <c r="A96" s="39"/>
    </row>
    <row r="97" spans="1:1" x14ac:dyDescent="0.25">
      <c r="A97" s="39"/>
    </row>
    <row r="98" spans="1:1" x14ac:dyDescent="0.25">
      <c r="A98" s="39"/>
    </row>
    <row r="99" spans="1:1" x14ac:dyDescent="0.25">
      <c r="A99" s="39"/>
    </row>
    <row r="100" spans="1:1" x14ac:dyDescent="0.25">
      <c r="A100" s="39"/>
    </row>
    <row r="101" spans="1:1" x14ac:dyDescent="0.25">
      <c r="A101" s="39"/>
    </row>
    <row r="102" spans="1:1" x14ac:dyDescent="0.25">
      <c r="A102" s="39"/>
    </row>
    <row r="103" spans="1:1" x14ac:dyDescent="0.25">
      <c r="A103" s="39"/>
    </row>
    <row r="104" spans="1:1" x14ac:dyDescent="0.25">
      <c r="A104" s="39"/>
    </row>
    <row r="105" spans="1:1" x14ac:dyDescent="0.25">
      <c r="A105" s="39"/>
    </row>
    <row r="106" spans="1:1" x14ac:dyDescent="0.25">
      <c r="A106" s="39"/>
    </row>
    <row r="107" spans="1:1" x14ac:dyDescent="0.25">
      <c r="A107" s="39"/>
    </row>
    <row r="108" spans="1:1" x14ac:dyDescent="0.25">
      <c r="A108" s="39"/>
    </row>
    <row r="109" spans="1:1" x14ac:dyDescent="0.25">
      <c r="A109" s="39"/>
    </row>
    <row r="110" spans="1:1" x14ac:dyDescent="0.25">
      <c r="A110" s="39"/>
    </row>
    <row r="111" spans="1:1" x14ac:dyDescent="0.25">
      <c r="A111" s="39"/>
    </row>
    <row r="112" spans="1:1" x14ac:dyDescent="0.25">
      <c r="A112" s="39"/>
    </row>
    <row r="113" spans="1:1" x14ac:dyDescent="0.25">
      <c r="A113" s="39"/>
    </row>
    <row r="114" spans="1:1" x14ac:dyDescent="0.25">
      <c r="A114" s="39"/>
    </row>
    <row r="115" spans="1:1" x14ac:dyDescent="0.25">
      <c r="A115" s="39"/>
    </row>
    <row r="116" spans="1:1" x14ac:dyDescent="0.25">
      <c r="A116" s="39"/>
    </row>
    <row r="117" spans="1:1" x14ac:dyDescent="0.25">
      <c r="A117" s="39"/>
    </row>
    <row r="118" spans="1:1" x14ac:dyDescent="0.25">
      <c r="A118" s="39"/>
    </row>
    <row r="119" spans="1:1" x14ac:dyDescent="0.25">
      <c r="A119" s="39"/>
    </row>
    <row r="120" spans="1:1" x14ac:dyDescent="0.25">
      <c r="A120" s="39"/>
    </row>
    <row r="121" spans="1:1" x14ac:dyDescent="0.25">
      <c r="A121" s="39"/>
    </row>
    <row r="122" spans="1:1" x14ac:dyDescent="0.25">
      <c r="A122" s="39"/>
    </row>
    <row r="123" spans="1:1" x14ac:dyDescent="0.25">
      <c r="A123" s="39"/>
    </row>
    <row r="124" spans="1:1" x14ac:dyDescent="0.25">
      <c r="A124" s="39"/>
    </row>
    <row r="125" spans="1:1" x14ac:dyDescent="0.25">
      <c r="A125" s="39"/>
    </row>
    <row r="126" spans="1:1" x14ac:dyDescent="0.25">
      <c r="A126" s="39"/>
    </row>
    <row r="127" spans="1:1" x14ac:dyDescent="0.25">
      <c r="A127" s="39"/>
    </row>
    <row r="128" spans="1:1" x14ac:dyDescent="0.25">
      <c r="A128" s="39"/>
    </row>
    <row r="129" spans="1:1" x14ac:dyDescent="0.25">
      <c r="A129" s="39"/>
    </row>
    <row r="130" spans="1:1" x14ac:dyDescent="0.25">
      <c r="A130" s="39"/>
    </row>
    <row r="131" spans="1:1" x14ac:dyDescent="0.25">
      <c r="A131" s="39"/>
    </row>
    <row r="132" spans="1:1" x14ac:dyDescent="0.25">
      <c r="A132" s="39"/>
    </row>
    <row r="133" spans="1:1" x14ac:dyDescent="0.25">
      <c r="A133" s="39"/>
    </row>
    <row r="134" spans="1:1" x14ac:dyDescent="0.25">
      <c r="A134" s="39"/>
    </row>
    <row r="135" spans="1:1" x14ac:dyDescent="0.25">
      <c r="A135" s="39"/>
    </row>
    <row r="136" spans="1:1" x14ac:dyDescent="0.25">
      <c r="A136" s="39"/>
    </row>
    <row r="137" spans="1:1" x14ac:dyDescent="0.25">
      <c r="A137" s="39"/>
    </row>
    <row r="138" spans="1:1" x14ac:dyDescent="0.25">
      <c r="A138" s="39"/>
    </row>
    <row r="139" spans="1:1" x14ac:dyDescent="0.25">
      <c r="A139" s="39"/>
    </row>
    <row r="140" spans="1:1" x14ac:dyDescent="0.25">
      <c r="A140" s="39"/>
    </row>
    <row r="141" spans="1:1" x14ac:dyDescent="0.25">
      <c r="A141" s="39"/>
    </row>
    <row r="142" spans="1:1" x14ac:dyDescent="0.25">
      <c r="A142" s="39"/>
    </row>
    <row r="143" spans="1:1" x14ac:dyDescent="0.25">
      <c r="A143" s="39"/>
    </row>
    <row r="144" spans="1:1" x14ac:dyDescent="0.25">
      <c r="A144" s="39"/>
    </row>
    <row r="145" spans="1:1" x14ac:dyDescent="0.25">
      <c r="A145" s="39"/>
    </row>
    <row r="146" spans="1:1" x14ac:dyDescent="0.25">
      <c r="A146" s="39"/>
    </row>
    <row r="147" spans="1:1" x14ac:dyDescent="0.25">
      <c r="A147" s="39"/>
    </row>
    <row r="148" spans="1:1" x14ac:dyDescent="0.25">
      <c r="A148" s="39"/>
    </row>
    <row r="149" spans="1:1" x14ac:dyDescent="0.25">
      <c r="A149" s="39"/>
    </row>
    <row r="150" spans="1:1" x14ac:dyDescent="0.25">
      <c r="A150" s="39"/>
    </row>
    <row r="151" spans="1:1" x14ac:dyDescent="0.25">
      <c r="A151" s="39"/>
    </row>
    <row r="152" spans="1:1" x14ac:dyDescent="0.25">
      <c r="A152" s="39"/>
    </row>
    <row r="153" spans="1:1" x14ac:dyDescent="0.25">
      <c r="A153" s="39"/>
    </row>
    <row r="154" spans="1:1" x14ac:dyDescent="0.25">
      <c r="A154" s="39"/>
    </row>
    <row r="155" spans="1:1" x14ac:dyDescent="0.25">
      <c r="A155" s="39"/>
    </row>
    <row r="156" spans="1:1" x14ac:dyDescent="0.25">
      <c r="A156" s="39"/>
    </row>
    <row r="157" spans="1:1" x14ac:dyDescent="0.25">
      <c r="A157" s="39"/>
    </row>
    <row r="158" spans="1:1" x14ac:dyDescent="0.25">
      <c r="A158" s="39"/>
    </row>
    <row r="159" spans="1:1" x14ac:dyDescent="0.25">
      <c r="A159" s="39"/>
    </row>
    <row r="160" spans="1: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  <row r="297" spans="1:1" x14ac:dyDescent="0.25">
      <c r="A297" s="39"/>
    </row>
    <row r="298" spans="1:1" x14ac:dyDescent="0.25">
      <c r="A298" s="39"/>
    </row>
    <row r="299" spans="1:1" x14ac:dyDescent="0.25">
      <c r="A299" s="39"/>
    </row>
    <row r="300" spans="1:1" x14ac:dyDescent="0.25">
      <c r="A300" s="39"/>
    </row>
    <row r="301" spans="1:1" x14ac:dyDescent="0.25">
      <c r="A301" s="39"/>
    </row>
    <row r="302" spans="1:1" x14ac:dyDescent="0.25">
      <c r="A302" s="39"/>
    </row>
    <row r="303" spans="1:1" x14ac:dyDescent="0.25">
      <c r="A303" s="39"/>
    </row>
    <row r="304" spans="1:1" x14ac:dyDescent="0.25">
      <c r="A304" s="39"/>
    </row>
    <row r="305" spans="1:1" x14ac:dyDescent="0.25">
      <c r="A305" s="39"/>
    </row>
    <row r="306" spans="1:1" x14ac:dyDescent="0.25">
      <c r="A306" s="39"/>
    </row>
    <row r="307" spans="1:1" x14ac:dyDescent="0.25">
      <c r="A307" s="39"/>
    </row>
    <row r="308" spans="1:1" x14ac:dyDescent="0.25">
      <c r="A308" s="39"/>
    </row>
    <row r="309" spans="1:1" x14ac:dyDescent="0.25">
      <c r="A309" s="39"/>
    </row>
    <row r="310" spans="1:1" x14ac:dyDescent="0.25">
      <c r="A310" s="39"/>
    </row>
    <row r="311" spans="1:1" x14ac:dyDescent="0.25">
      <c r="A311" s="39"/>
    </row>
    <row r="312" spans="1:1" x14ac:dyDescent="0.25">
      <c r="A312" s="39"/>
    </row>
    <row r="313" spans="1:1" x14ac:dyDescent="0.25">
      <c r="A313" s="39"/>
    </row>
    <row r="314" spans="1:1" x14ac:dyDescent="0.25">
      <c r="A314" s="39"/>
    </row>
    <row r="315" spans="1:1" x14ac:dyDescent="0.25">
      <c r="A315" s="39"/>
    </row>
    <row r="316" spans="1:1" x14ac:dyDescent="0.25">
      <c r="A316" s="39"/>
    </row>
    <row r="317" spans="1:1" x14ac:dyDescent="0.25">
      <c r="A317" s="39"/>
    </row>
    <row r="318" spans="1:1" x14ac:dyDescent="0.25">
      <c r="A318" s="39"/>
    </row>
    <row r="319" spans="1:1" x14ac:dyDescent="0.25">
      <c r="A319" s="39"/>
    </row>
    <row r="320" spans="1:1" x14ac:dyDescent="0.25">
      <c r="A320" s="39"/>
    </row>
    <row r="321" spans="1:1" x14ac:dyDescent="0.25">
      <c r="A321" s="39"/>
    </row>
    <row r="322" spans="1:1" x14ac:dyDescent="0.25">
      <c r="A322" s="39"/>
    </row>
    <row r="323" spans="1:1" x14ac:dyDescent="0.25">
      <c r="A323" s="39"/>
    </row>
    <row r="324" spans="1:1" x14ac:dyDescent="0.25">
      <c r="A324" s="39"/>
    </row>
    <row r="325" spans="1:1" x14ac:dyDescent="0.25">
      <c r="A325" s="39"/>
    </row>
    <row r="326" spans="1:1" x14ac:dyDescent="0.25">
      <c r="A326" s="39"/>
    </row>
    <row r="327" spans="1:1" x14ac:dyDescent="0.25">
      <c r="A327" s="39"/>
    </row>
    <row r="328" spans="1:1" x14ac:dyDescent="0.25">
      <c r="A328" s="39"/>
    </row>
    <row r="329" spans="1:1" x14ac:dyDescent="0.25">
      <c r="A329" s="39"/>
    </row>
    <row r="330" spans="1:1" x14ac:dyDescent="0.25">
      <c r="A330" s="39"/>
    </row>
    <row r="331" spans="1:1" x14ac:dyDescent="0.25">
      <c r="A331" s="39"/>
    </row>
    <row r="332" spans="1:1" x14ac:dyDescent="0.25">
      <c r="A332" s="39"/>
    </row>
    <row r="333" spans="1:1" x14ac:dyDescent="0.25">
      <c r="A333" s="39"/>
    </row>
    <row r="334" spans="1:1" x14ac:dyDescent="0.25">
      <c r="A334" s="39"/>
    </row>
    <row r="335" spans="1:1" x14ac:dyDescent="0.25">
      <c r="A335" s="39"/>
    </row>
    <row r="336" spans="1:1" x14ac:dyDescent="0.25">
      <c r="A336" s="39"/>
    </row>
    <row r="337" spans="1:1" x14ac:dyDescent="0.25">
      <c r="A337" s="39"/>
    </row>
    <row r="338" spans="1:1" x14ac:dyDescent="0.25">
      <c r="A338" s="39"/>
    </row>
    <row r="339" spans="1:1" x14ac:dyDescent="0.25">
      <c r="A339" s="39"/>
    </row>
    <row r="340" spans="1:1" x14ac:dyDescent="0.25">
      <c r="A340" s="39"/>
    </row>
    <row r="341" spans="1:1" x14ac:dyDescent="0.25">
      <c r="A341" s="39"/>
    </row>
    <row r="342" spans="1:1" x14ac:dyDescent="0.25">
      <c r="A342" s="39"/>
    </row>
    <row r="343" spans="1:1" x14ac:dyDescent="0.25">
      <c r="A343" s="39"/>
    </row>
    <row r="344" spans="1:1" x14ac:dyDescent="0.25">
      <c r="A344" s="39"/>
    </row>
    <row r="345" spans="1:1" x14ac:dyDescent="0.25">
      <c r="A345" s="39"/>
    </row>
    <row r="346" spans="1:1" x14ac:dyDescent="0.25">
      <c r="A346" s="39"/>
    </row>
    <row r="347" spans="1:1" x14ac:dyDescent="0.25">
      <c r="A347" s="39"/>
    </row>
    <row r="348" spans="1:1" x14ac:dyDescent="0.25">
      <c r="A348" s="39"/>
    </row>
    <row r="349" spans="1:1" x14ac:dyDescent="0.25">
      <c r="A349" s="39"/>
    </row>
    <row r="350" spans="1:1" x14ac:dyDescent="0.25">
      <c r="A350" s="39"/>
    </row>
    <row r="351" spans="1:1" x14ac:dyDescent="0.25">
      <c r="A351" s="39"/>
    </row>
    <row r="352" spans="1:1" x14ac:dyDescent="0.25">
      <c r="A352" s="39"/>
    </row>
    <row r="353" spans="1:1" x14ac:dyDescent="0.25">
      <c r="A353" s="39"/>
    </row>
    <row r="354" spans="1:1" x14ac:dyDescent="0.25">
      <c r="A354" s="39"/>
    </row>
    <row r="355" spans="1:1" x14ac:dyDescent="0.25">
      <c r="A355" s="39"/>
    </row>
    <row r="356" spans="1:1" x14ac:dyDescent="0.25">
      <c r="A356" s="39"/>
    </row>
    <row r="357" spans="1:1" x14ac:dyDescent="0.25">
      <c r="A357" s="39"/>
    </row>
    <row r="358" spans="1:1" x14ac:dyDescent="0.25">
      <c r="A358" s="39"/>
    </row>
    <row r="359" spans="1:1" x14ac:dyDescent="0.25">
      <c r="A359" s="39"/>
    </row>
    <row r="360" spans="1:1" x14ac:dyDescent="0.25">
      <c r="A360" s="39"/>
    </row>
    <row r="361" spans="1:1" x14ac:dyDescent="0.25">
      <c r="A361" s="39"/>
    </row>
    <row r="362" spans="1:1" x14ac:dyDescent="0.25">
      <c r="A362" s="39"/>
    </row>
    <row r="363" spans="1:1" x14ac:dyDescent="0.25">
      <c r="A363" s="39"/>
    </row>
    <row r="364" spans="1:1" x14ac:dyDescent="0.25">
      <c r="A364" s="39"/>
    </row>
    <row r="365" spans="1:1" x14ac:dyDescent="0.25">
      <c r="A365" s="39"/>
    </row>
    <row r="366" spans="1:1" x14ac:dyDescent="0.25">
      <c r="A366" s="39"/>
    </row>
    <row r="367" spans="1:1" x14ac:dyDescent="0.25">
      <c r="A367" s="39"/>
    </row>
    <row r="368" spans="1:1" x14ac:dyDescent="0.25">
      <c r="A368" s="39"/>
    </row>
    <row r="369" spans="1:1" x14ac:dyDescent="0.25">
      <c r="A369" s="39"/>
    </row>
    <row r="370" spans="1:1" x14ac:dyDescent="0.25">
      <c r="A370" s="39"/>
    </row>
    <row r="371" spans="1:1" x14ac:dyDescent="0.25">
      <c r="A371" s="39"/>
    </row>
    <row r="372" spans="1:1" x14ac:dyDescent="0.25">
      <c r="A372" s="39"/>
    </row>
    <row r="373" spans="1:1" x14ac:dyDescent="0.25">
      <c r="A373" s="39"/>
    </row>
    <row r="374" spans="1:1" x14ac:dyDescent="0.25">
      <c r="A374" s="39"/>
    </row>
    <row r="375" spans="1:1" x14ac:dyDescent="0.25">
      <c r="A375" s="39"/>
    </row>
    <row r="376" spans="1:1" x14ac:dyDescent="0.25">
      <c r="A376" s="39"/>
    </row>
    <row r="377" spans="1:1" x14ac:dyDescent="0.25">
      <c r="A377" s="39"/>
    </row>
    <row r="378" spans="1:1" x14ac:dyDescent="0.25">
      <c r="A378" s="39"/>
    </row>
    <row r="379" spans="1:1" x14ac:dyDescent="0.25">
      <c r="A379" s="39"/>
    </row>
    <row r="380" spans="1:1" x14ac:dyDescent="0.25">
      <c r="A380" s="39"/>
    </row>
    <row r="381" spans="1:1" x14ac:dyDescent="0.25">
      <c r="A381" s="39"/>
    </row>
    <row r="382" spans="1:1" x14ac:dyDescent="0.25">
      <c r="A382" s="39"/>
    </row>
    <row r="383" spans="1:1" x14ac:dyDescent="0.25">
      <c r="A383" s="39"/>
    </row>
    <row r="384" spans="1:1" x14ac:dyDescent="0.25">
      <c r="A384" s="39"/>
    </row>
    <row r="385" spans="1:1" x14ac:dyDescent="0.25">
      <c r="A385" s="39"/>
    </row>
    <row r="386" spans="1:1" x14ac:dyDescent="0.25">
      <c r="A386" s="39"/>
    </row>
    <row r="387" spans="1:1" x14ac:dyDescent="0.25">
      <c r="A387" s="39"/>
    </row>
    <row r="388" spans="1:1" x14ac:dyDescent="0.25">
      <c r="A388" s="39"/>
    </row>
    <row r="389" spans="1:1" x14ac:dyDescent="0.25">
      <c r="A389" s="39"/>
    </row>
    <row r="390" spans="1:1" x14ac:dyDescent="0.25">
      <c r="A390" s="39"/>
    </row>
    <row r="391" spans="1:1" x14ac:dyDescent="0.25">
      <c r="A391" s="39"/>
    </row>
    <row r="392" spans="1:1" x14ac:dyDescent="0.25">
      <c r="A392" s="39"/>
    </row>
    <row r="393" spans="1:1" x14ac:dyDescent="0.25">
      <c r="A393" s="39"/>
    </row>
    <row r="394" spans="1:1" x14ac:dyDescent="0.25">
      <c r="A394" s="39"/>
    </row>
    <row r="395" spans="1:1" x14ac:dyDescent="0.25">
      <c r="A395" s="39"/>
    </row>
    <row r="396" spans="1:1" x14ac:dyDescent="0.25">
      <c r="A396" s="39"/>
    </row>
    <row r="397" spans="1:1" x14ac:dyDescent="0.25">
      <c r="A397" s="39"/>
    </row>
    <row r="398" spans="1:1" x14ac:dyDescent="0.25">
      <c r="A398" s="39"/>
    </row>
    <row r="399" spans="1:1" x14ac:dyDescent="0.25">
      <c r="A399" s="39"/>
    </row>
    <row r="400" spans="1:1" x14ac:dyDescent="0.25">
      <c r="A400" s="39"/>
    </row>
    <row r="401" spans="1:1" x14ac:dyDescent="0.25">
      <c r="A401" s="39"/>
    </row>
    <row r="402" spans="1:1" x14ac:dyDescent="0.25">
      <c r="A402" s="39"/>
    </row>
    <row r="403" spans="1:1" x14ac:dyDescent="0.25">
      <c r="A403" s="39"/>
    </row>
    <row r="404" spans="1:1" x14ac:dyDescent="0.25">
      <c r="A404" s="39"/>
    </row>
    <row r="405" spans="1:1" x14ac:dyDescent="0.25">
      <c r="A405" s="39"/>
    </row>
    <row r="406" spans="1:1" x14ac:dyDescent="0.25">
      <c r="A406" s="39"/>
    </row>
    <row r="407" spans="1:1" x14ac:dyDescent="0.25">
      <c r="A407" s="39"/>
    </row>
    <row r="408" spans="1:1" x14ac:dyDescent="0.25">
      <c r="A408" s="39"/>
    </row>
    <row r="409" spans="1:1" x14ac:dyDescent="0.25">
      <c r="A409" s="39"/>
    </row>
    <row r="410" spans="1:1" x14ac:dyDescent="0.25">
      <c r="A410" s="39"/>
    </row>
    <row r="411" spans="1:1" x14ac:dyDescent="0.25">
      <c r="A411" s="39"/>
    </row>
    <row r="412" spans="1:1" x14ac:dyDescent="0.25">
      <c r="A412" s="39"/>
    </row>
    <row r="413" spans="1:1" x14ac:dyDescent="0.25">
      <c r="A413" s="39"/>
    </row>
    <row r="414" spans="1:1" x14ac:dyDescent="0.25">
      <c r="A414" s="39"/>
    </row>
    <row r="415" spans="1:1" x14ac:dyDescent="0.25">
      <c r="A415" s="39"/>
    </row>
    <row r="416" spans="1:1" x14ac:dyDescent="0.25">
      <c r="A416" s="39"/>
    </row>
    <row r="417" spans="1:1" x14ac:dyDescent="0.25">
      <c r="A417" s="39"/>
    </row>
    <row r="418" spans="1:1" x14ac:dyDescent="0.25">
      <c r="A418" s="39"/>
    </row>
    <row r="419" spans="1:1" x14ac:dyDescent="0.25">
      <c r="A419" s="39"/>
    </row>
    <row r="420" spans="1:1" x14ac:dyDescent="0.25">
      <c r="A420" s="39"/>
    </row>
    <row r="421" spans="1:1" x14ac:dyDescent="0.25">
      <c r="A421" s="39"/>
    </row>
    <row r="422" spans="1:1" x14ac:dyDescent="0.25">
      <c r="A422" s="39"/>
    </row>
    <row r="423" spans="1:1" x14ac:dyDescent="0.25">
      <c r="A423" s="39"/>
    </row>
    <row r="424" spans="1:1" x14ac:dyDescent="0.25">
      <c r="A424" s="39"/>
    </row>
    <row r="425" spans="1:1" x14ac:dyDescent="0.25">
      <c r="A425" s="39"/>
    </row>
    <row r="426" spans="1:1" x14ac:dyDescent="0.25">
      <c r="A426" s="39"/>
    </row>
    <row r="427" spans="1:1" x14ac:dyDescent="0.25">
      <c r="A427" s="39"/>
    </row>
    <row r="428" spans="1:1" x14ac:dyDescent="0.25">
      <c r="A428" s="39"/>
    </row>
    <row r="429" spans="1:1" x14ac:dyDescent="0.25">
      <c r="A429" s="39"/>
    </row>
    <row r="430" spans="1:1" x14ac:dyDescent="0.25">
      <c r="A430" s="39"/>
    </row>
    <row r="431" spans="1:1" x14ac:dyDescent="0.25">
      <c r="A431" s="39"/>
    </row>
    <row r="432" spans="1:1" x14ac:dyDescent="0.25">
      <c r="A432" s="39"/>
    </row>
    <row r="433" spans="1:1" x14ac:dyDescent="0.25">
      <c r="A433" s="39"/>
    </row>
    <row r="434" spans="1:1" x14ac:dyDescent="0.25">
      <c r="A434" s="39"/>
    </row>
    <row r="435" spans="1:1" x14ac:dyDescent="0.25">
      <c r="A435" s="39"/>
    </row>
    <row r="436" spans="1:1" x14ac:dyDescent="0.25">
      <c r="A436" s="39"/>
    </row>
    <row r="437" spans="1:1" x14ac:dyDescent="0.25">
      <c r="A437" s="39"/>
    </row>
    <row r="438" spans="1:1" x14ac:dyDescent="0.25">
      <c r="A438" s="39"/>
    </row>
    <row r="439" spans="1:1" x14ac:dyDescent="0.25">
      <c r="A439" s="39"/>
    </row>
    <row r="440" spans="1:1" x14ac:dyDescent="0.25">
      <c r="A440" s="39"/>
    </row>
    <row r="441" spans="1:1" x14ac:dyDescent="0.25">
      <c r="A441" s="39"/>
    </row>
    <row r="442" spans="1:1" x14ac:dyDescent="0.25">
      <c r="A442" s="39"/>
    </row>
    <row r="443" spans="1:1" x14ac:dyDescent="0.25">
      <c r="A443" s="39"/>
    </row>
    <row r="444" spans="1:1" x14ac:dyDescent="0.25">
      <c r="A444" s="39"/>
    </row>
    <row r="445" spans="1:1" x14ac:dyDescent="0.25">
      <c r="A445" s="39"/>
    </row>
    <row r="446" spans="1:1" x14ac:dyDescent="0.25">
      <c r="A446" s="39"/>
    </row>
    <row r="447" spans="1:1" x14ac:dyDescent="0.25">
      <c r="A447" s="39"/>
    </row>
    <row r="448" spans="1:1" x14ac:dyDescent="0.25">
      <c r="A448" s="39"/>
    </row>
    <row r="449" spans="1:1" x14ac:dyDescent="0.25">
      <c r="A449" s="39"/>
    </row>
    <row r="450" spans="1:1" x14ac:dyDescent="0.25">
      <c r="A450" s="39"/>
    </row>
    <row r="451" spans="1:1" x14ac:dyDescent="0.25">
      <c r="A451" s="39"/>
    </row>
    <row r="452" spans="1:1" x14ac:dyDescent="0.25">
      <c r="A452" s="39"/>
    </row>
    <row r="453" spans="1:1" x14ac:dyDescent="0.25">
      <c r="A453" s="39"/>
    </row>
    <row r="454" spans="1:1" x14ac:dyDescent="0.25">
      <c r="A454" s="39"/>
    </row>
    <row r="455" spans="1:1" x14ac:dyDescent="0.25">
      <c r="A455" s="39"/>
    </row>
    <row r="456" spans="1:1" x14ac:dyDescent="0.25">
      <c r="A456" s="39"/>
    </row>
    <row r="457" spans="1:1" x14ac:dyDescent="0.25">
      <c r="A457" s="39"/>
    </row>
    <row r="458" spans="1:1" x14ac:dyDescent="0.25">
      <c r="A458" s="39"/>
    </row>
    <row r="459" spans="1:1" x14ac:dyDescent="0.25">
      <c r="A459" s="39"/>
    </row>
    <row r="460" spans="1:1" x14ac:dyDescent="0.25">
      <c r="A460" s="39"/>
    </row>
    <row r="461" spans="1:1" x14ac:dyDescent="0.25">
      <c r="A461" s="39"/>
    </row>
    <row r="462" spans="1:1" x14ac:dyDescent="0.25">
      <c r="A462" s="39"/>
    </row>
    <row r="463" spans="1:1" x14ac:dyDescent="0.25">
      <c r="A463" s="39"/>
    </row>
    <row r="464" spans="1:1" x14ac:dyDescent="0.25">
      <c r="A464" s="39"/>
    </row>
    <row r="465" spans="1:1" x14ac:dyDescent="0.25">
      <c r="A465" s="39"/>
    </row>
    <row r="466" spans="1:1" x14ac:dyDescent="0.25">
      <c r="A466" s="39"/>
    </row>
    <row r="467" spans="1:1" x14ac:dyDescent="0.25">
      <c r="A467" s="39"/>
    </row>
    <row r="468" spans="1:1" x14ac:dyDescent="0.25">
      <c r="A468" s="39"/>
    </row>
    <row r="469" spans="1:1" x14ac:dyDescent="0.25">
      <c r="A469" s="39"/>
    </row>
    <row r="470" spans="1:1" x14ac:dyDescent="0.25">
      <c r="A470" s="39"/>
    </row>
    <row r="471" spans="1:1" x14ac:dyDescent="0.25">
      <c r="A471" s="39"/>
    </row>
    <row r="472" spans="1:1" x14ac:dyDescent="0.25">
      <c r="A472" s="39"/>
    </row>
    <row r="473" spans="1:1" x14ac:dyDescent="0.25">
      <c r="A473" s="39"/>
    </row>
    <row r="474" spans="1:1" x14ac:dyDescent="0.25">
      <c r="A474" s="39"/>
    </row>
    <row r="475" spans="1:1" x14ac:dyDescent="0.25">
      <c r="A475" s="39"/>
    </row>
    <row r="476" spans="1:1" x14ac:dyDescent="0.25">
      <c r="A476" s="39"/>
    </row>
    <row r="477" spans="1:1" x14ac:dyDescent="0.25">
      <c r="A477" s="39"/>
    </row>
    <row r="478" spans="1:1" x14ac:dyDescent="0.25">
      <c r="A478" s="39"/>
    </row>
    <row r="479" spans="1:1" x14ac:dyDescent="0.25">
      <c r="A479" s="39"/>
    </row>
    <row r="480" spans="1:1" x14ac:dyDescent="0.25">
      <c r="A480" s="39"/>
    </row>
    <row r="481" spans="1:1" x14ac:dyDescent="0.25">
      <c r="A481" s="39"/>
    </row>
    <row r="482" spans="1:1" x14ac:dyDescent="0.25">
      <c r="A482" s="39"/>
    </row>
    <row r="483" spans="1:1" x14ac:dyDescent="0.25">
      <c r="A483" s="39"/>
    </row>
    <row r="484" spans="1:1" x14ac:dyDescent="0.25">
      <c r="A484" s="39"/>
    </row>
    <row r="485" spans="1:1" x14ac:dyDescent="0.25">
      <c r="A485" s="39"/>
    </row>
    <row r="486" spans="1:1" x14ac:dyDescent="0.25">
      <c r="A486" s="39"/>
    </row>
    <row r="487" spans="1:1" x14ac:dyDescent="0.25">
      <c r="A487" s="39"/>
    </row>
    <row r="488" spans="1:1" x14ac:dyDescent="0.25">
      <c r="A488" s="39"/>
    </row>
    <row r="489" spans="1:1" x14ac:dyDescent="0.25">
      <c r="A489" s="39"/>
    </row>
    <row r="490" spans="1:1" x14ac:dyDescent="0.25">
      <c r="A490" s="39"/>
    </row>
    <row r="491" spans="1:1" x14ac:dyDescent="0.25">
      <c r="A491" s="39"/>
    </row>
    <row r="492" spans="1:1" x14ac:dyDescent="0.25">
      <c r="A492" s="39"/>
    </row>
    <row r="493" spans="1:1" x14ac:dyDescent="0.25">
      <c r="A493" s="39"/>
    </row>
    <row r="494" spans="1:1" x14ac:dyDescent="0.25">
      <c r="A494" s="39"/>
    </row>
    <row r="495" spans="1:1" x14ac:dyDescent="0.25">
      <c r="A495" s="39"/>
    </row>
    <row r="496" spans="1:1" x14ac:dyDescent="0.25">
      <c r="A496" s="39"/>
    </row>
    <row r="497" spans="1:1" x14ac:dyDescent="0.25">
      <c r="A497" s="39"/>
    </row>
    <row r="498" spans="1:1" x14ac:dyDescent="0.25">
      <c r="A498" s="39"/>
    </row>
    <row r="499" spans="1:1" x14ac:dyDescent="0.25">
      <c r="A499" s="39"/>
    </row>
    <row r="500" spans="1:1" x14ac:dyDescent="0.25">
      <c r="A500" s="39"/>
    </row>
    <row r="501" spans="1:1" x14ac:dyDescent="0.25">
      <c r="A501" s="39"/>
    </row>
    <row r="502" spans="1:1" x14ac:dyDescent="0.25">
      <c r="A502" s="39"/>
    </row>
    <row r="503" spans="1:1" x14ac:dyDescent="0.25">
      <c r="A503" s="39"/>
    </row>
    <row r="504" spans="1:1" x14ac:dyDescent="0.25">
      <c r="A504" s="39"/>
    </row>
    <row r="505" spans="1:1" x14ac:dyDescent="0.25">
      <c r="A505" s="39"/>
    </row>
    <row r="506" spans="1:1" x14ac:dyDescent="0.25">
      <c r="A506" s="39"/>
    </row>
    <row r="507" spans="1:1" x14ac:dyDescent="0.25">
      <c r="A507" s="39"/>
    </row>
    <row r="508" spans="1:1" x14ac:dyDescent="0.25">
      <c r="A508" s="39"/>
    </row>
    <row r="509" spans="1:1" x14ac:dyDescent="0.25">
      <c r="A509" s="39"/>
    </row>
    <row r="510" spans="1:1" x14ac:dyDescent="0.25">
      <c r="A510" s="39"/>
    </row>
    <row r="511" spans="1:1" x14ac:dyDescent="0.25">
      <c r="A511" s="39"/>
    </row>
    <row r="512" spans="1:1" x14ac:dyDescent="0.25">
      <c r="A512" s="39"/>
    </row>
    <row r="513" spans="1:1" x14ac:dyDescent="0.25">
      <c r="A513" s="39"/>
    </row>
    <row r="514" spans="1:1" x14ac:dyDescent="0.25">
      <c r="A514" s="39"/>
    </row>
    <row r="515" spans="1:1" x14ac:dyDescent="0.25">
      <c r="A515" s="39"/>
    </row>
    <row r="516" spans="1:1" x14ac:dyDescent="0.25">
      <c r="A516" s="39"/>
    </row>
    <row r="517" spans="1:1" x14ac:dyDescent="0.25">
      <c r="A517" s="39"/>
    </row>
    <row r="518" spans="1:1" x14ac:dyDescent="0.25">
      <c r="A518" s="39"/>
    </row>
    <row r="519" spans="1:1" x14ac:dyDescent="0.25">
      <c r="A519" s="39"/>
    </row>
    <row r="520" spans="1:1" x14ac:dyDescent="0.25">
      <c r="A520" s="39"/>
    </row>
    <row r="521" spans="1:1" x14ac:dyDescent="0.25">
      <c r="A521" s="39"/>
    </row>
    <row r="522" spans="1:1" x14ac:dyDescent="0.25">
      <c r="A522" s="39"/>
    </row>
    <row r="523" spans="1:1" x14ac:dyDescent="0.25">
      <c r="A523" s="39"/>
    </row>
    <row r="524" spans="1:1" x14ac:dyDescent="0.25">
      <c r="A524" s="39"/>
    </row>
    <row r="525" spans="1:1" x14ac:dyDescent="0.25">
      <c r="A525" s="39"/>
    </row>
    <row r="526" spans="1:1" x14ac:dyDescent="0.25">
      <c r="A526" s="39"/>
    </row>
    <row r="527" spans="1:1" x14ac:dyDescent="0.25">
      <c r="A527" s="39"/>
    </row>
    <row r="528" spans="1:1" x14ac:dyDescent="0.25">
      <c r="A528" s="39"/>
    </row>
    <row r="529" spans="1:1" x14ac:dyDescent="0.25">
      <c r="A529" s="39"/>
    </row>
    <row r="530" spans="1:1" x14ac:dyDescent="0.25">
      <c r="A530" s="39"/>
    </row>
    <row r="531" spans="1:1" x14ac:dyDescent="0.25">
      <c r="A531" s="39"/>
    </row>
    <row r="532" spans="1:1" x14ac:dyDescent="0.25">
      <c r="A532" s="39"/>
    </row>
    <row r="533" spans="1:1" x14ac:dyDescent="0.25">
      <c r="A533" s="39"/>
    </row>
    <row r="534" spans="1:1" x14ac:dyDescent="0.25">
      <c r="A534" s="39"/>
    </row>
    <row r="535" spans="1:1" x14ac:dyDescent="0.25">
      <c r="A535" s="39"/>
    </row>
    <row r="536" spans="1:1" x14ac:dyDescent="0.25">
      <c r="A536" s="39"/>
    </row>
    <row r="537" spans="1:1" x14ac:dyDescent="0.25">
      <c r="A537" s="39"/>
    </row>
    <row r="538" spans="1:1" x14ac:dyDescent="0.25">
      <c r="A538" s="39"/>
    </row>
    <row r="539" spans="1:1" x14ac:dyDescent="0.25">
      <c r="A539" s="39"/>
    </row>
    <row r="540" spans="1:1" x14ac:dyDescent="0.25">
      <c r="A540" s="39"/>
    </row>
    <row r="541" spans="1:1" x14ac:dyDescent="0.25">
      <c r="A541" s="39"/>
    </row>
    <row r="542" spans="1:1" x14ac:dyDescent="0.25">
      <c r="A542" s="39"/>
    </row>
    <row r="543" spans="1:1" x14ac:dyDescent="0.25">
      <c r="A543" s="39"/>
    </row>
    <row r="544" spans="1:1" x14ac:dyDescent="0.25">
      <c r="A544" s="39"/>
    </row>
    <row r="545" spans="1:1" x14ac:dyDescent="0.25">
      <c r="A545" s="39"/>
    </row>
    <row r="546" spans="1:1" x14ac:dyDescent="0.25">
      <c r="A546" s="39"/>
    </row>
    <row r="547" spans="1:1" x14ac:dyDescent="0.25">
      <c r="A547" s="39"/>
    </row>
    <row r="548" spans="1:1" x14ac:dyDescent="0.25">
      <c r="A548" s="39"/>
    </row>
    <row r="549" spans="1:1" x14ac:dyDescent="0.25">
      <c r="A549" s="39"/>
    </row>
    <row r="550" spans="1:1" x14ac:dyDescent="0.25">
      <c r="A550" s="39"/>
    </row>
    <row r="551" spans="1:1" x14ac:dyDescent="0.25">
      <c r="A551" s="39"/>
    </row>
    <row r="552" spans="1:1" x14ac:dyDescent="0.25">
      <c r="A552" s="39"/>
    </row>
    <row r="553" spans="1:1" x14ac:dyDescent="0.25">
      <c r="A553" s="39"/>
    </row>
    <row r="554" spans="1:1" x14ac:dyDescent="0.25">
      <c r="A554" s="39"/>
    </row>
    <row r="555" spans="1:1" x14ac:dyDescent="0.25">
      <c r="A555" s="39"/>
    </row>
    <row r="556" spans="1:1" x14ac:dyDescent="0.25">
      <c r="A556" s="39"/>
    </row>
    <row r="557" spans="1:1" x14ac:dyDescent="0.25">
      <c r="A557" s="39"/>
    </row>
    <row r="558" spans="1:1" x14ac:dyDescent="0.25">
      <c r="A558" s="39"/>
    </row>
    <row r="559" spans="1:1" x14ac:dyDescent="0.25">
      <c r="A559" s="39"/>
    </row>
    <row r="560" spans="1:1" x14ac:dyDescent="0.25">
      <c r="A560" s="39"/>
    </row>
    <row r="561" spans="1:1" x14ac:dyDescent="0.25">
      <c r="A561" s="39"/>
    </row>
    <row r="562" spans="1:1" x14ac:dyDescent="0.25">
      <c r="A562" s="39"/>
    </row>
    <row r="563" spans="1:1" x14ac:dyDescent="0.25">
      <c r="A563" s="39"/>
    </row>
    <row r="564" spans="1:1" x14ac:dyDescent="0.25">
      <c r="A564" s="39"/>
    </row>
    <row r="565" spans="1:1" x14ac:dyDescent="0.25">
      <c r="A565" s="39"/>
    </row>
    <row r="566" spans="1:1" x14ac:dyDescent="0.25">
      <c r="A566" s="39"/>
    </row>
    <row r="567" spans="1:1" x14ac:dyDescent="0.25">
      <c r="A567" s="39"/>
    </row>
    <row r="568" spans="1:1" x14ac:dyDescent="0.25">
      <c r="A568" s="39"/>
    </row>
    <row r="569" spans="1:1" x14ac:dyDescent="0.25">
      <c r="A569" s="39"/>
    </row>
    <row r="570" spans="1:1" x14ac:dyDescent="0.25">
      <c r="A570" s="39"/>
    </row>
    <row r="571" spans="1:1" x14ac:dyDescent="0.25">
      <c r="A571" s="39"/>
    </row>
    <row r="572" spans="1:1" x14ac:dyDescent="0.25">
      <c r="A572" s="39"/>
    </row>
    <row r="573" spans="1:1" x14ac:dyDescent="0.25">
      <c r="A573" s="39"/>
    </row>
    <row r="574" spans="1:1" x14ac:dyDescent="0.25">
      <c r="A574" s="39"/>
    </row>
    <row r="575" spans="1:1" x14ac:dyDescent="0.25">
      <c r="A575" s="39"/>
    </row>
    <row r="576" spans="1:1" x14ac:dyDescent="0.25">
      <c r="A576" s="39"/>
    </row>
    <row r="577" spans="1:1" x14ac:dyDescent="0.25">
      <c r="A577" s="39"/>
    </row>
    <row r="578" spans="1:1" x14ac:dyDescent="0.25">
      <c r="A578" s="39"/>
    </row>
    <row r="579" spans="1:1" x14ac:dyDescent="0.25">
      <c r="A579" s="39"/>
    </row>
    <row r="580" spans="1:1" x14ac:dyDescent="0.25">
      <c r="A580" s="39"/>
    </row>
    <row r="581" spans="1:1" x14ac:dyDescent="0.25">
      <c r="A581" s="39"/>
    </row>
    <row r="582" spans="1:1" x14ac:dyDescent="0.25">
      <c r="A582" s="39"/>
    </row>
    <row r="583" spans="1:1" x14ac:dyDescent="0.25">
      <c r="A583" s="39"/>
    </row>
    <row r="584" spans="1:1" x14ac:dyDescent="0.25">
      <c r="A584" s="39"/>
    </row>
    <row r="585" spans="1:1" x14ac:dyDescent="0.25">
      <c r="A585" s="39"/>
    </row>
    <row r="586" spans="1:1" x14ac:dyDescent="0.25">
      <c r="A586" s="39"/>
    </row>
    <row r="587" spans="1:1" x14ac:dyDescent="0.25">
      <c r="A587" s="39"/>
    </row>
    <row r="588" spans="1:1" x14ac:dyDescent="0.25">
      <c r="A588" s="39"/>
    </row>
    <row r="589" spans="1:1" x14ac:dyDescent="0.25">
      <c r="A589" s="39"/>
    </row>
    <row r="590" spans="1:1" x14ac:dyDescent="0.25">
      <c r="A590" s="39"/>
    </row>
    <row r="591" spans="1:1" x14ac:dyDescent="0.25">
      <c r="A591" s="39"/>
    </row>
    <row r="592" spans="1:1" x14ac:dyDescent="0.25">
      <c r="A592" s="39"/>
    </row>
    <row r="593" spans="1:1" x14ac:dyDescent="0.25">
      <c r="A593" s="39"/>
    </row>
    <row r="594" spans="1:1" x14ac:dyDescent="0.25">
      <c r="A594" s="39"/>
    </row>
    <row r="595" spans="1:1" x14ac:dyDescent="0.25">
      <c r="A595" s="39"/>
    </row>
    <row r="596" spans="1:1" x14ac:dyDescent="0.25">
      <c r="A596" s="39"/>
    </row>
    <row r="597" spans="1:1" x14ac:dyDescent="0.25">
      <c r="A597" s="39"/>
    </row>
    <row r="598" spans="1:1" x14ac:dyDescent="0.25">
      <c r="A598" s="39"/>
    </row>
    <row r="599" spans="1:1" x14ac:dyDescent="0.25">
      <c r="A599" s="39"/>
    </row>
    <row r="600" spans="1:1" x14ac:dyDescent="0.25">
      <c r="A600" s="39"/>
    </row>
    <row r="601" spans="1:1" x14ac:dyDescent="0.25">
      <c r="A601" s="39"/>
    </row>
    <row r="602" spans="1:1" x14ac:dyDescent="0.25">
      <c r="A602" s="39"/>
    </row>
    <row r="603" spans="1:1" x14ac:dyDescent="0.25">
      <c r="A603" s="39"/>
    </row>
    <row r="604" spans="1:1" x14ac:dyDescent="0.25">
      <c r="A604" s="39"/>
    </row>
    <row r="605" spans="1:1" x14ac:dyDescent="0.25">
      <c r="A605" s="39"/>
    </row>
    <row r="606" spans="1:1" x14ac:dyDescent="0.25">
      <c r="A606" s="39"/>
    </row>
    <row r="607" spans="1:1" x14ac:dyDescent="0.25">
      <c r="A607" s="39"/>
    </row>
    <row r="608" spans="1:1" x14ac:dyDescent="0.25">
      <c r="A608" s="39"/>
    </row>
    <row r="609" spans="1:1" x14ac:dyDescent="0.25">
      <c r="A609" s="39"/>
    </row>
    <row r="610" spans="1:1" x14ac:dyDescent="0.25">
      <c r="A610" s="39"/>
    </row>
    <row r="611" spans="1:1" x14ac:dyDescent="0.25">
      <c r="A611" s="39"/>
    </row>
    <row r="612" spans="1:1" x14ac:dyDescent="0.25">
      <c r="A612" s="39"/>
    </row>
    <row r="613" spans="1:1" x14ac:dyDescent="0.25">
      <c r="A613" s="39"/>
    </row>
    <row r="614" spans="1:1" x14ac:dyDescent="0.25">
      <c r="A614" s="39"/>
    </row>
    <row r="615" spans="1:1" x14ac:dyDescent="0.25">
      <c r="A615" s="39"/>
    </row>
    <row r="616" spans="1:1" x14ac:dyDescent="0.25">
      <c r="A616" s="39"/>
    </row>
    <row r="617" spans="1:1" x14ac:dyDescent="0.25">
      <c r="A617" s="39"/>
    </row>
    <row r="618" spans="1:1" x14ac:dyDescent="0.25">
      <c r="A618" s="39"/>
    </row>
    <row r="619" spans="1:1" x14ac:dyDescent="0.25">
      <c r="A619" s="39"/>
    </row>
    <row r="620" spans="1:1" x14ac:dyDescent="0.25">
      <c r="A620" s="39"/>
    </row>
    <row r="621" spans="1:1" x14ac:dyDescent="0.25">
      <c r="A621" s="39"/>
    </row>
    <row r="622" spans="1:1" x14ac:dyDescent="0.25">
      <c r="A622" s="39"/>
    </row>
    <row r="623" spans="1:1" x14ac:dyDescent="0.25">
      <c r="A623" s="39"/>
    </row>
    <row r="624" spans="1:1" x14ac:dyDescent="0.25">
      <c r="A624" s="39"/>
    </row>
    <row r="625" spans="1:1" x14ac:dyDescent="0.25">
      <c r="A625" s="39"/>
    </row>
    <row r="626" spans="1:1" x14ac:dyDescent="0.25">
      <c r="A626" s="39"/>
    </row>
    <row r="627" spans="1:1" x14ac:dyDescent="0.25">
      <c r="A627" s="39"/>
    </row>
    <row r="628" spans="1:1" x14ac:dyDescent="0.25">
      <c r="A628" s="39"/>
    </row>
    <row r="629" spans="1:1" x14ac:dyDescent="0.25">
      <c r="A629" s="39"/>
    </row>
    <row r="630" spans="1:1" x14ac:dyDescent="0.25">
      <c r="A630" s="39"/>
    </row>
    <row r="631" spans="1:1" x14ac:dyDescent="0.25">
      <c r="A631" s="39"/>
    </row>
    <row r="632" spans="1:1" x14ac:dyDescent="0.25">
      <c r="A632" s="39"/>
    </row>
    <row r="633" spans="1:1" x14ac:dyDescent="0.25">
      <c r="A633" s="39"/>
    </row>
    <row r="634" spans="1:1" x14ac:dyDescent="0.25">
      <c r="A634" s="39"/>
    </row>
    <row r="635" spans="1:1" x14ac:dyDescent="0.25">
      <c r="A635" s="39"/>
    </row>
    <row r="636" spans="1:1" x14ac:dyDescent="0.25">
      <c r="A636" s="39"/>
    </row>
    <row r="637" spans="1:1" x14ac:dyDescent="0.25">
      <c r="A637" s="39"/>
    </row>
    <row r="638" spans="1:1" x14ac:dyDescent="0.25">
      <c r="A638" s="39"/>
    </row>
    <row r="639" spans="1:1" x14ac:dyDescent="0.25">
      <c r="A639" s="39"/>
    </row>
    <row r="640" spans="1:1" x14ac:dyDescent="0.25">
      <c r="A640" s="39"/>
    </row>
    <row r="641" spans="1:1" x14ac:dyDescent="0.25">
      <c r="A641" s="39"/>
    </row>
    <row r="642" spans="1:1" x14ac:dyDescent="0.25">
      <c r="A642" s="39"/>
    </row>
    <row r="643" spans="1:1" x14ac:dyDescent="0.25">
      <c r="A643" s="39"/>
    </row>
    <row r="644" spans="1:1" x14ac:dyDescent="0.25">
      <c r="A644" s="39"/>
    </row>
    <row r="645" spans="1:1" x14ac:dyDescent="0.25">
      <c r="A645" s="39"/>
    </row>
    <row r="646" spans="1:1" x14ac:dyDescent="0.25">
      <c r="A646" s="39"/>
    </row>
    <row r="647" spans="1:1" x14ac:dyDescent="0.25">
      <c r="A647" s="39"/>
    </row>
    <row r="648" spans="1:1" x14ac:dyDescent="0.25">
      <c r="A648" s="39"/>
    </row>
    <row r="649" spans="1:1" x14ac:dyDescent="0.25">
      <c r="A649" s="39"/>
    </row>
    <row r="650" spans="1:1" x14ac:dyDescent="0.25">
      <c r="A650" s="39"/>
    </row>
    <row r="651" spans="1:1" x14ac:dyDescent="0.25">
      <c r="A651" s="39"/>
    </row>
    <row r="652" spans="1:1" x14ac:dyDescent="0.25">
      <c r="A652" s="39"/>
    </row>
    <row r="653" spans="1:1" x14ac:dyDescent="0.25">
      <c r="A653" s="39"/>
    </row>
    <row r="654" spans="1:1" x14ac:dyDescent="0.25">
      <c r="A654" s="39"/>
    </row>
    <row r="655" spans="1:1" x14ac:dyDescent="0.25">
      <c r="A655" s="39"/>
    </row>
    <row r="656" spans="1:1" x14ac:dyDescent="0.25">
      <c r="A656" s="39"/>
    </row>
    <row r="657" spans="1:1" x14ac:dyDescent="0.25">
      <c r="A657" s="39"/>
    </row>
    <row r="658" spans="1:1" x14ac:dyDescent="0.25">
      <c r="A658" s="39"/>
    </row>
    <row r="659" spans="1:1" x14ac:dyDescent="0.25">
      <c r="A659" s="39"/>
    </row>
    <row r="660" spans="1:1" x14ac:dyDescent="0.25">
      <c r="A660" s="39"/>
    </row>
    <row r="661" spans="1:1" x14ac:dyDescent="0.25">
      <c r="A661" s="39"/>
    </row>
    <row r="662" spans="1:1" x14ac:dyDescent="0.25">
      <c r="A662" s="39"/>
    </row>
    <row r="663" spans="1:1" x14ac:dyDescent="0.25">
      <c r="A663" s="39"/>
    </row>
    <row r="664" spans="1:1" x14ac:dyDescent="0.25">
      <c r="A664" s="39"/>
    </row>
    <row r="665" spans="1:1" x14ac:dyDescent="0.25">
      <c r="A665" s="39"/>
    </row>
    <row r="666" spans="1:1" x14ac:dyDescent="0.25">
      <c r="A666" s="39"/>
    </row>
    <row r="667" spans="1:1" x14ac:dyDescent="0.25">
      <c r="A667" s="39"/>
    </row>
    <row r="668" spans="1:1" x14ac:dyDescent="0.25">
      <c r="A668" s="39"/>
    </row>
    <row r="669" spans="1:1" x14ac:dyDescent="0.25">
      <c r="A669" s="39"/>
    </row>
    <row r="670" spans="1:1" x14ac:dyDescent="0.25">
      <c r="A670" s="39"/>
    </row>
    <row r="671" spans="1:1" x14ac:dyDescent="0.25">
      <c r="A671" s="39"/>
    </row>
    <row r="672" spans="1:1" x14ac:dyDescent="0.25">
      <c r="A672" s="39"/>
    </row>
    <row r="673" spans="1:1" x14ac:dyDescent="0.25">
      <c r="A673" s="39"/>
    </row>
    <row r="674" spans="1:1" x14ac:dyDescent="0.25">
      <c r="A674" s="39"/>
    </row>
    <row r="675" spans="1:1" x14ac:dyDescent="0.25">
      <c r="A675" s="39"/>
    </row>
    <row r="676" spans="1:1" x14ac:dyDescent="0.25">
      <c r="A676" s="39"/>
    </row>
    <row r="677" spans="1:1" x14ac:dyDescent="0.25">
      <c r="A677" s="39"/>
    </row>
    <row r="678" spans="1:1" x14ac:dyDescent="0.25">
      <c r="A678" s="39"/>
    </row>
    <row r="679" spans="1:1" x14ac:dyDescent="0.25">
      <c r="A679" s="39"/>
    </row>
    <row r="680" spans="1:1" x14ac:dyDescent="0.25">
      <c r="A680" s="39"/>
    </row>
    <row r="681" spans="1:1" x14ac:dyDescent="0.25">
      <c r="A681" s="39"/>
    </row>
    <row r="682" spans="1:1" x14ac:dyDescent="0.25">
      <c r="A682" s="39"/>
    </row>
    <row r="683" spans="1:1" x14ac:dyDescent="0.25">
      <c r="A683" s="39"/>
    </row>
    <row r="684" spans="1:1" x14ac:dyDescent="0.25">
      <c r="A684" s="39"/>
    </row>
    <row r="685" spans="1:1" x14ac:dyDescent="0.25">
      <c r="A685" s="39"/>
    </row>
    <row r="686" spans="1:1" x14ac:dyDescent="0.25">
      <c r="A686" s="39"/>
    </row>
    <row r="687" spans="1:1" x14ac:dyDescent="0.25">
      <c r="A687" s="39"/>
    </row>
    <row r="688" spans="1:1" x14ac:dyDescent="0.25">
      <c r="A688" s="39"/>
    </row>
    <row r="689" spans="1:1" x14ac:dyDescent="0.25">
      <c r="A689" s="39"/>
    </row>
    <row r="690" spans="1:1" x14ac:dyDescent="0.25">
      <c r="A690" s="39"/>
    </row>
    <row r="691" spans="1:1" x14ac:dyDescent="0.25">
      <c r="A691" s="39"/>
    </row>
    <row r="692" spans="1:1" x14ac:dyDescent="0.25">
      <c r="A692" s="39"/>
    </row>
    <row r="693" spans="1:1" x14ac:dyDescent="0.25">
      <c r="A693" s="39"/>
    </row>
    <row r="694" spans="1:1" x14ac:dyDescent="0.25">
      <c r="A694" s="39"/>
    </row>
    <row r="695" spans="1:1" x14ac:dyDescent="0.25">
      <c r="A695" s="39"/>
    </row>
    <row r="696" spans="1:1" x14ac:dyDescent="0.25">
      <c r="A696" s="39"/>
    </row>
    <row r="697" spans="1:1" x14ac:dyDescent="0.25">
      <c r="A697" s="39"/>
    </row>
    <row r="698" spans="1:1" x14ac:dyDescent="0.25">
      <c r="A698" s="39"/>
    </row>
    <row r="699" spans="1:1" x14ac:dyDescent="0.25">
      <c r="A699" s="39"/>
    </row>
    <row r="700" spans="1:1" x14ac:dyDescent="0.25">
      <c r="A700" s="39"/>
    </row>
    <row r="701" spans="1:1" x14ac:dyDescent="0.25">
      <c r="A701" s="39"/>
    </row>
    <row r="702" spans="1:1" x14ac:dyDescent="0.25">
      <c r="A702" s="39"/>
    </row>
    <row r="703" spans="1:1" x14ac:dyDescent="0.25">
      <c r="A703" s="39"/>
    </row>
    <row r="704" spans="1:1" x14ac:dyDescent="0.25">
      <c r="A704" s="39"/>
    </row>
    <row r="705" spans="1:1" x14ac:dyDescent="0.25">
      <c r="A705" s="39"/>
    </row>
    <row r="706" spans="1:1" x14ac:dyDescent="0.25">
      <c r="A706" s="39"/>
    </row>
    <row r="707" spans="1:1" x14ac:dyDescent="0.25">
      <c r="A707" s="39"/>
    </row>
    <row r="708" spans="1:1" x14ac:dyDescent="0.25">
      <c r="A708" s="39"/>
    </row>
    <row r="709" spans="1:1" x14ac:dyDescent="0.25">
      <c r="A709" s="39"/>
    </row>
    <row r="710" spans="1:1" x14ac:dyDescent="0.25">
      <c r="A710" s="39"/>
    </row>
    <row r="711" spans="1:1" x14ac:dyDescent="0.25">
      <c r="A711" s="39"/>
    </row>
    <row r="712" spans="1:1" x14ac:dyDescent="0.25">
      <c r="A712" s="39"/>
    </row>
    <row r="713" spans="1:1" x14ac:dyDescent="0.25">
      <c r="A713" s="39"/>
    </row>
    <row r="714" spans="1:1" x14ac:dyDescent="0.25">
      <c r="A714" s="39"/>
    </row>
    <row r="715" spans="1:1" x14ac:dyDescent="0.25">
      <c r="A715" s="39"/>
    </row>
    <row r="716" spans="1:1" x14ac:dyDescent="0.25">
      <c r="A716" s="39"/>
    </row>
    <row r="717" spans="1:1" x14ac:dyDescent="0.25">
      <c r="A717" s="39"/>
    </row>
    <row r="718" spans="1:1" x14ac:dyDescent="0.25">
      <c r="A718" s="39"/>
    </row>
    <row r="719" spans="1:1" x14ac:dyDescent="0.25">
      <c r="A719" s="39"/>
    </row>
    <row r="720" spans="1:1" x14ac:dyDescent="0.25">
      <c r="A720" s="39"/>
    </row>
    <row r="721" spans="1:1" x14ac:dyDescent="0.25">
      <c r="A721" s="39"/>
    </row>
    <row r="722" spans="1:1" x14ac:dyDescent="0.25">
      <c r="A722" s="39"/>
    </row>
    <row r="723" spans="1:1" x14ac:dyDescent="0.25">
      <c r="A723" s="39"/>
    </row>
    <row r="724" spans="1:1" x14ac:dyDescent="0.25">
      <c r="A724" s="39"/>
    </row>
    <row r="725" spans="1:1" x14ac:dyDescent="0.25">
      <c r="A725" s="39"/>
    </row>
    <row r="726" spans="1:1" x14ac:dyDescent="0.25">
      <c r="A726" s="39"/>
    </row>
    <row r="727" spans="1:1" x14ac:dyDescent="0.25">
      <c r="A727" s="39"/>
    </row>
    <row r="728" spans="1:1" x14ac:dyDescent="0.25">
      <c r="A728" s="39"/>
    </row>
    <row r="729" spans="1:1" x14ac:dyDescent="0.25">
      <c r="A729" s="39"/>
    </row>
    <row r="730" spans="1:1" x14ac:dyDescent="0.25">
      <c r="A730" s="39"/>
    </row>
    <row r="731" spans="1:1" x14ac:dyDescent="0.25">
      <c r="A731" s="39"/>
    </row>
    <row r="732" spans="1:1" x14ac:dyDescent="0.25">
      <c r="A732" s="39"/>
    </row>
    <row r="733" spans="1:1" x14ac:dyDescent="0.25">
      <c r="A733" s="39"/>
    </row>
    <row r="734" spans="1:1" x14ac:dyDescent="0.25">
      <c r="A734" s="39"/>
    </row>
    <row r="735" spans="1:1" x14ac:dyDescent="0.25">
      <c r="A735" s="39"/>
    </row>
    <row r="736" spans="1:1" x14ac:dyDescent="0.25">
      <c r="A736" s="39"/>
    </row>
    <row r="737" spans="1:1" x14ac:dyDescent="0.25">
      <c r="A737" s="39"/>
    </row>
    <row r="738" spans="1:1" x14ac:dyDescent="0.25">
      <c r="A738" s="39"/>
    </row>
    <row r="739" spans="1:1" x14ac:dyDescent="0.25">
      <c r="A739" s="39"/>
    </row>
    <row r="740" spans="1:1" x14ac:dyDescent="0.25">
      <c r="A740" s="39"/>
    </row>
    <row r="741" spans="1:1" x14ac:dyDescent="0.25">
      <c r="A741" s="39"/>
    </row>
    <row r="742" spans="1:1" x14ac:dyDescent="0.25">
      <c r="A742" s="39"/>
    </row>
    <row r="743" spans="1:1" x14ac:dyDescent="0.25">
      <c r="A743" s="39"/>
    </row>
    <row r="744" spans="1:1" x14ac:dyDescent="0.25">
      <c r="A744" s="39"/>
    </row>
    <row r="745" spans="1:1" x14ac:dyDescent="0.25">
      <c r="A745" s="39"/>
    </row>
    <row r="746" spans="1:1" x14ac:dyDescent="0.25">
      <c r="A746" s="39"/>
    </row>
    <row r="747" spans="1:1" x14ac:dyDescent="0.25">
      <c r="A747" s="39"/>
    </row>
    <row r="748" spans="1:1" x14ac:dyDescent="0.25">
      <c r="A748" s="39"/>
    </row>
    <row r="749" spans="1:1" x14ac:dyDescent="0.25">
      <c r="A749" s="39"/>
    </row>
    <row r="750" spans="1:1" x14ac:dyDescent="0.25">
      <c r="A750" s="39"/>
    </row>
    <row r="751" spans="1:1" x14ac:dyDescent="0.25">
      <c r="A751" s="39"/>
    </row>
    <row r="752" spans="1:1" x14ac:dyDescent="0.25">
      <c r="A752" s="39"/>
    </row>
    <row r="753" spans="1:1" x14ac:dyDescent="0.25">
      <c r="A753" s="39"/>
    </row>
    <row r="754" spans="1:1" x14ac:dyDescent="0.25">
      <c r="A754" s="39"/>
    </row>
    <row r="755" spans="1:1" x14ac:dyDescent="0.25">
      <c r="A755" s="39"/>
    </row>
    <row r="756" spans="1:1" x14ac:dyDescent="0.25">
      <c r="A756" s="39"/>
    </row>
    <row r="757" spans="1:1" x14ac:dyDescent="0.25">
      <c r="A757" s="39"/>
    </row>
    <row r="758" spans="1:1" x14ac:dyDescent="0.25">
      <c r="A758" s="39"/>
    </row>
    <row r="759" spans="1:1" x14ac:dyDescent="0.25">
      <c r="A759" s="39"/>
    </row>
    <row r="760" spans="1:1" x14ac:dyDescent="0.25">
      <c r="A760" s="39"/>
    </row>
    <row r="761" spans="1:1" x14ac:dyDescent="0.25">
      <c r="A761" s="39"/>
    </row>
    <row r="762" spans="1:1" x14ac:dyDescent="0.25">
      <c r="A762" s="39"/>
    </row>
    <row r="763" spans="1:1" x14ac:dyDescent="0.25">
      <c r="A763" s="39"/>
    </row>
    <row r="764" spans="1:1" x14ac:dyDescent="0.25">
      <c r="A764" s="39"/>
    </row>
    <row r="765" spans="1:1" x14ac:dyDescent="0.25">
      <c r="A765" s="39"/>
    </row>
    <row r="766" spans="1:1" x14ac:dyDescent="0.25">
      <c r="A766" s="39"/>
    </row>
    <row r="767" spans="1:1" x14ac:dyDescent="0.25">
      <c r="A767" s="39"/>
    </row>
    <row r="768" spans="1:1" x14ac:dyDescent="0.25">
      <c r="A768" s="39"/>
    </row>
    <row r="769" spans="1:1" x14ac:dyDescent="0.25">
      <c r="A769" s="39"/>
    </row>
    <row r="770" spans="1:1" x14ac:dyDescent="0.25">
      <c r="A770" s="39"/>
    </row>
    <row r="771" spans="1:1" x14ac:dyDescent="0.25">
      <c r="A771" s="39"/>
    </row>
    <row r="772" spans="1:1" x14ac:dyDescent="0.25">
      <c r="A772" s="39"/>
    </row>
    <row r="773" spans="1:1" x14ac:dyDescent="0.25">
      <c r="A773" s="39"/>
    </row>
    <row r="774" spans="1:1" x14ac:dyDescent="0.25">
      <c r="A774" s="39"/>
    </row>
    <row r="775" spans="1:1" x14ac:dyDescent="0.25">
      <c r="A775" s="39"/>
    </row>
    <row r="776" spans="1:1" x14ac:dyDescent="0.25">
      <c r="A776" s="39"/>
    </row>
    <row r="777" spans="1:1" x14ac:dyDescent="0.25">
      <c r="A777" s="39"/>
    </row>
    <row r="778" spans="1:1" x14ac:dyDescent="0.25">
      <c r="A778" s="39"/>
    </row>
    <row r="779" spans="1:1" x14ac:dyDescent="0.25">
      <c r="A779" s="39"/>
    </row>
    <row r="780" spans="1:1" x14ac:dyDescent="0.25">
      <c r="A780" s="39"/>
    </row>
    <row r="781" spans="1:1" x14ac:dyDescent="0.25">
      <c r="A781" s="39"/>
    </row>
    <row r="782" spans="1:1" x14ac:dyDescent="0.25">
      <c r="A782" s="39"/>
    </row>
    <row r="783" spans="1:1" x14ac:dyDescent="0.25">
      <c r="A783" s="39"/>
    </row>
    <row r="784" spans="1:1" x14ac:dyDescent="0.25">
      <c r="A784" s="39"/>
    </row>
    <row r="785" spans="1:1" x14ac:dyDescent="0.25">
      <c r="A785" s="39"/>
    </row>
    <row r="786" spans="1:1" x14ac:dyDescent="0.25">
      <c r="A786" s="39"/>
    </row>
    <row r="787" spans="1:1" x14ac:dyDescent="0.25">
      <c r="A787" s="39"/>
    </row>
    <row r="788" spans="1:1" x14ac:dyDescent="0.25">
      <c r="A788" s="39"/>
    </row>
    <row r="789" spans="1:1" x14ac:dyDescent="0.25">
      <c r="A789" s="39"/>
    </row>
    <row r="790" spans="1:1" x14ac:dyDescent="0.25">
      <c r="A790" s="39"/>
    </row>
    <row r="791" spans="1:1" x14ac:dyDescent="0.25">
      <c r="A791" s="39"/>
    </row>
    <row r="792" spans="1:1" x14ac:dyDescent="0.25">
      <c r="A792" s="39"/>
    </row>
    <row r="793" spans="1:1" x14ac:dyDescent="0.25">
      <c r="A793" s="39"/>
    </row>
    <row r="794" spans="1:1" x14ac:dyDescent="0.25">
      <c r="A794" s="39"/>
    </row>
    <row r="795" spans="1:1" x14ac:dyDescent="0.25">
      <c r="A795" s="39"/>
    </row>
    <row r="796" spans="1:1" x14ac:dyDescent="0.25">
      <c r="A796" s="39"/>
    </row>
    <row r="797" spans="1:1" x14ac:dyDescent="0.25">
      <c r="A797" s="39"/>
    </row>
    <row r="798" spans="1:1" x14ac:dyDescent="0.25">
      <c r="A798" s="39"/>
    </row>
    <row r="799" spans="1:1" x14ac:dyDescent="0.25">
      <c r="A799" s="39"/>
    </row>
    <row r="800" spans="1:1" x14ac:dyDescent="0.25">
      <c r="A800" s="39"/>
    </row>
    <row r="801" spans="1:1" x14ac:dyDescent="0.25">
      <c r="A801" s="39"/>
    </row>
    <row r="802" spans="1:1" x14ac:dyDescent="0.25">
      <c r="A802" s="39"/>
    </row>
    <row r="803" spans="1:1" x14ac:dyDescent="0.25">
      <c r="A803" s="39"/>
    </row>
    <row r="804" spans="1:1" x14ac:dyDescent="0.25">
      <c r="A804" s="39"/>
    </row>
    <row r="805" spans="1:1" x14ac:dyDescent="0.25">
      <c r="A805" s="39"/>
    </row>
    <row r="806" spans="1:1" x14ac:dyDescent="0.25">
      <c r="A806" s="39"/>
    </row>
    <row r="807" spans="1:1" x14ac:dyDescent="0.25">
      <c r="A807" s="39"/>
    </row>
    <row r="808" spans="1:1" x14ac:dyDescent="0.25">
      <c r="A808" s="39"/>
    </row>
    <row r="809" spans="1:1" x14ac:dyDescent="0.25">
      <c r="A809" s="39"/>
    </row>
    <row r="810" spans="1:1" x14ac:dyDescent="0.25">
      <c r="A810" s="39"/>
    </row>
    <row r="811" spans="1:1" x14ac:dyDescent="0.25">
      <c r="A811" s="39"/>
    </row>
    <row r="812" spans="1:1" x14ac:dyDescent="0.25">
      <c r="A812" s="39"/>
    </row>
    <row r="813" spans="1:1" x14ac:dyDescent="0.25">
      <c r="A813" s="39"/>
    </row>
    <row r="814" spans="1:1" x14ac:dyDescent="0.25">
      <c r="A814" s="39"/>
    </row>
    <row r="815" spans="1:1" x14ac:dyDescent="0.25">
      <c r="A815" s="39"/>
    </row>
    <row r="816" spans="1:1" x14ac:dyDescent="0.25">
      <c r="A816" s="39"/>
    </row>
    <row r="817" spans="1:1" x14ac:dyDescent="0.25">
      <c r="A817" s="39"/>
    </row>
    <row r="818" spans="1:1" x14ac:dyDescent="0.25">
      <c r="A818" s="39"/>
    </row>
    <row r="819" spans="1:1" x14ac:dyDescent="0.25">
      <c r="A819" s="39"/>
    </row>
    <row r="820" spans="1:1" x14ac:dyDescent="0.25">
      <c r="A820" s="39"/>
    </row>
    <row r="821" spans="1:1" x14ac:dyDescent="0.25">
      <c r="A821" s="39"/>
    </row>
    <row r="822" spans="1:1" x14ac:dyDescent="0.25">
      <c r="A822" s="39"/>
    </row>
    <row r="823" spans="1:1" x14ac:dyDescent="0.25">
      <c r="A823" s="39"/>
    </row>
    <row r="824" spans="1:1" x14ac:dyDescent="0.25">
      <c r="A824" s="39"/>
    </row>
    <row r="825" spans="1:1" x14ac:dyDescent="0.25">
      <c r="A825" s="39"/>
    </row>
    <row r="826" spans="1:1" x14ac:dyDescent="0.25">
      <c r="A826" s="39"/>
    </row>
    <row r="827" spans="1:1" x14ac:dyDescent="0.25">
      <c r="A827" s="39"/>
    </row>
    <row r="828" spans="1:1" x14ac:dyDescent="0.25">
      <c r="A828" s="39"/>
    </row>
    <row r="829" spans="1:1" x14ac:dyDescent="0.25">
      <c r="A829" s="39"/>
    </row>
    <row r="830" spans="1:1" x14ac:dyDescent="0.25">
      <c r="A830" s="39"/>
    </row>
    <row r="831" spans="1:1" x14ac:dyDescent="0.25">
      <c r="A831" s="39"/>
    </row>
    <row r="832" spans="1:1" x14ac:dyDescent="0.25">
      <c r="A832" s="39"/>
    </row>
    <row r="833" spans="1:1" x14ac:dyDescent="0.25">
      <c r="A833" s="39"/>
    </row>
    <row r="834" spans="1:1" x14ac:dyDescent="0.25">
      <c r="A834" s="39"/>
    </row>
    <row r="835" spans="1:1" x14ac:dyDescent="0.25">
      <c r="A835" s="39"/>
    </row>
    <row r="836" spans="1:1" x14ac:dyDescent="0.25">
      <c r="A836" s="39"/>
    </row>
    <row r="837" spans="1:1" x14ac:dyDescent="0.25">
      <c r="A837" s="39"/>
    </row>
    <row r="838" spans="1:1" x14ac:dyDescent="0.25">
      <c r="A838" s="39"/>
    </row>
    <row r="839" spans="1:1" x14ac:dyDescent="0.25">
      <c r="A839" s="39"/>
    </row>
    <row r="840" spans="1:1" x14ac:dyDescent="0.25">
      <c r="A840" s="39"/>
    </row>
    <row r="841" spans="1:1" x14ac:dyDescent="0.25">
      <c r="A841" s="39"/>
    </row>
    <row r="842" spans="1:1" x14ac:dyDescent="0.25">
      <c r="A842" s="39"/>
    </row>
    <row r="843" spans="1:1" x14ac:dyDescent="0.25">
      <c r="A843" s="39"/>
    </row>
    <row r="844" spans="1:1" x14ac:dyDescent="0.25">
      <c r="A844" s="39"/>
    </row>
    <row r="845" spans="1:1" x14ac:dyDescent="0.25">
      <c r="A845" s="39"/>
    </row>
    <row r="846" spans="1:1" x14ac:dyDescent="0.25">
      <c r="A846" s="39"/>
    </row>
    <row r="847" spans="1:1" x14ac:dyDescent="0.25">
      <c r="A847" s="39"/>
    </row>
    <row r="848" spans="1:1" x14ac:dyDescent="0.25">
      <c r="A848" s="39"/>
    </row>
    <row r="849" spans="1:1" x14ac:dyDescent="0.25">
      <c r="A849" s="39"/>
    </row>
    <row r="850" spans="1:1" x14ac:dyDescent="0.25">
      <c r="A850" s="39"/>
    </row>
    <row r="851" spans="1:1" x14ac:dyDescent="0.25">
      <c r="A851" s="39"/>
    </row>
    <row r="852" spans="1:1" x14ac:dyDescent="0.25">
      <c r="A852" s="39"/>
    </row>
    <row r="853" spans="1:1" x14ac:dyDescent="0.25">
      <c r="A853" s="39"/>
    </row>
    <row r="854" spans="1:1" x14ac:dyDescent="0.25">
      <c r="A854" s="39"/>
    </row>
    <row r="855" spans="1:1" x14ac:dyDescent="0.25">
      <c r="A855" s="39"/>
    </row>
    <row r="856" spans="1:1" x14ac:dyDescent="0.25">
      <c r="A856" s="39"/>
    </row>
    <row r="857" spans="1:1" x14ac:dyDescent="0.25">
      <c r="A857" s="39"/>
    </row>
    <row r="858" spans="1:1" x14ac:dyDescent="0.25">
      <c r="A858" s="39"/>
    </row>
    <row r="859" spans="1:1" x14ac:dyDescent="0.25">
      <c r="A859" s="39"/>
    </row>
    <row r="860" spans="1:1" x14ac:dyDescent="0.25">
      <c r="A860" s="39"/>
    </row>
    <row r="861" spans="1:1" x14ac:dyDescent="0.25">
      <c r="A861" s="39"/>
    </row>
    <row r="862" spans="1:1" x14ac:dyDescent="0.25">
      <c r="A862" s="39"/>
    </row>
    <row r="863" spans="1:1" x14ac:dyDescent="0.25">
      <c r="A863" s="39"/>
    </row>
    <row r="864" spans="1:1" x14ac:dyDescent="0.25">
      <c r="A864" s="39"/>
    </row>
    <row r="865" spans="1:1" x14ac:dyDescent="0.25">
      <c r="A865" s="39"/>
    </row>
    <row r="866" spans="1:1" x14ac:dyDescent="0.25">
      <c r="A866" s="39"/>
    </row>
    <row r="867" spans="1:1" x14ac:dyDescent="0.25">
      <c r="A867" s="39"/>
    </row>
    <row r="868" spans="1:1" x14ac:dyDescent="0.25">
      <c r="A868" s="39"/>
    </row>
    <row r="869" spans="1:1" x14ac:dyDescent="0.25">
      <c r="A869" s="39"/>
    </row>
    <row r="870" spans="1:1" x14ac:dyDescent="0.25">
      <c r="A870" s="39"/>
    </row>
    <row r="871" spans="1:1" x14ac:dyDescent="0.25">
      <c r="A871" s="39"/>
    </row>
    <row r="872" spans="1:1" x14ac:dyDescent="0.25">
      <c r="A872" s="39"/>
    </row>
    <row r="873" spans="1:1" x14ac:dyDescent="0.25">
      <c r="A873" s="39"/>
    </row>
    <row r="874" spans="1:1" x14ac:dyDescent="0.25">
      <c r="A874" s="39"/>
    </row>
    <row r="875" spans="1:1" x14ac:dyDescent="0.25">
      <c r="A875" s="39"/>
    </row>
    <row r="876" spans="1:1" x14ac:dyDescent="0.25">
      <c r="A876" s="39"/>
    </row>
    <row r="877" spans="1:1" x14ac:dyDescent="0.25">
      <c r="A877" s="39"/>
    </row>
    <row r="878" spans="1:1" x14ac:dyDescent="0.25">
      <c r="A878" s="39"/>
    </row>
    <row r="879" spans="1:1" x14ac:dyDescent="0.25">
      <c r="A879" s="39"/>
    </row>
    <row r="880" spans="1:1" x14ac:dyDescent="0.25">
      <c r="A880" s="39"/>
    </row>
    <row r="881" spans="1:1" x14ac:dyDescent="0.25">
      <c r="A881" s="39"/>
    </row>
    <row r="882" spans="1:1" x14ac:dyDescent="0.25">
      <c r="A882" s="39"/>
    </row>
    <row r="883" spans="1:1" x14ac:dyDescent="0.25">
      <c r="A883" s="39"/>
    </row>
    <row r="884" spans="1:1" x14ac:dyDescent="0.25">
      <c r="A884" s="39"/>
    </row>
    <row r="885" spans="1:1" x14ac:dyDescent="0.25">
      <c r="A885" s="39"/>
    </row>
    <row r="886" spans="1:1" x14ac:dyDescent="0.25">
      <c r="A886" s="39"/>
    </row>
    <row r="887" spans="1:1" x14ac:dyDescent="0.25">
      <c r="A887" s="39"/>
    </row>
    <row r="888" spans="1:1" x14ac:dyDescent="0.25">
      <c r="A888" s="39"/>
    </row>
    <row r="889" spans="1:1" x14ac:dyDescent="0.25">
      <c r="A889" s="39"/>
    </row>
    <row r="890" spans="1:1" x14ac:dyDescent="0.25">
      <c r="A890" s="39"/>
    </row>
    <row r="891" spans="1:1" x14ac:dyDescent="0.25">
      <c r="A891" s="39"/>
    </row>
    <row r="892" spans="1:1" x14ac:dyDescent="0.25">
      <c r="A892" s="39"/>
    </row>
    <row r="893" spans="1:1" x14ac:dyDescent="0.25">
      <c r="A893" s="39"/>
    </row>
    <row r="894" spans="1:1" x14ac:dyDescent="0.25">
      <c r="A894" s="39"/>
    </row>
    <row r="895" spans="1:1" x14ac:dyDescent="0.25">
      <c r="A895" s="39"/>
    </row>
    <row r="896" spans="1:1" x14ac:dyDescent="0.25">
      <c r="A896" s="39"/>
    </row>
    <row r="897" spans="1:1" x14ac:dyDescent="0.25">
      <c r="A897" s="39"/>
    </row>
    <row r="898" spans="1:1" x14ac:dyDescent="0.25">
      <c r="A898" s="39"/>
    </row>
    <row r="899" spans="1:1" x14ac:dyDescent="0.25">
      <c r="A899" s="39"/>
    </row>
    <row r="900" spans="1:1" x14ac:dyDescent="0.25">
      <c r="A900" s="39"/>
    </row>
    <row r="901" spans="1:1" x14ac:dyDescent="0.25">
      <c r="A901" s="39"/>
    </row>
    <row r="902" spans="1:1" x14ac:dyDescent="0.25">
      <c r="A902" s="39"/>
    </row>
    <row r="903" spans="1:1" x14ac:dyDescent="0.25">
      <c r="A903" s="39"/>
    </row>
    <row r="904" spans="1:1" x14ac:dyDescent="0.25">
      <c r="A904" s="39"/>
    </row>
    <row r="905" spans="1:1" x14ac:dyDescent="0.25">
      <c r="A905" s="39"/>
    </row>
    <row r="906" spans="1:1" x14ac:dyDescent="0.25">
      <c r="A906" s="39"/>
    </row>
    <row r="907" spans="1:1" x14ac:dyDescent="0.25">
      <c r="A907" s="39"/>
    </row>
    <row r="908" spans="1:1" x14ac:dyDescent="0.25">
      <c r="A908" s="39"/>
    </row>
    <row r="909" spans="1:1" x14ac:dyDescent="0.25">
      <c r="A909" s="39"/>
    </row>
    <row r="910" spans="1:1" x14ac:dyDescent="0.25">
      <c r="A910" s="39"/>
    </row>
    <row r="911" spans="1:1" x14ac:dyDescent="0.25">
      <c r="A911" s="39"/>
    </row>
    <row r="912" spans="1:1" x14ac:dyDescent="0.25">
      <c r="A912" s="39"/>
    </row>
    <row r="913" spans="1:1" x14ac:dyDescent="0.25">
      <c r="A913" s="39"/>
    </row>
    <row r="914" spans="1:1" x14ac:dyDescent="0.25">
      <c r="A914" s="39"/>
    </row>
    <row r="915" spans="1:1" x14ac:dyDescent="0.25">
      <c r="A915" s="39"/>
    </row>
    <row r="916" spans="1:1" x14ac:dyDescent="0.25">
      <c r="A916" s="39"/>
    </row>
    <row r="917" spans="1:1" x14ac:dyDescent="0.25">
      <c r="A917" s="39"/>
    </row>
    <row r="918" spans="1:1" x14ac:dyDescent="0.25">
      <c r="A918" s="39"/>
    </row>
    <row r="919" spans="1:1" x14ac:dyDescent="0.25">
      <c r="A919" s="39"/>
    </row>
    <row r="920" spans="1:1" x14ac:dyDescent="0.25">
      <c r="A920" s="39"/>
    </row>
    <row r="921" spans="1:1" x14ac:dyDescent="0.25">
      <c r="A921" s="39"/>
    </row>
    <row r="922" spans="1:1" x14ac:dyDescent="0.25">
      <c r="A922" s="39"/>
    </row>
    <row r="923" spans="1:1" x14ac:dyDescent="0.25">
      <c r="A923" s="39"/>
    </row>
    <row r="924" spans="1:1" x14ac:dyDescent="0.25">
      <c r="A924" s="39"/>
    </row>
    <row r="925" spans="1:1" x14ac:dyDescent="0.25">
      <c r="A925" s="39"/>
    </row>
    <row r="926" spans="1:1" x14ac:dyDescent="0.25">
      <c r="A926" s="39"/>
    </row>
    <row r="927" spans="1:1" x14ac:dyDescent="0.25">
      <c r="A927" s="39"/>
    </row>
    <row r="928" spans="1:1" x14ac:dyDescent="0.25">
      <c r="A928" s="39"/>
    </row>
    <row r="929" spans="1:1" x14ac:dyDescent="0.25">
      <c r="A929" s="39"/>
    </row>
    <row r="930" spans="1:1" x14ac:dyDescent="0.25">
      <c r="A930" s="39"/>
    </row>
    <row r="931" spans="1:1" x14ac:dyDescent="0.25">
      <c r="A931" s="39"/>
    </row>
    <row r="932" spans="1:1" x14ac:dyDescent="0.25">
      <c r="A932" s="39"/>
    </row>
    <row r="933" spans="1:1" x14ac:dyDescent="0.25">
      <c r="A933" s="39"/>
    </row>
    <row r="934" spans="1:1" x14ac:dyDescent="0.25">
      <c r="A934" s="39"/>
    </row>
    <row r="935" spans="1:1" x14ac:dyDescent="0.25">
      <c r="A935" s="39"/>
    </row>
    <row r="936" spans="1:1" x14ac:dyDescent="0.25">
      <c r="A936" s="39"/>
    </row>
    <row r="937" spans="1:1" x14ac:dyDescent="0.25">
      <c r="A937" s="39"/>
    </row>
    <row r="938" spans="1:1" x14ac:dyDescent="0.25">
      <c r="A938" s="39"/>
    </row>
    <row r="939" spans="1:1" x14ac:dyDescent="0.25">
      <c r="A939" s="39"/>
    </row>
    <row r="940" spans="1:1" x14ac:dyDescent="0.25">
      <c r="A940" s="39"/>
    </row>
    <row r="941" spans="1:1" x14ac:dyDescent="0.25">
      <c r="A941" s="39"/>
    </row>
    <row r="942" spans="1:1" x14ac:dyDescent="0.25">
      <c r="A942" s="39"/>
    </row>
    <row r="943" spans="1:1" x14ac:dyDescent="0.25">
      <c r="A943" s="39"/>
    </row>
    <row r="944" spans="1:1" x14ac:dyDescent="0.25">
      <c r="A944" s="39"/>
    </row>
    <row r="945" spans="1:1" x14ac:dyDescent="0.25">
      <c r="A945" s="39"/>
    </row>
    <row r="946" spans="1:1" x14ac:dyDescent="0.25">
      <c r="A946" s="39"/>
    </row>
    <row r="947" spans="1:1" x14ac:dyDescent="0.25">
      <c r="A947" s="39"/>
    </row>
    <row r="948" spans="1:1" x14ac:dyDescent="0.25">
      <c r="A948" s="39"/>
    </row>
    <row r="949" spans="1:1" x14ac:dyDescent="0.25">
      <c r="A949" s="39"/>
    </row>
    <row r="950" spans="1:1" x14ac:dyDescent="0.25">
      <c r="A950" s="39"/>
    </row>
    <row r="951" spans="1:1" x14ac:dyDescent="0.25">
      <c r="A951" s="39"/>
    </row>
    <row r="952" spans="1:1" x14ac:dyDescent="0.25">
      <c r="A952" s="39"/>
    </row>
    <row r="953" spans="1:1" x14ac:dyDescent="0.25">
      <c r="A953" s="39"/>
    </row>
    <row r="954" spans="1:1" x14ac:dyDescent="0.25">
      <c r="A954" s="39"/>
    </row>
    <row r="955" spans="1:1" x14ac:dyDescent="0.25">
      <c r="A955" s="39"/>
    </row>
    <row r="956" spans="1:1" x14ac:dyDescent="0.25">
      <c r="A956" s="39"/>
    </row>
    <row r="957" spans="1:1" x14ac:dyDescent="0.25">
      <c r="A957" s="39"/>
    </row>
    <row r="958" spans="1:1" x14ac:dyDescent="0.25">
      <c r="A958" s="39"/>
    </row>
    <row r="959" spans="1:1" x14ac:dyDescent="0.25">
      <c r="A959" s="39"/>
    </row>
    <row r="960" spans="1:1" x14ac:dyDescent="0.25">
      <c r="A960" s="39"/>
    </row>
    <row r="961" spans="1:1" x14ac:dyDescent="0.25">
      <c r="A961" s="39"/>
    </row>
    <row r="962" spans="1:1" x14ac:dyDescent="0.25">
      <c r="A962" s="39"/>
    </row>
    <row r="963" spans="1:1" x14ac:dyDescent="0.25">
      <c r="A963" s="39"/>
    </row>
    <row r="964" spans="1:1" x14ac:dyDescent="0.25">
      <c r="A964" s="39"/>
    </row>
    <row r="965" spans="1:1" x14ac:dyDescent="0.25">
      <c r="A965" s="39"/>
    </row>
    <row r="966" spans="1:1" x14ac:dyDescent="0.25">
      <c r="A966" s="39"/>
    </row>
    <row r="967" spans="1:1" x14ac:dyDescent="0.25">
      <c r="A967" s="39"/>
    </row>
    <row r="968" spans="1:1" x14ac:dyDescent="0.25">
      <c r="A968" s="39"/>
    </row>
    <row r="969" spans="1:1" x14ac:dyDescent="0.25">
      <c r="A969" s="39"/>
    </row>
    <row r="970" spans="1:1" x14ac:dyDescent="0.25">
      <c r="A970" s="39"/>
    </row>
    <row r="971" spans="1:1" x14ac:dyDescent="0.25">
      <c r="A971" s="39"/>
    </row>
    <row r="972" spans="1:1" x14ac:dyDescent="0.25">
      <c r="A972" s="39"/>
    </row>
    <row r="973" spans="1:1" x14ac:dyDescent="0.25">
      <c r="A973" s="39"/>
    </row>
    <row r="974" spans="1:1" x14ac:dyDescent="0.25">
      <c r="A974" s="39"/>
    </row>
    <row r="975" spans="1:1" x14ac:dyDescent="0.25">
      <c r="A975" s="39"/>
    </row>
    <row r="976" spans="1:1" x14ac:dyDescent="0.25">
      <c r="A976" s="39"/>
    </row>
    <row r="977" spans="1:1" x14ac:dyDescent="0.25">
      <c r="A977" s="39"/>
    </row>
    <row r="978" spans="1:1" x14ac:dyDescent="0.25">
      <c r="A978" s="39"/>
    </row>
    <row r="979" spans="1:1" x14ac:dyDescent="0.25">
      <c r="A979" s="39"/>
    </row>
    <row r="980" spans="1:1" x14ac:dyDescent="0.25">
      <c r="A980" s="39"/>
    </row>
    <row r="981" spans="1:1" x14ac:dyDescent="0.25">
      <c r="A981" s="39"/>
    </row>
    <row r="982" spans="1:1" x14ac:dyDescent="0.25">
      <c r="A982" s="39"/>
    </row>
    <row r="983" spans="1:1" x14ac:dyDescent="0.25">
      <c r="A983" s="39"/>
    </row>
    <row r="984" spans="1:1" x14ac:dyDescent="0.25">
      <c r="A984" s="39"/>
    </row>
    <row r="985" spans="1:1" x14ac:dyDescent="0.25">
      <c r="A985" s="39"/>
    </row>
    <row r="986" spans="1:1" x14ac:dyDescent="0.25">
      <c r="A986" s="39"/>
    </row>
    <row r="987" spans="1:1" x14ac:dyDescent="0.25">
      <c r="A987" s="39"/>
    </row>
    <row r="988" spans="1:1" x14ac:dyDescent="0.25">
      <c r="A988" s="39"/>
    </row>
    <row r="989" spans="1:1" x14ac:dyDescent="0.25">
      <c r="A989" s="39"/>
    </row>
    <row r="990" spans="1:1" x14ac:dyDescent="0.25">
      <c r="A990" s="39"/>
    </row>
    <row r="991" spans="1:1" x14ac:dyDescent="0.25">
      <c r="A991" s="39"/>
    </row>
    <row r="992" spans="1:1" x14ac:dyDescent="0.25">
      <c r="A992" s="39"/>
    </row>
    <row r="993" spans="1:1" x14ac:dyDescent="0.25">
      <c r="A993" s="39"/>
    </row>
    <row r="994" spans="1:1" x14ac:dyDescent="0.25">
      <c r="A994" s="39"/>
    </row>
    <row r="995" spans="1:1" x14ac:dyDescent="0.25">
      <c r="A995" s="39"/>
    </row>
    <row r="996" spans="1:1" x14ac:dyDescent="0.25">
      <c r="A996" s="39"/>
    </row>
    <row r="997" spans="1:1" x14ac:dyDescent="0.25">
      <c r="A997" s="39"/>
    </row>
    <row r="998" spans="1:1" x14ac:dyDescent="0.25">
      <c r="A998" s="39"/>
    </row>
    <row r="999" spans="1:1" x14ac:dyDescent="0.25">
      <c r="A999" s="39"/>
    </row>
    <row r="1000" spans="1:1" x14ac:dyDescent="0.25">
      <c r="A1000" s="39"/>
    </row>
  </sheetData>
  <mergeCells count="1"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2" max="2" width="99.140625" customWidth="1"/>
  </cols>
  <sheetData>
    <row r="1" spans="1:2" x14ac:dyDescent="0.25">
      <c r="A1" s="11" t="s">
        <v>28</v>
      </c>
      <c r="B1" s="11" t="s">
        <v>51</v>
      </c>
    </row>
    <row r="2" spans="1:2" x14ac:dyDescent="0.25">
      <c r="A2" s="3">
        <v>1</v>
      </c>
      <c r="B2" s="3" t="s">
        <v>39</v>
      </c>
    </row>
    <row r="3" spans="1:2" x14ac:dyDescent="0.25">
      <c r="A3" s="3">
        <v>2</v>
      </c>
      <c r="B3" s="3" t="s">
        <v>40</v>
      </c>
    </row>
    <row r="4" spans="1:2" x14ac:dyDescent="0.25">
      <c r="A4" s="3">
        <v>3</v>
      </c>
      <c r="B4" s="3" t="s">
        <v>41</v>
      </c>
    </row>
    <row r="5" spans="1:2" x14ac:dyDescent="0.25">
      <c r="A5" s="3"/>
      <c r="B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E16" sqref="E16"/>
    </sheetView>
  </sheetViews>
  <sheetFormatPr defaultRowHeight="15" x14ac:dyDescent="0.25"/>
  <cols>
    <col min="2" max="2" width="34.85546875" customWidth="1"/>
    <col min="3" max="3" width="76.28515625" customWidth="1"/>
  </cols>
  <sheetData>
    <row r="1" spans="1:3" x14ac:dyDescent="0.25">
      <c r="A1" s="10" t="s">
        <v>28</v>
      </c>
      <c r="B1" s="10" t="s">
        <v>29</v>
      </c>
      <c r="C1" s="10" t="s">
        <v>30</v>
      </c>
    </row>
    <row r="2" spans="1:3" ht="45" x14ac:dyDescent="0.25">
      <c r="A2" s="4">
        <v>1</v>
      </c>
      <c r="B2" s="4" t="s">
        <v>27</v>
      </c>
      <c r="C2" s="4" t="s">
        <v>26</v>
      </c>
    </row>
    <row r="3" spans="1:3" x14ac:dyDescent="0.25">
      <c r="A3" s="4">
        <v>2</v>
      </c>
      <c r="B3" s="4" t="s">
        <v>34</v>
      </c>
      <c r="C3" s="4" t="s">
        <v>35</v>
      </c>
    </row>
    <row r="4" spans="1:3" ht="30" x14ac:dyDescent="0.25">
      <c r="A4" s="4">
        <v>3</v>
      </c>
      <c r="B4" s="4" t="s">
        <v>36</v>
      </c>
      <c r="C4" s="4" t="s">
        <v>37</v>
      </c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  <row r="7" spans="1:3" x14ac:dyDescent="0.25">
      <c r="A7" s="4"/>
      <c r="B7" s="4"/>
      <c r="C7" s="4"/>
    </row>
    <row r="8" spans="1:3" x14ac:dyDescent="0.25">
      <c r="A8" s="4"/>
      <c r="B8" s="4"/>
      <c r="C8" s="4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  <row r="11" spans="1:3" x14ac:dyDescent="0.25">
      <c r="A11" s="9"/>
      <c r="B11" s="9"/>
      <c r="C11" s="9"/>
    </row>
    <row r="12" spans="1:3" x14ac:dyDescent="0.25">
      <c r="A12" s="9"/>
      <c r="B12" s="9"/>
      <c r="C12" s="9"/>
    </row>
    <row r="13" spans="1:3" x14ac:dyDescent="0.25">
      <c r="A13" s="9"/>
      <c r="B13" s="9"/>
      <c r="C13" s="9"/>
    </row>
    <row r="14" spans="1:3" x14ac:dyDescent="0.25">
      <c r="A14" s="9"/>
      <c r="B14" s="9"/>
      <c r="C14" s="9"/>
    </row>
    <row r="15" spans="1:3" x14ac:dyDescent="0.25">
      <c r="A15" s="9"/>
      <c r="B15" s="9"/>
      <c r="C15" s="9"/>
    </row>
    <row r="16" spans="1:3" x14ac:dyDescent="0.25">
      <c r="A16" s="9"/>
      <c r="B16" s="9"/>
      <c r="C16" s="9"/>
    </row>
    <row r="17" spans="1:4" x14ac:dyDescent="0.25">
      <c r="A17" s="3"/>
      <c r="B17" s="3"/>
      <c r="C17" s="3"/>
    </row>
    <row r="18" spans="1:4" x14ac:dyDescent="0.25">
      <c r="A18" s="3"/>
      <c r="B18" s="3"/>
      <c r="C18" s="3"/>
      <c r="D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Corn Futures model</vt:lpstr>
      <vt:lpstr>Corn model graph</vt:lpstr>
      <vt:lpstr>WTI Crude Oil</vt:lpstr>
      <vt:lpstr>WTI Crude Oil graph</vt:lpstr>
      <vt:lpstr>Currency Futures model_graph</vt:lpstr>
      <vt:lpstr>Equity Futures model_graph</vt:lpstr>
      <vt:lpstr>Assumptions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Khurana</dc:creator>
  <cp:lastModifiedBy>Muktanidhi Dhotrad</cp:lastModifiedBy>
  <dcterms:created xsi:type="dcterms:W3CDTF">2018-09-21T00:38:25Z</dcterms:created>
  <dcterms:modified xsi:type="dcterms:W3CDTF">2018-12-06T13:08:32Z</dcterms:modified>
</cp:coreProperties>
</file>