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Run Performance Test Mem" sheetId="1" r:id="rId4"/>
    <sheet state="visible" name="Single Run Performance Test Run" sheetId="2" r:id="rId5"/>
    <sheet state="visible" name="Static Binary Size" sheetId="3" r:id="rId6"/>
    <sheet state="visible" name="Number of Linked Libraries" sheetId="4" r:id="rId7"/>
    <sheet state="visible" name="Code Reusability" sheetId="5" r:id="rId8"/>
    <sheet state="visible" name="Exploit Barriers" sheetId="6" r:id="rId9"/>
    <sheet state="visible" name="DIFFER Failures, Errors, Crashe" sheetId="7" r:id="rId10"/>
    <sheet state="visible" name="Effort to Generate Spec" sheetId="8" r:id="rId11"/>
    <sheet state="visible" name="Expertise Required" sheetId="9" r:id="rId12"/>
    <sheet state="visible" name="Maintenance Difficulty" sheetId="10" r:id="rId13"/>
    <sheet state="visible" name="Tool Runtime" sheetId="11" r:id="rId14"/>
    <sheet state="visible" name="Tool Memory Overhead" sheetId="12" r:id="rId15"/>
    <sheet state="visible" name="Debloating - Libfilter" sheetId="13" r:id="rId16"/>
    <sheet state="visible" name="Perf Tests - Libfilter" sheetId="14" r:id="rId17"/>
    <sheet state="visible" name="Debloating - LMCAS" sheetId="15" r:id="rId18"/>
    <sheet state="visible" name="Perf Tests - LMCAS" sheetId="16" r:id="rId19"/>
    <sheet state="visible" name="Debloating - OCCAM" sheetId="17" r:id="rId20"/>
    <sheet state="visible" name="Perf Tests - OCCAM" sheetId="18" r:id="rId21"/>
    <sheet state="visible" name="Debloating - TRIMMER" sheetId="19" r:id="rId22"/>
    <sheet state="visible" name="Perf Tests - TRIMMER" sheetId="20" r:id="rId23"/>
    <sheet state="visible" name="Debloating - gtirb-to-static" sheetId="21" r:id="rId24"/>
    <sheet state="visible" name="Perf Tests - gtirb-to-static" sheetId="22" r:id="rId25"/>
    <sheet state="visible" name="10-trial Performance Test Memor" sheetId="23" r:id="rId26"/>
    <sheet state="visible" name="Debloating - gtirb-reduce-dynam" sheetId="24" r:id="rId27"/>
    <sheet state="visible" name="Perf Tests - gtirb-reduce-dynam" sheetId="25" r:id="rId28"/>
    <sheet state="visible" name="Debloating - BinRec" sheetId="26" r:id="rId29"/>
    <sheet state="visible" name="Debloating - Razor" sheetId="27" r:id="rId30"/>
    <sheet state="visible" name="Perf Tests - Razor" sheetId="28" r:id="rId31"/>
    <sheet state="visible" name="Perf Tests - Original Binary (n" sheetId="29" r:id="rId32"/>
    <sheet state="visible" name="Sheet8" sheetId="30" r:id="rId33"/>
    <sheet state="visible" name="Sheet9" sheetId="31" r:id="rId34"/>
    <sheet state="visible" name="Sheet10" sheetId="32" r:id="rId35"/>
    <sheet state="visible" name="10-trial Performance Test Runti" sheetId="33" r:id="rId36"/>
    <sheet state="visible" name="Sheet11" sheetId="34" r:id="rId37"/>
    <sheet state="visible" name="Sheet12" sheetId="35" r:id="rId38"/>
    <sheet state="visible" name="Debloating - Template" sheetId="36" r:id="rId39"/>
    <sheet state="visible" name="Perf Tests - Template" sheetId="37" r:id="rId4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no fail debloated
	-Ronald Eytchison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0">
      <text>
        <t xml:space="preserve">How on earth are we getting positive numbers here? TODO: figure this out.
	-Michael Brown
it adds libgcc, libm, and libc++ routinely. artifcat of process that is undesirable
	-Michael Brown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2">
      <text>
        <t xml:space="preserve">no fail on debloated
	-Ronald Eytchison</t>
      </text>
    </comment>
    <comment authorId="0" ref="S12">
      <text>
        <t xml:space="preserve">no fail on debloated.
	-Ronald Eytchison</t>
      </text>
    </comment>
    <comment authorId="0" ref="S8">
      <text>
        <t xml:space="preserve">no fail on debloated.
	-Ronald Eytchison</t>
      </text>
    </comment>
    <comment authorId="0" ref="S6">
      <text>
        <t xml:space="preserve">sigabrt on retained.
	-Ronald Eytchison</t>
      </text>
    </comment>
    <comment authorId="0" ref="R8">
      <text>
        <t xml:space="preserve">no fail on debloated. wrong exit code, nearly empty pcap on retained.
	-Ronald Eytchison</t>
      </text>
    </comment>
    <comment authorId="0" ref="Q12">
      <text>
        <t xml:space="preserve">no fail on debloated
	-Ronald Eytchison</t>
      </text>
    </comment>
    <comment authorId="0" ref="Q8">
      <text>
        <t xml:space="preserve">no fail on debloated
	-Ronald Eytchison</t>
      </text>
    </comment>
    <comment authorId="0" ref="Q6">
      <text>
        <t xml:space="preserve">sigabrt , missing files on retained
	-Ronald Eytchison</t>
      </text>
    </comment>
    <comment authorId="0" ref="P8">
      <text>
        <t xml:space="preserve">no fail on debloated
	-Ronald Eytchison</t>
      </text>
    </comment>
    <comment authorId="0" ref="P12">
      <text>
        <t xml:space="preserve">no fail on debloated
	-Ronald Eytchison</t>
      </text>
    </comment>
    <comment authorId="0" ref="O12">
      <text>
        <t xml:space="preserve">no fail on debloated
	-Ronald Eytchison</t>
      </text>
    </comment>
    <comment authorId="0" ref="O8">
      <text>
        <t xml:space="preserve">no fail on debloated
	-Ronald Eytchison</t>
      </text>
    </comment>
    <comment authorId="0" ref="O6">
      <text>
        <t xml:space="preserve">segfault on retained
	-Ronald Eytchison</t>
      </text>
    </comment>
    <comment authorId="0" ref="N6">
      <text>
        <t xml:space="preserve">no fail on debloated
	-Ronald Eytchison</t>
      </text>
    </comment>
    <comment authorId="0" ref="N12">
      <text>
        <t xml:space="preserve">no fail on debloated
	-Ronald Eytchison</t>
      </text>
    </comment>
    <comment authorId="0" ref="M12">
      <text>
        <t xml:space="preserve">no fail on debloated
	-Ronald Eytchison</t>
      </text>
    </comment>
    <comment authorId="0" ref="M6">
      <text>
        <t xml:space="preserve">segfault on retained
	-Ronald Eytchison</t>
      </text>
    </comment>
    <comment authorId="0" ref="L12">
      <text>
        <t xml:space="preserve">different exit code, nonzero exit code concurrent script, missing file, timeout on retained. no fail on debloated.
	-Ronald Eytchison</t>
      </text>
    </comment>
    <comment authorId="0" ref="L6">
      <text>
        <t xml:space="preserve">nonzero concurrent script exit code, missing file, "max retries exceeded" on retained. no fail on debloated.
	-Ronald Eytchison</t>
      </text>
    </comment>
    <comment authorId="0" ref="K8">
      <text>
        <t xml:space="preserve">no fail on debloated
	-Ronald Eytchison</t>
      </text>
    </comment>
    <comment authorId="0" ref="K6">
      <text>
        <t xml:space="preserve">no fail on debloated
	-Ronald Eytchison</t>
      </text>
    </comment>
    <comment authorId="0" ref="J8">
      <text>
        <t xml:space="preserve">no fail on debloated
	-Ronald Eytchison</t>
      </text>
    </comment>
    <comment authorId="0" ref="J6">
      <text>
        <t xml:space="preserve">segfault on retained
	-Ronald Eytchison</t>
      </text>
    </comment>
    <comment authorId="0" ref="I8">
      <text>
        <t xml:space="preserve">no fail on debloated
	-Ronald Eytchison</t>
      </text>
    </comment>
    <comment authorId="0" ref="I12">
      <text>
        <t xml:space="preserve">wrong stdout on retained. no fail on debloated
	-Ronald Eytchison</t>
      </text>
    </comment>
    <comment authorId="0" ref="I6">
      <text>
        <t xml:space="preserve">sigabrt, "stack smashing detected" on retained
	-Ronald Eytchison</t>
      </text>
    </comment>
    <comment authorId="0" ref="H8">
      <text>
        <t xml:space="preserve">no fail on debloated
	-Ronald Eytchison</t>
      </text>
    </comment>
    <comment authorId="0" ref="H6">
      <text>
        <t xml:space="preserve">segfault on retained. no fail on debloated
	-Ronald Eytchison</t>
      </text>
    </comment>
    <comment authorId="0" ref="H12">
      <text>
        <t xml:space="preserve">error closing file, missing file
	-Ronald Eytchison</t>
      </text>
    </comment>
    <comment authorId="0" ref="G12">
      <text>
        <t xml:space="preserve">wrong stderr, stdout, and exit code on retained
	-Ronald Eytchison</t>
      </text>
    </comment>
    <comment authorId="0" ref="G8">
      <text>
        <t xml:space="preserve">no fail on debloated
	-Ronald Eytchison</t>
      </text>
    </comment>
    <comment authorId="0" ref="G6">
      <text>
        <t xml:space="preserve">no fail on debloated
	-Ronald Eytchison</t>
      </text>
    </comment>
    <comment authorId="0" ref="F6">
      <text>
        <t xml:space="preserve">no fail on debloated
	-Ronald Eytchison</t>
      </text>
    </comment>
    <comment authorId="0" ref="E6">
      <text>
        <t xml:space="preserve">segfault on retained
	-Ronald Eytchison</t>
      </text>
    </comment>
    <comment authorId="0" ref="F8">
      <text>
        <t xml:space="preserve">no fail on debloated
	-Ronald Eytchison</t>
      </text>
    </comment>
    <comment authorId="0" ref="F12">
      <text>
        <t xml:space="preserve">Errors "inappropriate ioctl "invalid argument" "out of memory"  "bad file descriptor" on retained. Wrong exit code on retained.
	-Ronald Eytchison</t>
      </text>
    </comment>
    <comment authorId="0" ref="E8">
      <text>
        <t xml:space="preserve">no fail on debloated
	-Ronald Eytchison</t>
      </text>
    </comment>
    <comment authorId="0" ref="E12">
      <text>
        <t xml:space="preserve">empty stdout, wrong exit code on retained
	-Ronald Eytchison</t>
      </text>
    </comment>
    <comment authorId="0" ref="D8">
      <text>
        <t xml:space="preserve">did not fail on debloated
	-Ronald Eytchison</t>
      </text>
    </comment>
    <comment authorId="0" ref="D6">
      <text>
        <t xml:space="preserve">did not fail on debloated
	-Ronald Eytchison</t>
      </text>
    </comment>
    <comment authorId="0" ref="D12">
      <text>
        <t xml:space="preserve">segfault, wrong stderr, wrong stdout, nonzero exit code on retained.
	-Ronald Eytchison</t>
      </text>
    </comment>
    <comment authorId="0" ref="C6">
      <text>
        <t xml:space="preserve">no fail on debloated
	-Ronald Eytchison</t>
      </text>
    </comment>
    <comment authorId="0" ref="C8">
      <text>
        <t xml:space="preserve">no fail on debloated
	-Ronald Eytchison</t>
      </text>
    </comment>
    <comment authorId="0" ref="C12">
      <text>
        <t xml:space="preserve">write errors in retained
	-Ronald Eytchison</t>
      </text>
    </comment>
    <comment authorId="0" ref="B8">
      <text>
        <t xml:space="preserve">no fail on debloated
	-Ronald Eytchison</t>
      </text>
    </comment>
    <comment authorId="0" ref="B6">
      <text>
        <t xml:space="preserve">no fail on debloated
	-Ronald Eytchison</t>
      </text>
    </comment>
    <comment authorId="0" ref="B12">
      <text>
        <t xml:space="preserve">different stderr, missing file, segfault
	-Ronald Eytchison</t>
      </text>
    </comment>
    <comment authorId="0" ref="U10">
      <text>
        <t xml:space="preserve">nonzero exit code, missing file on retained.
	-Ronald Eytchison</t>
      </text>
    </comment>
    <comment authorId="0" ref="U9">
      <text>
        <t xml:space="preserve">nonzero exit code, missing file on retained.
	-Ronald Eytchison</t>
      </text>
    </comment>
    <comment authorId="0" ref="U4">
      <text>
        <t xml:space="preserve">no fail on debloated
	-Ronald Eytchison</t>
      </text>
    </comment>
    <comment authorId="0" ref="T9">
      <text>
        <t xml:space="preserve">no fail on debloated
	-Ronald Eytchison</t>
      </text>
    </comment>
    <comment authorId="0" ref="T10">
      <text>
        <t xml:space="preserve">no fail on debloated. wrong stdout and missing files
	-Ronald Eytchison</t>
      </text>
    </comment>
    <comment authorId="0" ref="T11">
      <text>
        <t xml:space="preserve">no fail on debloated
	-Ronald Eytchison</t>
      </text>
    </comment>
    <comment authorId="0" ref="T4">
      <text>
        <t xml:space="preserve">segfault
	-Ronald Eytchison</t>
      </text>
    </comment>
    <comment authorId="0" ref="S10">
      <text>
        <t xml:space="preserve">nonzero exit code
	-Ronald Eytchison</t>
      </text>
    </comment>
    <comment authorId="0" ref="S7">
      <text>
        <t xml:space="preserve">nonzero exit code
	-Ronald Eytchison</t>
      </text>
    </comment>
    <comment authorId="0" ref="S9">
      <text>
        <t xml:space="preserve">nonzero exit code
	-Ronald Eytchison</t>
      </text>
    </comment>
    <comment authorId="0" ref="S5">
      <text>
        <t xml:space="preserve">no fail on debloated
	-Ronald Eytchison</t>
      </text>
    </comment>
    <comment authorId="0" ref="S11">
      <text>
        <t xml:space="preserve">missing file, segfault, unexpected timeout
	-Ronald Eytchison</t>
      </text>
    </comment>
    <comment authorId="0" ref="S4">
      <text>
        <t xml:space="preserve">gtirb trap hit, nonzero exit code.
	-Ronald Eytchison</t>
      </text>
    </comment>
    <comment authorId="0" ref="R10">
      <text>
        <t xml:space="preserve">no fail on pcap. almost empty debloated.
	-Ronald Eytchison</t>
      </text>
    </comment>
    <comment authorId="0" ref="R9">
      <text>
        <t xml:space="preserve">no fail on debloated. almost empty pcap
	-Ronald Eytchison</t>
      </text>
    </comment>
    <comment authorId="0" ref="R4">
      <text>
        <t xml:space="preserve">segfault, almost empty pcap.
	-Ronald Eytchison</t>
      </text>
    </comment>
    <comment authorId="0" ref="Q10">
      <text>
        <t xml:space="preserve">nonzero exit code, missing files
	-Ronald Eytchison</t>
      </text>
    </comment>
    <comment authorId="0" ref="Q11">
      <text>
        <t xml:space="preserve">no fail on debloated
	-Ronald Eytchison</t>
      </text>
    </comment>
    <comment authorId="0" ref="Q5">
      <text>
        <t xml:space="preserve">nonzero exit code (255), missing files. no fail on debloated. almost all are failures.
	-Ronald Eytchison</t>
      </text>
    </comment>
    <comment authorId="0" ref="P9">
      <text>
        <t xml:space="preserve">nonzero exit code, different stderr, almost empty pcap.
	-Ronald Eytchison</t>
      </text>
    </comment>
    <comment authorId="0" ref="P5">
      <text>
        <t xml:space="preserve">no fail on debloated
	-Ronald Eytchison</t>
      </text>
    </comment>
    <comment authorId="0" ref="P4">
      <text>
        <t xml:space="preserve">segfault, almost empty pcap
	-Ronald Eytchison</t>
      </text>
    </comment>
    <comment authorId="0" ref="O9">
      <text>
        <t xml:space="preserve">no fail on debloated. nonzero exit, missing file
	-Ronald Eytchison</t>
      </text>
    </comment>
    <comment authorId="0" ref="O10">
      <text>
        <t xml:space="preserve">nonzero exit code, empty output. no fail on debloated.
	-Ronald Eytchison</t>
      </text>
    </comment>
    <comment authorId="0" ref="O4">
      <text>
        <t xml:space="preserve">segfault, gtirb trap hit
	-Ronald Eytchison</t>
      </text>
    </comment>
    <comment authorId="0" ref="O5">
      <text>
        <t xml:space="preserve">no fail on debloated
	-Ronald Eytchison</t>
      </text>
    </comment>
    <comment authorId="0" ref="N10">
      <text>
        <t xml:space="preserve">no fail on debloated
	-Ronald Eytchison</t>
      </text>
    </comment>
    <comment authorId="0" ref="N5">
      <text>
        <t xml:space="preserve">no fail on debloated
	-Ronald Eytchison</t>
      </text>
    </comment>
    <comment authorId="0" ref="N4">
      <text>
        <t xml:space="preserve">gtirb trap hit
	-Ronald Eytchison</t>
      </text>
    </comment>
    <comment authorId="0" ref="M7">
      <text>
        <t xml:space="preserve">wrong exit code, missing file on retained. no fail on debloated
	-Ronald Eytchison</t>
      </text>
    </comment>
    <comment authorId="0" ref="M9">
      <text>
        <t xml:space="preserve">wrong exit code on retained. no fail on debloated
	-Ronald Eytchison</t>
      </text>
    </comment>
    <comment authorId="0" ref="M10">
      <text>
        <t xml:space="preserve">wrong exit code on retained
	-Ronald Eytchison</t>
      </text>
    </comment>
    <comment authorId="0" ref="M11">
      <text>
        <t xml:space="preserve">no fail on debloated
	-Ronald Eytchison</t>
      </text>
    </comment>
    <comment authorId="0" ref="M4">
      <text>
        <t xml:space="preserve">exit codes don't match, file missing
	-Ronald Eytchison</t>
      </text>
    </comment>
    <comment authorId="0" ref="M5">
      <text>
        <t xml:space="preserve">segfault, missing file on retained. no fail on debloated
	-Ronald Eytchison</t>
      </text>
    </comment>
    <comment authorId="0" ref="L10">
      <text>
        <t xml:space="preserve">Stderr doesn't match on retained
	-Ronald Eytchison</t>
      </text>
    </comment>
    <comment authorId="0" ref="L9">
      <text>
        <t xml:space="preserve">Stderr, exit code don't match on retained
	-Ronald Eytchison</t>
      </text>
    </comment>
    <comment authorId="0" ref="L7">
      <text>
        <t xml:space="preserve">Stderr, exit code don't match on retained
	-Ronald Eytchison</t>
      </text>
    </comment>
    <comment authorId="0" ref="K9">
      <text>
        <t xml:space="preserve">no fail on debloated
	-Ronald Eytchison</t>
      </text>
    </comment>
    <comment authorId="0" ref="K10">
      <text>
        <t xml:space="preserve">no fail on debloated
	-Ronald Eytchison</t>
      </text>
    </comment>
    <comment authorId="0" ref="K5">
      <text>
        <t xml:space="preserve">no fail on debloated
	-Ronald Eytchison</t>
      </text>
    </comment>
    <comment authorId="0" ref="K4">
      <text>
        <t xml:space="preserve">gtirb trap hit
	-Ronald Eytchison</t>
      </text>
    </comment>
    <comment authorId="0" ref="K11">
      <text>
        <t xml:space="preserve">no fail on debloated
	-Ronald Eytchison</t>
      </text>
    </comment>
    <comment authorId="0" ref="J5">
      <text>
        <t xml:space="preserve">no fail on debloated
	-Ronald Eytchison</t>
      </text>
    </comment>
    <comment authorId="0" ref="I10">
      <text>
        <t xml:space="preserve">no fail on debloated (majority). empty stdout, nonzero exit code on retained
	-Ronald Eytchison</t>
      </text>
    </comment>
    <comment authorId="0" ref="I9">
      <text>
        <t xml:space="preserve">no fail on retained (majority). empty stdout on retained
	-Ronald Eytchison</t>
      </text>
    </comment>
    <comment authorId="0" ref="I7">
      <text>
        <t xml:space="preserve">no fail on debloated (majority). empty stdout on retained
	-Ronald Eytchison</t>
      </text>
    </comment>
    <comment authorId="0" ref="I11">
      <text>
        <t xml:space="preserve">no fail on debloated
	-Ronald Eytchison</t>
      </text>
    </comment>
    <comment authorId="0" ref="I5">
      <text>
        <t xml:space="preserve">no fail on debloated
	-Ronald Eytchison</t>
      </text>
    </comment>
    <comment authorId="0" ref="I4">
      <text>
        <t xml:space="preserve">no fail on debloated. gtirb trap hit
	-Ronald Eytchison</t>
      </text>
    </comment>
    <comment authorId="0" ref="H10">
      <text>
        <t xml:space="preserve">no fail on debloate. fail to remove file, nonzero exit code on retained
	-Ronald Eytchison</t>
      </text>
    </comment>
    <comment authorId="0" ref="H9">
      <text>
        <t xml:space="preserve">no fail on debloated and fail to remove file on retained
	-Ronald Eytchison</t>
      </text>
    </comment>
    <comment authorId="0" ref="H4">
      <text>
        <t xml:space="preserve">gtirb trap hit
	-Ronald Eytchison</t>
      </text>
    </comment>
    <comment authorId="0" ref="H5">
      <text>
        <t xml:space="preserve">No fail on debloated
	-Ronald Eytchison</t>
      </text>
    </comment>
    <comment authorId="0" ref="H11">
      <text>
        <t xml:space="preserve">No fail on debloated
	-Ronald Eytchison</t>
      </text>
    </comment>
    <comment authorId="0" ref="G10">
      <text>
        <t xml:space="preserve">no fail on debloated. multiple nonzero exit code and missing file on retained
	-Ronald Eytchison</t>
      </text>
    </comment>
    <comment authorId="0" ref="G5">
      <text>
        <t xml:space="preserve">no fail on debloated
	-Ronald Eytchison</t>
      </text>
    </comment>
    <comment authorId="0" ref="G4">
      <text>
        <t xml:space="preserve">gtirb trap hit
	-Ronald Eytchison</t>
      </text>
    </comment>
    <comment authorId="0" ref="F10">
      <text>
        <t xml:space="preserve">no fail on debloated. empty stdout, nonzero exit code on retained
	-Ronald Eytchison</t>
      </text>
    </comment>
    <comment authorId="0" ref="F4">
      <text>
        <t xml:space="preserve">gtirb trap hit, segfault
	-Ronald Eytchison</t>
      </text>
    </comment>
    <comment authorId="0" ref="F5">
      <text>
        <t xml:space="preserve">no fail on debloated
	-Ronald Eytchison</t>
      </text>
    </comment>
    <comment authorId="0" ref="F11">
      <text>
        <t xml:space="preserve">wrong stdout/stderr on debloated, wrong exit code and wrong stderr on retained
	-Ronald Eytchison</t>
      </text>
    </comment>
    <comment authorId="0" ref="E11">
      <text>
        <t xml:space="preserve">no fail on debloated
	-Ronald Eytchison</t>
      </text>
    </comment>
    <comment authorId="0" ref="E10">
      <text>
        <t xml:space="preserve">no fail on debloated
	-Ronald Eytchison</t>
      </text>
    </comment>
    <comment authorId="0" ref="E7">
      <text>
        <t xml:space="preserve">no fail on debloated
	-Ronald Eytchison</t>
      </text>
    </comment>
    <comment authorId="0" ref="E9">
      <text>
        <t xml:space="preserve">fail on retained (different stdout, different exit code)
	-Ronald Eytchison</t>
      </text>
    </comment>
    <comment authorId="0" ref="E4">
      <text>
        <t xml:space="preserve">gtirb trap hit
	-Ronald Eytchison</t>
      </text>
    </comment>
    <comment authorId="0" ref="E5">
      <text>
        <t xml:space="preserve">SIGABRT/exit code -6 from undefined function in  gtirb-glibc2musl, empty output
	-Ronald Eytchison</t>
      </text>
    </comment>
    <comment authorId="0" ref="D10">
      <text>
        <t xml:space="preserve">nonzero exit code, empty stdout on retained
	-Ronald Eytchison</t>
      </text>
    </comment>
    <comment authorId="0" ref="D4">
      <text>
        <t xml:space="preserve">gtirb trap hit
	-Ronald Eytchison</t>
      </text>
    </comment>
    <comment authorId="0" ref="D5">
      <text>
        <t xml:space="preserve">No fail debloated
	-Ronald Eytchison</t>
      </text>
    </comment>
    <comment authorId="0" ref="D11">
      <text>
        <t xml:space="preserve">No fail debloated
	-Ronald Eytchison</t>
      </text>
    </comment>
    <comment authorId="0" ref="C7">
      <text>
        <t xml:space="preserve">Didn't fail on debloated
	-Ronald Eytchison</t>
      </text>
    </comment>
    <comment authorId="0" ref="C10">
      <text>
        <t xml:space="preserve">Didn't fail on debloated
	-Ronald Eytchison</t>
      </text>
    </comment>
    <comment authorId="0" ref="C9">
      <text>
        <t xml:space="preserve">Didn't fail on debloated
	-Ronald Eytchison</t>
      </text>
    </comment>
    <comment authorId="0" ref="C4">
      <text>
        <t xml:space="preserve">Gtirb trap hit, segfault
	-Ronald Eytchison</t>
      </text>
    </comment>
    <comment authorId="0" ref="C11">
      <text>
        <t xml:space="preserve">Didn't fail on debloated features
	-Ronald Eytchison</t>
      </text>
    </comment>
    <comment authorId="0" ref="C5">
      <text>
        <t xml:space="preserve">Didn't fail on debloated features
	-Ronald Eytchison</t>
      </text>
    </comment>
    <comment authorId="0" ref="B9">
      <text>
        <t xml:space="preserve">Did not fail on debloated features
	-Ronald Eytchison</t>
      </text>
    </comment>
    <comment authorId="0" ref="B10">
      <text>
        <t xml:space="preserve">Did not fail on unsupported features. Failed on retained feature (nonzero exit code, empty output)
	-Ronald Eytchison</t>
      </text>
    </comment>
    <comment authorId="0" ref="B4">
      <text>
        <t xml:space="preserve">GTIRB trap hit
	-Ronald Eytchison</t>
      </text>
    </comment>
    <comment authorId="0" ref="B5">
      <text>
        <t xml:space="preserve">Did not fail on unsupported features
	-Ronald Eytchison</t>
      </text>
    </comment>
    <comment authorId="0" ref="B11">
      <text>
        <t xml:space="preserve">Mostly segfaults. Also empty output, timeout
	-Ronald Eytchison
if the segfaults were limited to retained or debloated features this would be important to know
	-Michael Brown
Segfaults on retained featured
	-Ronald Eytchison</t>
      </text>
    </comment>
    <comment authorId="0" ref="L11">
      <text>
        <t xml:space="preserve">Did not fail on debloated (majority). Empty output file, nonzero concurrent script exit code on retained
	-Ronald Eytchison</t>
      </text>
    </comment>
    <comment authorId="0" ref="L5">
      <text>
        <t xml:space="preserve">Did not fail on debloated
	-Ronald Eytchison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Debloating timed out after 24 hours wall-clock time
	-asood@grammatech.com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32">
      <text>
        <t xml:space="preserve">Note: the old numbers for all the aggressive performance tests for nginx (LMCAS, OCCAM, TRIMMER, original) reflect a buggy performance test (where the server failed to start in time for the client to connect)
	-asood@grammatech.com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1">
      <text>
        <t xml:space="preserve">The test never finishes
	-Deleted user</t>
      </text>
    </comment>
    <comment authorId="0" ref="B11">
      <text>
        <t xml:space="preserve">Test never finishes
	-Deleted user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4">
      <text>
        <t xml:space="preserve">There was a scripting issue with gtirb-reduce-dynamic - Python3 was being used while running tests to generate traces, instead of Python2.7 which is required by the test scripts. After switching to Python2.7, both bftpd and lighttpd have non-deterministic successes. I reran and updated all the gtirb-reduce-dynamic results.
	-asood@grammatech.com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Perf tests were performed on binaries previously saved in the repo.
	-asood@grammatech.com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2">
      <text>
        <t xml:space="preserve">| Round 1/100
| Round 2/100
Traceback (most recent call last):
File "&lt;stdin&gt;", line 15, in &lt;module&gt;
AssertionError
	-Deleted user</t>
      </text>
    </comment>
    <comment authorId="0" ref="H12">
      <text>
        <t xml:space="preserve">Exit code 1:
| Round 1/50
/tmp/tmp.nYDt5LflII/rm: error closing file
/tmp/tmp.nYDt5LflII/rm: cannot remove `/tmp/rm_benchmark/dir1': Is a directory
/tmp/tmp.nYDt5LflII/rm: cannot remove `/tmp/rm_benchmark/dir1': Is a directory
/tmp/tmp.nYDt5LflII/rm: error closing file
	-Deleted user</t>
      </text>
    </comment>
    <comment authorId="0" ref="B12">
      <text>
        <t xml:space="preserve">| Round 1/10
| Compressing
lib/bzip2.sh: line 25: 38 Segmentation fault (core dumped) "${BIN}" -c &lt; "${INPUT}" &gt; "${INPUT}.bz2"
	-Deleted user</t>
      </text>
    </comment>
    <comment authorId="0" ref="S11">
      <text>
        <t xml:space="preserve">nginx: [alert] could not open error log file: open() "/tmp/tmp.NCTierWGsH/inputs/nginx/logs/error.log" failed (2: No such file or directory)
nginx: [alert] could not open error log file: open() "/tmp/tmp.NCTierWGsH/inputs/nginx/logs/error.log" failed (2: No such file or directory)
nginx: [alert] could not open error log file: open() "/tmp/tmp.NCTierWGsH/inputs/nginx/logs/error.log" failed (2: No such file or directory)
lib/nginx.sh: line 34: 44 Segmentation fault (core dumped) "${BIN}" -p "${WORKDIR}" -c "${PROXY_SERVER_CONF}"
| Round 1/50
/tmp/tmp.NCTierWGsH/lib/core.sh: line 42: kill: (44) - No such process
	-Deleted user</t>
      </text>
    </comment>
    <comment authorId="0" ref="S6">
      <text>
        <t xml:space="preserve">nginx: [alert] could not open error log file: open() "/tmp/tmp.ZULc8sBkbi/inputs/nginx/logs/error.log" failed (2: No such file or directory)
nginx: [alert] could not open error log file: open() "/tmp/tmp.ZULc8sBkbi/inputs/nginx/logs/error.log" failed (2: No such file or directory)
nginx: [alert] could not open error log file: open() "/tmp/tmp.ZULc8sBkbi/inputs/nginx/logs/error.log" failed (2: No such file or directory)
lib/nginx.sh: line 34: 42 Segmentation fault (core dumped) "${BIN}" -p "${WORKDIR}" -c "${FILE_SERVER_CONF}"
lib/nginx.sh: line 34: 43 Segmentation fault (core dumped) "${BIN}" -p "${WORKDIR}" -c "${FILE_SERVER_VHOST_CONF}"
lib/nginx.sh: line 34: 44 Segmentation fault (core dumped) "${BIN}" -p "${WORKDIR}" -c "${PROXY_SERVER_CONF}"
| Round 1/50
/tmp/tmp.ZULc8sBkbi/lib/core.sh: line 42: kill: (42) - No such process
	-Deleted user</t>
      </text>
    </comment>
    <comment authorId="0" ref="Q6">
      <text>
        <t xml:space="preserve">lib/lighttpd.sh: line 37: 46 Segmentation fault (core dumped) "${BIN}" -D -f "${SERVER_STATIC_ALL_CONF}"
lib/lighttpd.sh: line 37: 47 Segmentation fault (core dumped) "${BIN}" -D -f "${SERVER_STATIC_EXCLUDE_PHP_CONF}"
lib/lighttpd.sh: line 37: 48 Segmentation fault (core dumped) "${BIN}" -D -f "${SERVER_STATIC_INDEX_CONF}"
lib/lighttpd.sh: line 37: 49 Segmentation fault (core dumped) "${BIN}" -D -f "${SERVER_STATIC_VHOST_CONF}"
| Round 1/100
| Get-root_file
/tmp/tmp.moHvf1Ajtf/lib/core.sh: line 42: kill: (46) - No such process
	-Deleted user</t>
      </text>
    </comment>
    <comment authorId="0" ref="L6">
      <text>
        <t xml:space="preserve">| Round 1/100
get: file.txt: Fatal error: max-retries exceeded
	-Deleted user</t>
      </text>
    </comment>
    <comment authorId="0" ref="M6">
      <text>
        <t xml:space="preserve">| Round 1/10
--2023-09-20 19:11:15-- https://digg.com/robots.txt
Resolving digg.com (digg.com)... lib/wget.sh: line 22: 42 Segmentation fault (core dumped) "${BIN}" -O robots.txt https://digg.com/robots.txt
	-Deleted user</t>
      </text>
    </comment>
    <comment authorId="0" ref="J6">
      <text>
        <t xml:space="preserve">| Round 1/10
| Collecting
/tmp/tmp.fbgYHoyHlp/tar: Removing leading `/tmp/tmp.fbgYHoyHlp/lib/../' from member names
lib/tar.sh: line 39: 39 Segmentation fault (core dumped) "${BIN}" cf "${OUTPUT}" "${INPUT1}" "${INPUT2}"
	-Deleted user</t>
      </text>
    </comment>
    <comment authorId="0" ref="C6">
      <text>
        <t xml:space="preserve">| Round 1/100
lib/chown.sh: line 40: 51 Segmentation fault (core dumped) "${BIN}" "${TEST_GROUP}" "${WORKDIR}/file1"
userdel: foo mail spool (/var/mail/foo) not found
userdel: foo home directory (/home/foo) not foun
	-Deleted user</t>
      </text>
    </comment>
    <comment authorId="0" ref="S5">
      <text>
        <t xml:space="preserve">Exit code 8:
nginx: [alert] could not open error log file: open() "/tmp/tmp.NsikcC36dx/inputs/nginx/logs/error.log" failed (2: No such file or directory)
nginx: [alert] could not open error log file: open() "/tmp/tmp.NsikcC36dx/inputs/nginx/logs/error.log" failed (2: No such file or directory)
nginx: [alert] could not open error log file: open() "/tmp/tmp.NsikcC36dx/inputs/nginx/logs/error.log" failed (2: No such file or directory)
| Round 1/50
	-Deleted user</t>
      </text>
    </comment>
    <comment authorId="0" ref="E5">
      <text>
        <t xml:space="preserve">| Round 1/100
Assertion failed: gtirb-glibc2musl: undefined function re_set_syntax: GNU regexes not supported (chkfns.c: re_set_syntax: 126)
lib/grep.sh: line 28: 43 Aborted (core dumped) "${BIN}" a "${WORKDIR}/input_dir/input"
	-Deleted user</t>
      </text>
    </comment>
    <comment authorId="0" ref="M5">
      <text>
        <t xml:space="preserve">```
| Round 1/10
--2023-09-20 19:03:10-- https://digg.com/robots.txt
Resolving digg.com (digg.com)... 104.24.28.111, 104.24.27.111
Connecting to digg.com (digg.com)|104.24.28.111|:443... connected.
lib/wget.sh: line 22: 47 Segmentation fault (core dumped) "${BIN}" -O robots.txt https://digg.com/robots.txt
```
	-Deleted user</t>
      </text>
    </comment>
    <comment authorId="0" ref="Q5">
      <text>
        <t xml:space="preserve">```
2023-09-20 19:03:07: (plugin.c.214) dlopen() failed for: /usr/local/lib/mod_staticfile.so Dynamic loading not supported
2023-09-20 19:03:07: (plugin.c.214) dlopen() failed for: /usr/local/lib/mod_staticfile.so Dynamic loading not supported
2023-09-20 19:03:07: (plugin.c.214) dlopen() failed for: /usr/local/lib/mod_indexfile.so Dynamic loading not supported
2023-09-20 19:03:07: (server.c.1448) loading plugins finally failed
2023-09-20 19:03:07: (server.c.1448) loading plugins finally failed
2023-09-20 19:03:07: (server.c.1448) loading plugins finally failed
2023-09-20 19:03:07: (plugin.c.214) dlopen() failed for: /usr/local/lib/mod_staticfile.so Dynamic loading not supported
2023-09-20 19:03:07: (server.c.1448) loading plugins finally failed
| Round 1/100
| Get-root_file
/tmp/tmp.RC5pt8YE97/lib/core.sh: line 42: kill: (51) - No such process
```
	-Deleted user</t>
      </text>
    </comment>
    <comment authorId="0" ref="T4">
      <text>
        <t xml:space="preserve">```
| Round 1/50
| Simple PDF
GTIRB trap hit. Exiting.
```
	-asood@grammatech.com</t>
      </text>
    </comment>
    <comment authorId="0" ref="R4">
      <text>
        <t xml:space="preserve">```
| Round 1/5
lib/nmap.sh: line 27: 1089 Segmentation fault (core dumped) "${BIN}" -sT 127.0.0.1
```
	-asood@grammatech.com</t>
      </text>
    </comment>
    <comment authorId="0" ref="S4">
      <text>
        <t xml:space="preserve">```
GTIRB trap hit. Exiting.
GTIRB trap hit. Exiting.
GTIRB trap hit. Exiting.
| Round 1/50
/debloater_eval/performance-benchmarks/lib/core.sh: line 42: kill: (1094) - No such process
```
	-asood@grammatech.com</t>
      </text>
    </comment>
    <comment authorId="0" ref="P4">
      <text>
        <t xml:space="preserve">```
| Round 1/100
Traceback (most recent call last):
File "&lt;stdin&gt;", line 3, in &lt;module&gt;
AssertionError
lib/memcached.sh: line 28: 1088 Segmentation fault (core dumped) "${BIN}"
```
	-asood@grammatech.com</t>
      </text>
    </comment>
    <comment authorId="0" ref="O4">
      <text>
        <t xml:space="preserve">Exits with non-zero status without any error message.
```
| Round 1/5
| Static Binary
```
	-asood@grammatech.com</t>
      </text>
    </comment>
    <comment authorId="0" ref="N4">
      <text>
        <t xml:space="preserve">```
| Round 1/200
GTIRB trap hit. Exiting.
```
	-asood@grammatech.com</t>
      </text>
    </comment>
    <comment authorId="0" ref="M4">
      <text>
        <t xml:space="preserve">```
| Round 1/10
--2023-09-07 16:08:04-- https://digg.com/robots.txt
lib/wget.sh: line 22: 1092 Segmentation fault (core dumped) "${BIN}" -O robots.txt https://digg.com/robots.txt
```
	-asood@grammatech.com</t>
      </text>
    </comment>
    <comment authorId="0" ref="K4">
      <text>
        <t xml:space="preserve">```
| Round 1/300
GTIRB trap hit. Exiting.
```
	-asood@grammatech.com</t>
      </text>
    </comment>
    <comment authorId="0" ref="J4">
      <text>
        <t xml:space="preserve">```
| Round 1/10
| Collecting
lib/tar.sh: line 39: 1090 Segmentation fault (core dumped) "${BIN}" cf "${OUTPUT}" "${INPUT1}" "${INPUT2}"
```
	-asood@grammatech.com</t>
      </text>
    </comment>
    <comment authorId="0" ref="I4">
      <text>
        <t xml:space="preserve">```
| Round 1/10
| Default
GTIRB trap hit. Exiting.
```
	-asood@grammatech.com</t>
      </text>
    </comment>
    <comment authorId="0" ref="H4">
      <text>
        <t xml:space="preserve">```
| Round 1/50
GTIRB trap hit. Exiting.
```
	-asood@grammatech.com</t>
      </text>
    </comment>
    <comment authorId="0" ref="G4">
      <text>
        <t xml:space="preserve">```
| Round 1/400
GTIRB trap hit. Exiting.
```
	-asood@grammatech.com</t>
      </text>
    </comment>
    <comment authorId="0" ref="F4">
      <text>
        <t xml:space="preserve">```
| Round 1/500
| Compressing
lib/gzip.sh: line 35: 1089 Segmentation fault (core dumped) "${BIN}" -c &lt; "${COMPRESS_INPUT}" &gt; "${COMPRESS_INPUT}.gz" 2&gt; /dev/null
```
	-asood@grammatech.com</t>
      </text>
    </comment>
    <comment authorId="0" ref="E4">
      <text>
        <t xml:space="preserve">```
| Round 1/100
GTIRB trap hit. Exiting.
```
	-asood@grammatech.com</t>
      </text>
    </comment>
    <comment authorId="0" ref="D4">
      <text>
        <t xml:space="preserve">```
| Round 1/20
GTIRB trap hit. Exiting.
```
	-asood@grammatech.com</t>
      </text>
    </comment>
    <comment authorId="0" ref="C4">
      <text>
        <t xml:space="preserve">```
| Round 1/100
GTIRB trap hit. Exiting.
```
	-asood@grammatech.com</t>
      </text>
    </comment>
    <comment authorId="0" ref="B4">
      <text>
        <t xml:space="preserve">```
| Round 1/10
| Compressing
GTIRB trap hit. Exiting.
```
	-asood@grammatech.com</t>
      </text>
    </comment>
    <comment authorId="0" ref="U10">
      <text>
        <t xml:space="preserve">```
| Round 1/100
| Flip (aggressive) (cut args)
magick: NoImagesFound `-flip' at CLI arg 1 @ error/operation.c/CLIOption/5207.
magick: NoImageForProperty "%w" @ warning/property.c/GetMagickPropertyLetter/2486.
magick: UnknownImageProperty "%w" @ warning/property.c/InterpretImageProperties/3399.
magick: NoImageForProperty "%h" @ warning/property.c/GetMagickPropertyLetter/2378.
magick: UnknownImageProperty "%h" @ warning/property.c/InterpretImageProperties/3399.
magick: NoImageForProperty "%m" @ warning/property.c/GetMagickPropertyLetter/2409.
magick: UnknownImageProperty "%m" @ warning/property.c/InterpretImageProperties/3399.
```
	-asood@grammatech.com</t>
      </text>
    </comment>
    <comment authorId="0" ref="T10">
      <text>
        <t xml:space="preserve">```
| Round 1/50
| Simple PDF
I/O Error: Couldn't open file '': No such file or directory.
```
	-asood@grammatech.com</t>
      </text>
    </comment>
    <comment authorId="0" ref="S10">
      <text>
        <t xml:space="preserve">```
| Serving (aggressive) (cut args)
/debloater_eval/performance-benchmarks/inputs/nginx/configs /debloater_eval/performance-benchmarks
/debloater_eval/performance-benchmarks
| Round 1/50
nginx: [alert] could not open error log file: open() "/debloater_eval/performance-benchmarks/inputs/nginx/logs/error.log" failed (2: No such file or directory)
2023/08/07 19:14:59 [emerg] 207#0: open() "/debloater_eval/performance-benchmarks/inputs/nginx/nginx-file_server.conf" failed (2: No such file or directory)
/debloater_eval/performance-benchmarks/lib/core.sh: line 42: kill: (207) - No such process
```
	-asood@grammatech.com</t>
      </text>
    </comment>
    <comment authorId="0" ref="R10">
      <text>
        <t xml:space="preserve">Exits with no error message:
```
| Round 1/1000
| Scanning (aggressive) (cut args)
```
	-asood@grammatech.com</t>
      </text>
    </comment>
    <comment authorId="0" ref="Q10">
      <text>
        <t xml:space="preserve">Exits with no error message (except failure to clean up after process has exited)
```
| Starting server (aggressive) (cut args)
/debloater_eval/performance-benchmarks/inputs/lighttpd/config /debloater_eval/performance-benchmarks
/debloater_eval/performance-benchmarks
| Round 1/200
| Get-root_file
/debloater_eval/performance-benchmarks/lib/core.sh: line 42: kill: (209) - No such process
```
	-asood@grammatech.com</t>
      </text>
    </comment>
    <comment authorId="0" ref="O10">
      <text>
        <t xml:space="preserve">Exits with no error message:
```
| Round 1/500
| Static Binary (aggressive) (cut args)
```
	-asood@grammatech.com</t>
      </text>
    </comment>
    <comment authorId="0" ref="N10">
      <text>
        <t xml:space="preserve">| Round 1/200
| Install (aggressive) (cut args)
make_occam: *** empty string invalid as file name. Stop.
	-asood@grammatech.com</t>
      </text>
    </comment>
    <comment authorId="0" ref="M10">
      <text>
        <t xml:space="preserve">Invalid host name:
```
| Round 1/10
http://: Invalid host name.
--2023-08-08 11:55:20-- https://digg.com/robots.txt
Resolving digg.com (digg.com)... 104.24.27.111, 104.24.28.111
Connecting to digg.com (digg.com)|104.24.27.111|:443... connected.
HTTP request sent, awaiting response... 200 OK
Length: 128 [text/plain]
Saving to: 'robots.txt'
0K 100% 134M=0s
2023-08-08 11:55:20 (134 MB/s) - 'robots.txt' saved [128/128]
FINISHED --2023-08-08 11:55:20--
Total wall clock time: 0.2s
Downloaded: 1 files, 128 in 0s (134 MB/s)
```
	-asood@grammatech.com</t>
      </text>
    </comment>
    <comment authorId="0" ref="L10">
      <text>
        <t xml:space="preserve">Client emits `Connection refused, test exits with status 1:
```
| Starting server (aggressive) (cut args)
/debloater_eval/performance-benchmarks/inputs/bftpd /debloater_eval/performance-benchmarks
/debloater_eval/performance-benchmarks
| Round 1/100
rm: Fatal error: max-retries exceeded (Connection refused)
rmdir: Fatal error: max-retries exceeded (Connection refused)
chmod: Fatal error: max-retries exceeded (Connection refused)
| Round 2/100
...
```
	-asood@grammatech.com</t>
      </text>
    </comment>
    <comment authorId="0" ref="S9">
      <text>
        <t xml:space="preserve">Exits with status 4, no error message:
```
| Serving (aggressive) (cut args)
/debloater_eval/performance-benchmarks/inputs/nginx/configs /debloater_eval/performance-benchmarks
/debloater_eval/performance-benchmarks
| Round 1/50
```
	-asood@grammatech.com</t>
      </text>
    </comment>
    <comment authorId="0" ref="R9">
      <text>
        <t xml:space="preserve">Segfault:
```
| Round 1/1000
| Scanning (aggressive) (cut args)
lib/nmap.sh: line 17: 171 Segmentation fault (core dumped) "${BIN}"
```
	-asood@grammatech.com</t>
      </text>
    </comment>
    <comment authorId="0" ref="P9">
      <text>
        <t xml:space="preserve">Errors out with message `can't run as root without the -u switch` even while running without root or with  `-u nobody`:
```
| Round 1/100
can't run as root without the -u switch
```
	-asood@grammatech.com</t>
      </text>
    </comment>
    <comment authorId="0" ref="O9">
      <text>
        <t xml:space="preserve">Exits with status 1, no error message:
```
| Round 1/500
| Static Binary (aggressive) (cut args)
```
	-asood@grammatech.com</t>
      </text>
    </comment>
    <comment authorId="0" ref="L9">
      <text>
        <t xml:space="preserve">Error opening configuration file:
```
| Starting server (aggressive) (cut args)
/debloater_eval/performance-benchmarks/inputs/bftpd /debloater_eval/performance-benchmarks
/debloater_eval/performance-benchmarks
| Round 1/100
421 Unable to open configuration file.
lftp: unrecognized option '--rcfile'
Try `lftp --help' for more information
```
	-asood@grammatech.com</t>
      </text>
    </comment>
    <comment authorId="0" ref="E9">
      <text>
        <t xml:space="preserve">Usage error:
```
| Round 1/100
| Regex (aggressive) (cut args)
Usage: grep [OPTION]... PATTERN [FILE]...
```
	-asood@grammatech.com</t>
      </text>
    </comment>
    <comment authorId="0" ref="S7">
      <text>
        <t xml:space="preserve">Usage error:
```
| Serving (aggressive)
USAGE: nginx -p -c [ARGS...]
| Round 1/50
```
	-asood@grammatech.com</t>
      </text>
    </comment>
    <comment authorId="0" ref="L11">
      <text>
        <t xml:space="preserve">This benchmark never finishes the performance test. I just let it run for "awhile", maybe we should specify a timeout.
	-Deleted user</t>
      </text>
    </comment>
    <comment authorId="0" ref="B11">
      <text>
        <t xml:space="preserve">This benchmark never finishes the performance test.  I just let it run for "awhile", maybe we should specify a timeout.
	-Deleted user</t>
      </text>
    </comment>
  </commentList>
</comments>
</file>

<file path=xl/sharedStrings.xml><?xml version="1.0" encoding="utf-8"?>
<sst xmlns="http://schemas.openxmlformats.org/spreadsheetml/2006/main" count="2619" uniqueCount="154">
  <si>
    <t>benchmark name</t>
  </si>
  <si>
    <t>Low-complexity</t>
  </si>
  <si>
    <t>medium complexity</t>
  </si>
  <si>
    <t>high-complexity</t>
  </si>
  <si>
    <t>Tool name</t>
  </si>
  <si>
    <t>bzip2</t>
  </si>
  <si>
    <t>chown</t>
  </si>
  <si>
    <t>date</t>
  </si>
  <si>
    <t>grep</t>
  </si>
  <si>
    <t>gzip</t>
  </si>
  <si>
    <t>mkdir</t>
  </si>
  <si>
    <t>rm</t>
  </si>
  <si>
    <t>sort</t>
  </si>
  <si>
    <t>tar</t>
  </si>
  <si>
    <t>uniq</t>
  </si>
  <si>
    <t>bftpd</t>
  </si>
  <si>
    <t>wget</t>
  </si>
  <si>
    <t>make</t>
  </si>
  <si>
    <t>objdump (binutils)</t>
  </si>
  <si>
    <t>memcached</t>
  </si>
  <si>
    <t>lighttpd</t>
  </si>
  <si>
    <t>nmap</t>
  </si>
  <si>
    <t>nginx</t>
  </si>
  <si>
    <t>pdftohtml (poppler)</t>
  </si>
  <si>
    <t>imagemagick</t>
  </si>
  <si>
    <t>GTIRB Binary Reduce Dynamic</t>
  </si>
  <si>
    <t>GTIRB Binary Reduce Static</t>
  </si>
  <si>
    <t>Libfilter</t>
  </si>
  <si>
    <t>LMCAS (Aggressive)</t>
  </si>
  <si>
    <t>Razor</t>
  </si>
  <si>
    <t>Trimmer (Aggressive)</t>
  </si>
  <si>
    <t>OCCAM (Aggressive)</t>
  </si>
  <si>
    <t>Chisel 2</t>
  </si>
  <si>
    <t>Chisel-Open-Source</t>
  </si>
  <si>
    <t>BinRec-ToB</t>
  </si>
  <si>
    <t>Original Binary (not debloated) - LMCAS (aggressive)</t>
  </si>
  <si>
    <t>Original Binary (not debloated) - OCCAM (aggressive)</t>
  </si>
  <si>
    <t>Original Binary (not debloated) - Trimmer (aggressive)</t>
  </si>
  <si>
    <t>Original Binary (not debloated) - standard build (aggressive)</t>
  </si>
  <si>
    <t xml:space="preserve">Original Binary (not debloated) - standard build </t>
  </si>
  <si>
    <t>Original Binary (not debloated) - Debian Buster (Chisel 1, Razor)</t>
  </si>
  <si>
    <t>Original chiselbench (not debloated) - Debian Buster</t>
  </si>
  <si>
    <t>Performance test not executed (debloating failed)</t>
  </si>
  <si>
    <t>gtirb bin</t>
  </si>
  <si>
    <t>Performance test not executed (recognized as incompatible)</t>
  </si>
  <si>
    <t>Performance test failed</t>
  </si>
  <si>
    <t>(DELTA % CALCS)</t>
  </si>
  <si>
    <t>avg low</t>
  </si>
  <si>
    <t>avg med</t>
  </si>
  <si>
    <t>avg high</t>
  </si>
  <si>
    <t>N/A</t>
  </si>
  <si>
    <t>BinRec and GTIRB Binary Reduce omitted. produced 0 and 1 binaries that pass tests respectively</t>
  </si>
  <si>
    <t>total</t>
  </si>
  <si>
    <t>failed</t>
  </si>
  <si>
    <t>passed</t>
  </si>
  <si>
    <t>passed med/high</t>
  </si>
  <si>
    <t>GTIRB high</t>
  </si>
  <si>
    <t>Original</t>
  </si>
  <si>
    <t>Original OCCAM</t>
  </si>
  <si>
    <t>Original Trimmer</t>
  </si>
  <si>
    <t>Original LMCAS</t>
  </si>
  <si>
    <t>Original Buster</t>
  </si>
  <si>
    <t>original libs (sum)</t>
  </si>
  <si>
    <t>binary reduce dynamic</t>
  </si>
  <si>
    <t>common lib sizes</t>
  </si>
  <si>
    <t>size</t>
  </si>
  <si>
    <t>low_size</t>
  </si>
  <si>
    <t>wget sizes</t>
  </si>
  <si>
    <t>lighttpd sizes</t>
  </si>
  <si>
    <t>nginx sizes</t>
  </si>
  <si>
    <r>
      <rPr>
        <color rgb="FF1155CC"/>
        <u/>
      </rPr>
      <t>libc.so</t>
    </r>
    <r>
      <rPr/>
      <t>.6</t>
    </r>
  </si>
  <si>
    <t>lib64/ld-linux-x86-64</t>
  </si>
  <si>
    <r>
      <rPr>
        <color rgb="FF1155CC"/>
        <u/>
      </rPr>
      <t>libpthread.so</t>
    </r>
    <r>
      <rPr/>
      <t>.0</t>
    </r>
  </si>
  <si>
    <r>
      <rPr>
        <color rgb="FF1155CC"/>
        <u/>
      </rPr>
      <t>libcrypt.so</t>
    </r>
    <r>
      <rPr/>
      <t>.1</t>
    </r>
  </si>
  <si>
    <t>libidn2</t>
  </si>
  <si>
    <t>libnettle</t>
  </si>
  <si>
    <t>libgnutls</t>
  </si>
  <si>
    <t>libz</t>
  </si>
  <si>
    <t>libunistring</t>
  </si>
  <si>
    <t>libp11-kit</t>
  </si>
  <si>
    <t>libtasn1</t>
  </si>
  <si>
    <t>libhogweed</t>
  </si>
  <si>
    <t>libgmp</t>
  </si>
  <si>
    <t>libffi</t>
  </si>
  <si>
    <t>libdl</t>
  </si>
  <si>
    <t>libevent</t>
  </si>
  <si>
    <t>libpcre</t>
  </si>
  <si>
    <t>(not applicable)</t>
  </si>
  <si>
    <t>Expressivity Classes (Practical ROP)</t>
  </si>
  <si>
    <t>AVG</t>
  </si>
  <si>
    <t>Quality</t>
  </si>
  <si>
    <t>Special Purpose Gadget Types Available</t>
  </si>
  <si>
    <t>Gadget Locality</t>
  </si>
  <si>
    <t>count 0</t>
  </si>
  <si>
    <t>count &lt; 0.1%</t>
  </si>
  <si>
    <t>Count &lt;1</t>
  </si>
  <si>
    <t>count over 1</t>
  </si>
  <si>
    <t>5 @100%</t>
  </si>
  <si>
    <t>Syscall gadgets available</t>
  </si>
  <si>
    <t>Original buster (razor / chisel 1)</t>
  </si>
  <si>
    <t>Num elim</t>
  </si>
  <si>
    <t>Num Intro</t>
  </si>
  <si>
    <t>Num status quo</t>
  </si>
  <si>
    <t>white cells only</t>
  </si>
  <si>
    <t>debloated functions remain</t>
  </si>
  <si>
    <t>instability / issues with retained functions</t>
  </si>
  <si>
    <t>clean</t>
  </si>
  <si>
    <t xml:space="preserve">total </t>
  </si>
  <si>
    <t>Broken Binary</t>
  </si>
  <si>
    <t>Original Ubuntu</t>
  </si>
  <si>
    <t>Original Ubuntu (Aggressive)</t>
  </si>
  <si>
    <t>Original Debian Buster</t>
  </si>
  <si>
    <t>passing</t>
  </si>
  <si>
    <t>with differ issues</t>
  </si>
  <si>
    <t>sum</t>
  </si>
  <si>
    <t>SEE KNOWLEDGE BASE SPREADSHEET</t>
  </si>
  <si>
    <t>Expertise Level</t>
  </si>
  <si>
    <t>Medium</t>
  </si>
  <si>
    <t>Low</t>
  </si>
  <si>
    <t>High</t>
  </si>
  <si>
    <t>Expertise levels:</t>
  </si>
  <si>
    <t>User doesn't need to know the inner workings of the tool or the software to debloat</t>
  </si>
  <si>
    <t>User needs to know the inner workings the software, but not the tool to debloat</t>
  </si>
  <si>
    <t>User needs to know both the inner workings of the tool and target software to use</t>
  </si>
  <si>
    <t>Maintenance Difficulty</t>
  </si>
  <si>
    <t>Difficulty levels:</t>
  </si>
  <si>
    <t>Tool sits at end of CI/CD pipeline and it just runs every build, cost is now transparent to user as compile time</t>
  </si>
  <si>
    <t>Tool makes permanent changes to program representation that can be done once and maintained</t>
  </si>
  <si>
    <t>User has to re-run the tool entirely, including manual or instrumentation  or dynamic collection type effort</t>
  </si>
  <si>
    <t>(Single Run)</t>
  </si>
  <si>
    <t>abg</t>
  </si>
  <si>
    <t>(10 Run)</t>
  </si>
  <si>
    <t>DIFF</t>
  </si>
  <si>
    <t>AVERAGE</t>
  </si>
  <si>
    <t>10-run avg</t>
  </si>
  <si>
    <t>Benchmark Name</t>
  </si>
  <si>
    <t>Runtime (CPU seconds)</t>
  </si>
  <si>
    <t>Average</t>
  </si>
  <si>
    <t>Sample Standard Deviation</t>
  </si>
  <si>
    <t>2x std dev</t>
  </si>
  <si>
    <t>Previous Runtime</t>
  </si>
  <si>
    <t>low avg. interval</t>
  </si>
  <si>
    <t>med avg. interval</t>
  </si>
  <si>
    <t>high avg. interval</t>
  </si>
  <si>
    <t>Maximum Resident Set Size (KB)</t>
  </si>
  <si>
    <t>Previous MaxRSS</t>
  </si>
  <si>
    <t>Exit Status</t>
  </si>
  <si>
    <t>Previous Exit Status</t>
  </si>
  <si>
    <t>Done, no issues 
(replace name with time)</t>
  </si>
  <si>
    <t>Done, issues prevent use
(replace name with time)</t>
  </si>
  <si>
    <t>Recognized as incompatible
(no time recorded)</t>
  </si>
  <si>
    <t>No spec required</t>
  </si>
  <si>
    <t>Success, Minor issue encountered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</si>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</sst>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u/>
      <color rgb="FF0000FF"/>
    </font>
    <font>
      <sz val="9.0"/>
      <color rgb="FF1F1F1F"/>
      <name val="&quot;Google Sans&quot;"/>
    </font>
    <font>
      <sz val="10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8.0"/>
      <color rgb="FFFFFFFF"/>
      <name val="Arial"/>
    </font>
    <font>
      <sz val="10.0"/>
      <color theme="1"/>
      <name val="Arial"/>
    </font>
    <font>
      <sz val="10.0"/>
      <color theme="1"/>
      <name val="&quot;Liberation Sans&quot;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shrinkToFit="0" vertical="bottom" wrapText="1"/>
    </xf>
    <xf borderId="3" fillId="2" fontId="1" numFmtId="0" xfId="0" applyAlignment="1" applyBorder="1" applyFill="1" applyFont="1">
      <alignment readingOrder="0" vertical="bottom"/>
    </xf>
    <xf borderId="3" fillId="3" fontId="1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readingOrder="0"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3" fillId="3" fontId="4" numFmtId="0" xfId="0" applyAlignment="1" applyBorder="1" applyFont="1">
      <alignment vertical="bottom"/>
    </xf>
    <xf borderId="3" fillId="3" fontId="1" numFmtId="0" xfId="0" applyAlignment="1" applyBorder="1" applyFont="1">
      <alignment readingOrder="0" vertical="bottom"/>
    </xf>
    <xf borderId="3" fillId="5" fontId="4" numFmtId="0" xfId="0" applyAlignment="1" applyBorder="1" applyFill="1" applyFont="1">
      <alignment vertical="bottom"/>
    </xf>
    <xf borderId="4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5" fillId="0" fontId="5" numFmtId="0" xfId="0" applyAlignment="1" applyBorder="1" applyFont="1">
      <alignment readingOrder="0"/>
    </xf>
    <xf borderId="5" fillId="3" fontId="5" numFmtId="0" xfId="0" applyAlignment="1" applyBorder="1" applyFont="1">
      <alignment readingOrder="0"/>
    </xf>
    <xf borderId="5" fillId="5" fontId="5" numFmtId="0" xfId="0" applyAlignment="1" applyBorder="1" applyFont="1">
      <alignment readingOrder="0"/>
    </xf>
    <xf borderId="5" fillId="5" fontId="5" numFmtId="0" xfId="0" applyBorder="1" applyFont="1"/>
    <xf borderId="3" fillId="6" fontId="1" numFmtId="0" xfId="0" applyAlignment="1" applyBorder="1" applyFill="1" applyFont="1">
      <alignment readingOrder="0" vertical="bottom"/>
    </xf>
    <xf borderId="5" fillId="4" fontId="5" numFmtId="0" xfId="0" applyAlignment="1" applyBorder="1" applyFont="1">
      <alignment readingOrder="0"/>
    </xf>
    <xf borderId="5" fillId="4" fontId="6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5" fontId="4" numFmtId="0" xfId="0" applyAlignment="1" applyFont="1">
      <alignment horizontal="left" readingOrder="0" shrinkToFit="0" wrapText="1"/>
    </xf>
    <xf borderId="0" fillId="0" fontId="5" numFmtId="0" xfId="0" applyFont="1"/>
    <xf borderId="0" fillId="2" fontId="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6" fontId="5" numFmtId="0" xfId="0" applyFont="1"/>
    <xf borderId="0" fillId="4" fontId="1" numFmtId="0" xfId="0" applyAlignment="1" applyFont="1">
      <alignment shrinkToFit="0" vertical="bottom" wrapText="0"/>
    </xf>
    <xf borderId="3" fillId="0" fontId="1" numFmtId="0" xfId="0" applyAlignment="1" applyBorder="1" applyFont="1">
      <alignment vertical="bottom"/>
    </xf>
    <xf borderId="3" fillId="7" fontId="1" numFmtId="0" xfId="0" applyAlignment="1" applyBorder="1" applyFill="1" applyFont="1">
      <alignment readingOrder="0" vertical="bottom"/>
    </xf>
    <xf borderId="3" fillId="7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5" fillId="0" fontId="5" numFmtId="0" xfId="0" applyBorder="1" applyFont="1"/>
    <xf borderId="0" fillId="4" fontId="6" numFmtId="0" xfId="0" applyAlignment="1" applyFont="1">
      <alignment horizontal="left" readingOrder="0"/>
    </xf>
    <xf borderId="0" fillId="3" fontId="5" numFmtId="0" xfId="0" applyFont="1"/>
    <xf borderId="0" fillId="0" fontId="8" numFmtId="0" xfId="0" applyAlignment="1" applyFont="1">
      <alignment readingOrder="0"/>
    </xf>
    <xf borderId="5" fillId="8" fontId="5" numFmtId="0" xfId="0" applyAlignment="1" applyBorder="1" applyFill="1" applyFont="1">
      <alignment readingOrder="0"/>
    </xf>
    <xf borderId="0" fillId="4" fontId="9" numFmtId="0" xfId="0" applyAlignment="1" applyFont="1">
      <alignment readingOrder="0"/>
    </xf>
    <xf borderId="3" fillId="8" fontId="1" numFmtId="0" xfId="0" applyAlignment="1" applyBorder="1" applyFont="1">
      <alignment vertical="bottom"/>
    </xf>
    <xf borderId="3" fillId="8" fontId="1" numFmtId="0" xfId="0" applyAlignment="1" applyBorder="1" applyFont="1">
      <alignment readingOrder="0" vertical="bottom"/>
    </xf>
    <xf borderId="0" fillId="8" fontId="5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9" fontId="1" numFmtId="0" xfId="0" applyAlignment="1" applyFill="1" applyFont="1">
      <alignment vertical="bottom"/>
    </xf>
    <xf borderId="1" fillId="9" fontId="1" numFmtId="0" xfId="0" applyAlignment="1" applyBorder="1" applyFont="1">
      <alignment vertical="bottom"/>
    </xf>
    <xf borderId="3" fillId="9" fontId="2" numFmtId="0" xfId="0" applyAlignment="1" applyBorder="1" applyFont="1">
      <alignment horizontal="center" vertical="bottom"/>
    </xf>
    <xf borderId="3" fillId="9" fontId="2" numFmtId="0" xfId="0" applyAlignment="1" applyBorder="1" applyFont="1">
      <alignment horizontal="center" readingOrder="0" vertical="bottom"/>
    </xf>
    <xf borderId="3" fillId="9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readingOrder="0" vertical="bottom"/>
    </xf>
    <xf borderId="0" fillId="9" fontId="5" numFmtId="0" xfId="0" applyFont="1"/>
    <xf borderId="4" fillId="0" fontId="1" numFmtId="10" xfId="0" applyAlignment="1" applyBorder="1" applyFont="1" applyNumberFormat="1">
      <alignment shrinkToFit="0" vertical="bottom" wrapText="1"/>
    </xf>
    <xf borderId="3" fillId="0" fontId="1" numFmtId="10" xfId="0" applyAlignment="1" applyBorder="1" applyFont="1" applyNumberFormat="1">
      <alignment readingOrder="0" vertical="bottom"/>
    </xf>
    <xf borderId="3" fillId="3" fontId="1" numFmtId="10" xfId="0" applyAlignment="1" applyBorder="1" applyFont="1" applyNumberFormat="1">
      <alignment vertical="bottom"/>
    </xf>
    <xf borderId="0" fillId="0" fontId="5" numFmtId="4" xfId="0" applyAlignment="1" applyFont="1" applyNumberFormat="1">
      <alignment readingOrder="0"/>
    </xf>
    <xf borderId="0" fillId="0" fontId="5" numFmtId="4" xfId="0" applyFont="1" applyNumberFormat="1"/>
    <xf borderId="0" fillId="0" fontId="5" numFmtId="10" xfId="0" applyFont="1" applyNumberFormat="1"/>
    <xf borderId="4" fillId="0" fontId="1" numFmtId="10" xfId="0" applyAlignment="1" applyBorder="1" applyFont="1" applyNumberFormat="1">
      <alignment vertical="bottom"/>
    </xf>
    <xf borderId="3" fillId="5" fontId="4" numFmtId="10" xfId="0" applyAlignment="1" applyBorder="1" applyFont="1" applyNumberFormat="1">
      <alignment vertical="bottom"/>
    </xf>
    <xf borderId="3" fillId="3" fontId="1" numFmtId="10" xfId="0" applyAlignment="1" applyBorder="1" applyFont="1" applyNumberFormat="1">
      <alignment readingOrder="0" vertical="bottom"/>
    </xf>
    <xf borderId="3" fillId="0" fontId="1" numFmtId="10" xfId="0" applyAlignment="1" applyBorder="1" applyFont="1" applyNumberFormat="1">
      <alignment vertical="bottom"/>
    </xf>
    <xf borderId="0" fillId="10" fontId="5" numFmtId="0" xfId="0" applyFill="1" applyFont="1"/>
    <xf borderId="5" fillId="0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5" fillId="5" fontId="4" numFmtId="0" xfId="0" applyAlignment="1" applyBorder="1" applyFont="1">
      <alignment vertical="bottom"/>
    </xf>
    <xf borderId="0" fillId="0" fontId="5" numFmtId="10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3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11" fontId="1" numFmtId="0" xfId="0" applyAlignment="1" applyBorder="1" applyFill="1" applyFont="1">
      <alignment vertical="bottom"/>
    </xf>
    <xf borderId="3" fillId="11" fontId="2" numFmtId="0" xfId="0" applyAlignment="1" applyBorder="1" applyFont="1">
      <alignment horizontal="center" vertical="bottom"/>
    </xf>
    <xf borderId="3" fillId="11" fontId="1" numFmtId="0" xfId="0" applyAlignment="1" applyBorder="1" applyFont="1">
      <alignment horizontal="center" readingOrder="0" vertical="bottom"/>
    </xf>
    <xf borderId="3" fillId="9" fontId="1" numFmtId="0" xfId="0" applyAlignment="1" applyBorder="1" applyFont="1">
      <alignment horizontal="center" readingOrder="0" vertical="bottom"/>
    </xf>
    <xf borderId="0" fillId="9" fontId="5" numFmtId="0" xfId="0" applyAlignment="1" applyFont="1">
      <alignment readingOrder="0"/>
    </xf>
    <xf borderId="3" fillId="11" fontId="1" numFmtId="0" xfId="0" applyAlignment="1" applyBorder="1" applyFont="1">
      <alignment readingOrder="0" vertical="bottom"/>
    </xf>
    <xf borderId="3" fillId="9" fontId="1" numFmtId="0" xfId="0" applyAlignment="1" applyBorder="1" applyFont="1">
      <alignment readingOrder="0" vertical="bottom"/>
    </xf>
    <xf borderId="3" fillId="4" fontId="6" numFmtId="0" xfId="0" applyAlignment="1" applyBorder="1" applyFont="1">
      <alignment readingOrder="0" vertical="bottom"/>
    </xf>
    <xf borderId="3" fillId="5" fontId="1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3" fillId="12" fontId="1" numFmtId="0" xfId="0" applyAlignment="1" applyBorder="1" applyFill="1" applyFont="1">
      <alignment readingOrder="0" vertical="bottom"/>
    </xf>
    <xf borderId="3" fillId="0" fontId="1" numFmtId="0" xfId="0" applyAlignment="1" applyBorder="1" applyFont="1">
      <alignment vertical="bottom"/>
    </xf>
    <xf borderId="3" fillId="5" fontId="4" numFmtId="0" xfId="0" applyAlignment="1" applyBorder="1" applyFont="1">
      <alignment readingOrder="0" vertical="bottom"/>
    </xf>
    <xf borderId="0" fillId="11" fontId="5" numFmtId="0" xfId="0" applyFont="1"/>
    <xf borderId="4" fillId="13" fontId="1" numFmtId="0" xfId="0" applyAlignment="1" applyBorder="1" applyFill="1" applyFont="1">
      <alignment shrinkToFit="0" vertical="bottom" wrapText="1"/>
    </xf>
    <xf borderId="3" fillId="13" fontId="1" numFmtId="0" xfId="0" applyAlignment="1" applyBorder="1" applyFont="1">
      <alignment readingOrder="0" vertical="bottom"/>
    </xf>
    <xf borderId="4" fillId="13" fontId="1" numFmtId="0" xfId="0" applyAlignment="1" applyBorder="1" applyFont="1">
      <alignment vertical="bottom"/>
    </xf>
    <xf borderId="3" fillId="13" fontId="1" numFmtId="0" xfId="0" applyAlignment="1" applyBorder="1" applyFont="1">
      <alignment vertical="bottom"/>
    </xf>
    <xf borderId="3" fillId="13" fontId="6" numFmtId="0" xfId="0" applyAlignment="1" applyBorder="1" applyFont="1">
      <alignment readingOrder="0" vertical="bottom"/>
    </xf>
    <xf borderId="3" fillId="13" fontId="4" numFmtId="0" xfId="0" applyAlignment="1" applyBorder="1" applyFont="1">
      <alignment vertical="bottom"/>
    </xf>
    <xf borderId="1" fillId="13" fontId="5" numFmtId="0" xfId="0" applyAlignment="1" applyBorder="1" applyFont="1">
      <alignment readingOrder="0"/>
    </xf>
    <xf borderId="4" fillId="13" fontId="1" numFmtId="0" xfId="0" applyAlignment="1" applyBorder="1" applyFont="1">
      <alignment vertical="bottom"/>
    </xf>
    <xf borderId="0" fillId="9" fontId="7" numFmtId="0" xfId="0" applyAlignment="1" applyFont="1">
      <alignment readingOrder="0"/>
    </xf>
    <xf borderId="3" fillId="9" fontId="1" numFmtId="0" xfId="0" applyAlignment="1" applyBorder="1" applyFont="1">
      <alignment horizontal="center" vertical="bottom"/>
    </xf>
    <xf borderId="0" fillId="13" fontId="5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vertical="center" wrapText="1"/>
    </xf>
    <xf borderId="0" fillId="13" fontId="5" numFmtId="0" xfId="0" applyAlignment="1" applyFont="1">
      <alignment horizontal="center" shrinkToFit="0" wrapText="1"/>
    </xf>
    <xf borderId="0" fillId="13" fontId="5" numFmtId="0" xfId="0" applyFont="1"/>
    <xf borderId="0" fillId="0" fontId="5" numFmtId="0" xfId="0" applyAlignment="1" applyFont="1">
      <alignment horizontal="center" shrinkToFit="0" wrapText="1"/>
    </xf>
    <xf borderId="0" fillId="0" fontId="10" numFmtId="0" xfId="0" applyAlignment="1" applyFont="1">
      <alignment horizontal="right" readingOrder="0" vertical="bottom"/>
    </xf>
    <xf borderId="0" fillId="7" fontId="11" numFmtId="0" xfId="0" applyAlignment="1" applyFont="1">
      <alignment horizontal="left" vertical="bottom"/>
    </xf>
    <xf borderId="0" fillId="3" fontId="11" numFmtId="0" xfId="0" applyAlignment="1" applyFont="1">
      <alignment horizontal="left" vertical="bottom"/>
    </xf>
    <xf borderId="0" fillId="10" fontId="12" numFmtId="0" xfId="0" applyAlignment="1" applyFont="1">
      <alignment horizontal="left" readingOrder="0" shrinkToFit="0" vertical="bottom" wrapText="1"/>
    </xf>
    <xf borderId="0" fillId="3" fontId="12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horizontal="left" readingOrder="0" shrinkToFit="0" vertical="bottom" wrapText="1"/>
    </xf>
    <xf borderId="0" fillId="7" fontId="12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horizontal="left"/>
    </xf>
    <xf borderId="0" fillId="0" fontId="12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4" fontId="7" numFmtId="0" xfId="0" applyAlignment="1" applyFont="1">
      <alignment horizontal="center" readingOrder="0" shrinkToFit="0" wrapText="1"/>
    </xf>
    <xf borderId="0" fillId="4" fontId="5" numFmtId="0" xfId="0" applyAlignment="1" applyFont="1">
      <alignment readingOrder="0"/>
    </xf>
    <xf borderId="0" fillId="2" fontId="11" numFmtId="0" xfId="0" applyAlignment="1" applyFont="1">
      <alignment horizontal="left" vertical="bottom"/>
    </xf>
    <xf borderId="0" fillId="5" fontId="13" numFmtId="0" xfId="0" applyAlignment="1" applyFont="1">
      <alignment horizontal="left" vertical="bottom"/>
    </xf>
    <xf borderId="0" fillId="5" fontId="11" numFmtId="0" xfId="0" applyAlignment="1" applyFont="1">
      <alignment horizontal="left" vertical="bottom"/>
    </xf>
    <xf borderId="0" fillId="2" fontId="12" numFmtId="0" xfId="0" applyAlignment="1" applyFont="1">
      <alignment horizontal="left" vertical="bottom"/>
    </xf>
    <xf borderId="0" fillId="2" fontId="12" numFmtId="0" xfId="0" applyAlignment="1" applyFont="1">
      <alignment horizontal="right" vertical="bottom"/>
    </xf>
    <xf borderId="0" fillId="4" fontId="12" numFmtId="0" xfId="0" applyAlignment="1" applyFont="1">
      <alignment horizontal="right" vertical="bottom"/>
    </xf>
    <xf borderId="0" fillId="0" fontId="15" numFmtId="0" xfId="0" applyAlignment="1" applyFont="1">
      <alignment horizontal="left"/>
    </xf>
    <xf borderId="0" fillId="14" fontId="5" numFmtId="0" xfId="0" applyAlignment="1" applyFill="1" applyFont="1">
      <alignment readingOrder="0"/>
    </xf>
    <xf borderId="0" fillId="0" fontId="15" numFmtId="0" xfId="0" applyAlignment="1" applyFont="1">
      <alignment horizontal="right" readingOrder="0"/>
    </xf>
    <xf borderId="3" fillId="4" fontId="1" numFmtId="0" xfId="0" applyAlignment="1" applyBorder="1" applyFont="1">
      <alignment vertical="bottom"/>
    </xf>
    <xf borderId="5" fillId="13" fontId="5" numFmtId="0" xfId="0" applyAlignment="1" applyBorder="1" applyFont="1">
      <alignment readingOrder="0"/>
    </xf>
    <xf borderId="5" fillId="3" fontId="5" numFmtId="0" xfId="0" applyBorder="1" applyFont="1"/>
    <xf borderId="3" fillId="6" fontId="1" numFmtId="0" xfId="0" applyAlignment="1" applyBorder="1" applyFont="1">
      <alignment vertical="bottom"/>
    </xf>
    <xf borderId="5" fillId="4" fontId="5" numFmtId="0" xfId="0" applyBorder="1" applyFont="1"/>
    <xf borderId="5" fillId="13" fontId="6" numFmtId="0" xfId="0" applyAlignment="1" applyBorder="1" applyFont="1">
      <alignment horizontal="left" readingOrder="0"/>
    </xf>
    <xf borderId="0" fillId="10" fontId="12" numFmtId="0" xfId="0" applyAlignment="1" applyFont="1">
      <alignment horizontal="left" vertical="bottom"/>
    </xf>
    <xf borderId="5" fillId="3" fontId="11" numFmtId="0" xfId="0" applyAlignment="1" applyBorder="1" applyFont="1">
      <alignment horizontal="left" vertical="bottom"/>
    </xf>
    <xf borderId="5" fillId="5" fontId="13" numFmtId="0" xfId="0" applyAlignment="1" applyBorder="1" applyFont="1">
      <alignment horizontal="left" vertical="bottom"/>
    </xf>
    <xf borderId="5" fillId="5" fontId="11" numFmtId="0" xfId="0" applyAlignment="1" applyBorder="1" applyFont="1">
      <alignment horizontal="left" vertical="bottom"/>
    </xf>
    <xf borderId="5" fillId="10" fontId="12" numFmtId="0" xfId="0" applyAlignment="1" applyBorder="1" applyFont="1">
      <alignment horizontal="left" vertical="bottom"/>
    </xf>
    <xf borderId="3" fillId="0" fontId="12" numFmtId="0" xfId="0" applyAlignment="1" applyBorder="1" applyFont="1">
      <alignment horizontal="right" vertical="bottom"/>
    </xf>
    <xf borderId="3" fillId="3" fontId="11" numFmtId="0" xfId="0" applyAlignment="1" applyBorder="1" applyFont="1">
      <alignment horizontal="left" vertical="bottom"/>
    </xf>
    <xf borderId="5" fillId="0" fontId="12" numFmtId="0" xfId="0" applyAlignment="1" applyBorder="1" applyFont="1">
      <alignment horizontal="right" vertical="bottom"/>
    </xf>
    <xf borderId="0" fillId="0" fontId="12" numFmtId="0" xfId="0" applyAlignment="1" applyFont="1">
      <alignment horizontal="right" readingOrder="0" vertical="bottom"/>
    </xf>
    <xf borderId="3" fillId="4" fontId="12" numFmtId="0" xfId="0" applyAlignment="1" applyBorder="1" applyFont="1">
      <alignment horizontal="right" vertical="bottom"/>
    </xf>
    <xf borderId="5" fillId="4" fontId="12" numFmtId="0" xfId="0" applyAlignment="1" applyBorder="1" applyFont="1">
      <alignment horizontal="right" vertical="bottom"/>
    </xf>
    <xf borderId="0" fillId="0" fontId="11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5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6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7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8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ibc.so/" TargetMode="External"/><Relationship Id="rId2" Type="http://schemas.openxmlformats.org/officeDocument/2006/relationships/hyperlink" Target="http://libpthread.so/" TargetMode="External"/><Relationship Id="rId3" Type="http://schemas.openxmlformats.org/officeDocument/2006/relationships/hyperlink" Target="http://libcrypt.so/" TargetMode="External"/><Relationship Id="rId4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9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9.0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</row>
    <row r="4">
      <c r="A4" s="10" t="s">
        <v>25</v>
      </c>
      <c r="B4" s="11">
        <v>2976.0</v>
      </c>
      <c r="C4" s="11">
        <v>3188.0</v>
      </c>
      <c r="D4" s="11">
        <v>3144.0</v>
      </c>
      <c r="E4" s="11">
        <v>3224.0</v>
      </c>
      <c r="F4" s="11">
        <v>3180.0</v>
      </c>
      <c r="G4" s="11">
        <v>3164.0</v>
      </c>
      <c r="H4" s="11">
        <v>3032.0</v>
      </c>
      <c r="I4" s="11">
        <v>3024.0</v>
      </c>
      <c r="J4" s="11">
        <v>3132.0</v>
      </c>
      <c r="K4" s="11">
        <v>3216.0</v>
      </c>
      <c r="L4" s="12"/>
      <c r="M4" s="11">
        <v>7892.0</v>
      </c>
      <c r="N4" s="11">
        <v>3144.0</v>
      </c>
      <c r="O4" s="11">
        <v>3128.0</v>
      </c>
      <c r="P4" s="11">
        <v>11152.0</v>
      </c>
      <c r="Q4" s="12"/>
      <c r="R4" s="11">
        <v>4320.0</v>
      </c>
      <c r="S4" s="11">
        <v>4060.0</v>
      </c>
      <c r="T4" s="11">
        <v>6764.0</v>
      </c>
      <c r="U4" s="13">
        <v>144628.0</v>
      </c>
    </row>
    <row r="5">
      <c r="A5" s="14" t="s">
        <v>26</v>
      </c>
      <c r="B5" s="15">
        <v>6592.0</v>
      </c>
      <c r="C5" s="15">
        <v>3084.0</v>
      </c>
      <c r="D5" s="15">
        <v>3136.0</v>
      </c>
      <c r="E5" s="11">
        <v>3100.0</v>
      </c>
      <c r="F5" s="15">
        <v>3224.0</v>
      </c>
      <c r="G5" s="15">
        <v>3104.0</v>
      </c>
      <c r="H5" s="15">
        <v>3232.0</v>
      </c>
      <c r="I5" s="15">
        <v>17664.0</v>
      </c>
      <c r="J5" s="15">
        <v>3100.0</v>
      </c>
      <c r="K5" s="15">
        <v>3260.0</v>
      </c>
      <c r="L5" s="15">
        <v>8596.0</v>
      </c>
      <c r="M5" s="11">
        <v>8212.0</v>
      </c>
      <c r="N5" s="15">
        <v>3108.0</v>
      </c>
      <c r="O5" s="15">
        <v>20144.0</v>
      </c>
      <c r="P5" s="15">
        <v>10976.0</v>
      </c>
      <c r="Q5" s="11">
        <v>4144.0</v>
      </c>
      <c r="R5" s="12"/>
      <c r="S5" s="11">
        <v>16108.0</v>
      </c>
      <c r="T5" s="12"/>
      <c r="U5" s="12"/>
    </row>
    <row r="6">
      <c r="A6" s="14" t="s">
        <v>27</v>
      </c>
      <c r="B6" s="15">
        <v>7844.0</v>
      </c>
      <c r="C6" s="11">
        <v>3064.0</v>
      </c>
      <c r="D6" s="15">
        <v>3256.0</v>
      </c>
      <c r="E6" s="15">
        <v>3076.0</v>
      </c>
      <c r="F6" s="15">
        <v>3152.0</v>
      </c>
      <c r="G6" s="15">
        <v>3104.0</v>
      </c>
      <c r="H6" s="15">
        <v>3168.0</v>
      </c>
      <c r="I6" s="15">
        <v>19048.0</v>
      </c>
      <c r="J6" s="11">
        <v>3172.0</v>
      </c>
      <c r="K6" s="15">
        <v>3076.0</v>
      </c>
      <c r="L6" s="11">
        <v>8148.0</v>
      </c>
      <c r="M6" s="11">
        <v>8624.0</v>
      </c>
      <c r="N6" s="15">
        <v>3188.0</v>
      </c>
      <c r="O6" s="15">
        <v>21768.0</v>
      </c>
      <c r="P6" s="12"/>
      <c r="Q6" s="11">
        <v>4268.0</v>
      </c>
      <c r="R6" s="12"/>
      <c r="S6" s="11">
        <v>4100.0</v>
      </c>
      <c r="T6" s="12"/>
      <c r="U6" s="12"/>
    </row>
    <row r="7">
      <c r="A7" s="14" t="s">
        <v>28</v>
      </c>
      <c r="B7" s="15">
        <v>6680.0</v>
      </c>
      <c r="C7" s="15">
        <v>3500.0</v>
      </c>
      <c r="D7" s="12"/>
      <c r="E7" s="15">
        <v>3524.0</v>
      </c>
      <c r="F7" s="15">
        <v>3560.0</v>
      </c>
      <c r="G7" s="15">
        <v>3552.0</v>
      </c>
      <c r="H7" s="12"/>
      <c r="I7" s="15">
        <v>3372.0</v>
      </c>
      <c r="J7" s="12"/>
      <c r="K7" s="15">
        <v>3548.0</v>
      </c>
      <c r="L7" s="16"/>
      <c r="M7" s="17"/>
      <c r="N7" s="12"/>
      <c r="O7" s="12"/>
      <c r="P7" s="18"/>
      <c r="Q7" s="12"/>
      <c r="R7" s="18"/>
      <c r="S7" s="11">
        <v>3584.0</v>
      </c>
      <c r="T7" s="18"/>
      <c r="U7" s="12"/>
    </row>
    <row r="8">
      <c r="A8" s="14" t="s">
        <v>29</v>
      </c>
      <c r="B8" s="15">
        <v>7684.0</v>
      </c>
      <c r="C8" s="15">
        <v>3020.0</v>
      </c>
      <c r="D8" s="15">
        <v>3048.0</v>
      </c>
      <c r="E8" s="15">
        <v>2812.0</v>
      </c>
      <c r="F8" s="15">
        <v>2828.0</v>
      </c>
      <c r="G8" s="15">
        <v>2812.0</v>
      </c>
      <c r="H8" s="15">
        <v>2996.0</v>
      </c>
      <c r="I8" s="15">
        <v>19004.0</v>
      </c>
      <c r="J8" s="15">
        <v>3028.0</v>
      </c>
      <c r="K8" s="15">
        <v>3056.0</v>
      </c>
      <c r="L8" s="12"/>
      <c r="M8" s="12"/>
      <c r="N8" s="12"/>
      <c r="O8" s="15">
        <v>21332.0</v>
      </c>
      <c r="P8" s="15">
        <v>10464.0</v>
      </c>
      <c r="Q8" s="15">
        <v>5140.0</v>
      </c>
      <c r="R8" s="15">
        <v>36448.0</v>
      </c>
      <c r="S8" s="15">
        <v>17080.0</v>
      </c>
      <c r="T8" s="12"/>
      <c r="U8" s="12"/>
    </row>
    <row r="9">
      <c r="A9" s="14" t="s">
        <v>30</v>
      </c>
      <c r="B9" s="15">
        <v>8700.0</v>
      </c>
      <c r="C9" s="15">
        <v>3264.0</v>
      </c>
      <c r="D9" s="12"/>
      <c r="E9" s="11">
        <v>3128.0</v>
      </c>
      <c r="F9" s="12"/>
      <c r="G9" s="12"/>
      <c r="H9" s="15">
        <v>3092.0</v>
      </c>
      <c r="I9" s="15">
        <v>8204.0</v>
      </c>
      <c r="J9" s="15">
        <v>3224.0</v>
      </c>
      <c r="K9" s="15">
        <v>3048.0</v>
      </c>
      <c r="L9" s="11">
        <v>6632.0</v>
      </c>
      <c r="M9" s="15">
        <v>10360.0</v>
      </c>
      <c r="N9" s="12"/>
      <c r="O9" s="11">
        <v>3260.0</v>
      </c>
      <c r="P9" s="11">
        <v>10740.0</v>
      </c>
      <c r="Q9" s="12"/>
      <c r="R9" s="11">
        <v>4568.0</v>
      </c>
      <c r="S9" s="11">
        <v>3588.0</v>
      </c>
      <c r="T9" s="15">
        <v>10728.0</v>
      </c>
      <c r="U9" s="15">
        <v>11416.0</v>
      </c>
    </row>
    <row r="10">
      <c r="A10" s="19" t="s">
        <v>31</v>
      </c>
      <c r="B10" s="15">
        <v>9112.0</v>
      </c>
      <c r="C10" s="15">
        <v>3580.0</v>
      </c>
      <c r="D10" s="15">
        <v>3388.0</v>
      </c>
      <c r="E10" s="15">
        <v>3492.0</v>
      </c>
      <c r="F10" s="15">
        <v>3416.0</v>
      </c>
      <c r="G10" s="15">
        <v>3268.0</v>
      </c>
      <c r="H10" s="15">
        <v>3256.0</v>
      </c>
      <c r="I10" s="15">
        <v>8336.0</v>
      </c>
      <c r="J10" s="15">
        <v>3616.0</v>
      </c>
      <c r="K10" s="15">
        <v>3336.0</v>
      </c>
      <c r="L10" s="11">
        <v>7900.0</v>
      </c>
      <c r="M10" s="11">
        <v>10832.0</v>
      </c>
      <c r="N10" s="11">
        <v>3368.0</v>
      </c>
      <c r="O10" s="11">
        <v>3364.0</v>
      </c>
      <c r="P10" s="13">
        <v>11068.0</v>
      </c>
      <c r="Q10" s="11">
        <v>4100.0</v>
      </c>
      <c r="R10" s="11">
        <v>5004.0</v>
      </c>
      <c r="S10" s="11">
        <v>4052.0</v>
      </c>
      <c r="T10" s="11">
        <v>13740.0</v>
      </c>
      <c r="U10" s="11">
        <v>14624.0</v>
      </c>
    </row>
    <row r="11">
      <c r="A11" s="14" t="s">
        <v>32</v>
      </c>
      <c r="B11" s="20"/>
      <c r="C11" s="15">
        <v>3072.0</v>
      </c>
      <c r="D11" s="15">
        <v>3248.0</v>
      </c>
      <c r="E11" s="15">
        <v>3204.0</v>
      </c>
      <c r="F11" s="15">
        <v>3136.0</v>
      </c>
      <c r="G11" s="12"/>
      <c r="H11" s="15">
        <v>3136.0</v>
      </c>
      <c r="I11" s="15">
        <v>19040.0</v>
      </c>
      <c r="J11" s="12"/>
      <c r="K11" s="15">
        <v>3192.0</v>
      </c>
      <c r="L11" s="21"/>
      <c r="M11" s="15">
        <v>9444.0</v>
      </c>
      <c r="N11" s="12"/>
      <c r="O11" s="12"/>
      <c r="P11" s="12"/>
      <c r="Q11" s="15">
        <v>4332.0</v>
      </c>
      <c r="R11" s="12"/>
      <c r="S11" s="15">
        <v>4152.0</v>
      </c>
      <c r="T11" s="15">
        <v>12748.0</v>
      </c>
      <c r="U11" s="12"/>
    </row>
    <row r="12">
      <c r="A12" s="14" t="s">
        <v>33</v>
      </c>
      <c r="B12" s="11">
        <v>8268.0</v>
      </c>
      <c r="C12" s="15">
        <v>2972.0</v>
      </c>
      <c r="D12" s="15">
        <v>3116.0</v>
      </c>
      <c r="E12" s="15">
        <v>2852.0</v>
      </c>
      <c r="F12" s="15">
        <v>3096.0</v>
      </c>
      <c r="G12" s="15">
        <v>2924.0</v>
      </c>
      <c r="H12" s="11">
        <v>2888.0</v>
      </c>
      <c r="I12" s="15">
        <v>15704.0</v>
      </c>
      <c r="J12" s="12"/>
      <c r="K12" s="15">
        <v>3084.0</v>
      </c>
      <c r="L12" s="15">
        <v>8020.0</v>
      </c>
      <c r="M12" s="15">
        <v>9148.0</v>
      </c>
      <c r="N12" s="15">
        <v>2860.0</v>
      </c>
      <c r="O12" s="15">
        <v>21760.0</v>
      </c>
      <c r="P12" s="15">
        <v>21760.0</v>
      </c>
      <c r="Q12" s="15">
        <v>5156.0</v>
      </c>
      <c r="R12" s="12"/>
      <c r="S12" s="15">
        <v>17168.0</v>
      </c>
      <c r="T12" s="15">
        <v>12404.0</v>
      </c>
      <c r="U12" s="12"/>
    </row>
    <row r="13">
      <c r="A13" s="1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</row>
    <row r="14">
      <c r="A14" s="23" t="s">
        <v>35</v>
      </c>
      <c r="B14" s="23">
        <v>7144.0</v>
      </c>
      <c r="C14" s="23">
        <v>3260.0</v>
      </c>
      <c r="D14" s="24"/>
      <c r="E14" s="23">
        <v>3488.0</v>
      </c>
      <c r="F14" s="23">
        <v>3520.0</v>
      </c>
      <c r="G14" s="23">
        <v>3520.0</v>
      </c>
      <c r="H14" s="24"/>
      <c r="I14" s="23">
        <v>6312.0</v>
      </c>
      <c r="J14" s="24"/>
      <c r="K14" s="23">
        <v>3404.0</v>
      </c>
      <c r="L14" s="25"/>
      <c r="M14" s="25"/>
      <c r="N14" s="24"/>
      <c r="O14" s="24"/>
      <c r="P14" s="25"/>
      <c r="Q14" s="24"/>
      <c r="R14" s="25"/>
      <c r="S14" s="23">
        <v>3452.0</v>
      </c>
      <c r="T14" s="26"/>
      <c r="U14" s="24"/>
    </row>
    <row r="15">
      <c r="A15" s="23" t="s">
        <v>36</v>
      </c>
      <c r="B15" s="23">
        <v>7748.0</v>
      </c>
      <c r="C15" s="23">
        <v>3252.0</v>
      </c>
      <c r="D15" s="23">
        <v>3260.0</v>
      </c>
      <c r="E15" s="23">
        <v>3312.0</v>
      </c>
      <c r="F15" s="23">
        <v>3384.0</v>
      </c>
      <c r="G15" s="23">
        <v>3304.0</v>
      </c>
      <c r="H15" s="23">
        <v>3216.0</v>
      </c>
      <c r="I15" s="23">
        <v>7116.0</v>
      </c>
      <c r="J15" s="23">
        <v>3172.0</v>
      </c>
      <c r="K15" s="23">
        <v>3176.0</v>
      </c>
      <c r="L15" s="23">
        <v>7792.0</v>
      </c>
      <c r="M15" s="23">
        <v>9564.0</v>
      </c>
      <c r="N15" s="23">
        <v>3268.0</v>
      </c>
      <c r="O15" s="23">
        <v>4420.0</v>
      </c>
      <c r="P15" s="23">
        <v>11068.0</v>
      </c>
      <c r="Q15" s="23">
        <v>4396.0</v>
      </c>
      <c r="R15" s="23">
        <v>8720.0</v>
      </c>
      <c r="S15" s="23">
        <v>4276.0</v>
      </c>
      <c r="T15" s="23">
        <v>16856.0</v>
      </c>
      <c r="U15" s="23">
        <v>18792.0</v>
      </c>
    </row>
    <row r="16">
      <c r="A16" s="23" t="s">
        <v>37</v>
      </c>
      <c r="B16" s="15">
        <v>7600.0</v>
      </c>
      <c r="C16" s="15">
        <v>3236.0</v>
      </c>
      <c r="D16" s="12"/>
      <c r="E16" s="27">
        <v>3084.0</v>
      </c>
      <c r="F16" s="12"/>
      <c r="G16" s="12"/>
      <c r="H16" s="15">
        <v>3004.0</v>
      </c>
      <c r="I16" s="15">
        <v>7220.0</v>
      </c>
      <c r="J16" s="15">
        <v>3060.0</v>
      </c>
      <c r="K16" s="15">
        <v>3088.0</v>
      </c>
      <c r="L16" s="27">
        <v>6588.0</v>
      </c>
      <c r="M16" s="15">
        <v>9340.0</v>
      </c>
      <c r="N16" s="12"/>
      <c r="O16" s="27">
        <v>4676.0</v>
      </c>
      <c r="P16" s="27">
        <v>11112.0</v>
      </c>
      <c r="Q16" s="12"/>
      <c r="R16" s="27">
        <v>8532.0</v>
      </c>
      <c r="S16" s="27">
        <v>3764.0</v>
      </c>
      <c r="T16" s="15">
        <v>11060.0</v>
      </c>
      <c r="U16" s="15">
        <v>11972.0</v>
      </c>
    </row>
    <row r="17">
      <c r="A17" s="23" t="s">
        <v>38</v>
      </c>
      <c r="B17" s="23">
        <v>7652.0</v>
      </c>
      <c r="C17" s="23">
        <v>3192.0</v>
      </c>
      <c r="D17" s="23">
        <v>3172.0</v>
      </c>
      <c r="E17" s="23">
        <v>3068.0</v>
      </c>
      <c r="F17" s="23">
        <v>3112.0</v>
      </c>
      <c r="G17" s="23">
        <v>3140.0</v>
      </c>
      <c r="H17" s="23">
        <v>3048.0</v>
      </c>
      <c r="I17" s="23">
        <v>7192.0</v>
      </c>
      <c r="J17" s="23">
        <v>3092.0</v>
      </c>
      <c r="K17" s="23">
        <v>3220.0</v>
      </c>
      <c r="L17" s="23">
        <v>8564.0</v>
      </c>
      <c r="M17" s="23">
        <v>9468.0</v>
      </c>
      <c r="N17" s="23">
        <v>3060.0</v>
      </c>
      <c r="O17" s="23">
        <v>4312.0</v>
      </c>
      <c r="P17" s="23">
        <v>10968.0</v>
      </c>
      <c r="Q17" s="23">
        <v>4328.0</v>
      </c>
      <c r="R17" s="28">
        <v>12112.0</v>
      </c>
      <c r="S17" s="23">
        <v>4244.0</v>
      </c>
      <c r="T17" s="23">
        <v>10012.0</v>
      </c>
      <c r="U17" s="23">
        <v>11576.0</v>
      </c>
    </row>
    <row r="18">
      <c r="A18" s="23" t="s">
        <v>39</v>
      </c>
      <c r="B18" s="23">
        <v>7640.0</v>
      </c>
      <c r="C18" s="23">
        <v>3188.0</v>
      </c>
      <c r="D18" s="23">
        <v>3260.0</v>
      </c>
      <c r="E18" s="23">
        <v>3212.0</v>
      </c>
      <c r="F18" s="23">
        <v>3172.0</v>
      </c>
      <c r="G18" s="23">
        <v>3180.0</v>
      </c>
      <c r="H18" s="23">
        <v>3080.0</v>
      </c>
      <c r="I18" s="23">
        <v>19036.0</v>
      </c>
      <c r="J18" s="23">
        <v>3012.0</v>
      </c>
      <c r="K18" s="23">
        <v>3176.0</v>
      </c>
      <c r="L18" s="23">
        <v>8656.0</v>
      </c>
      <c r="M18" s="23">
        <v>9500.0</v>
      </c>
      <c r="N18" s="23">
        <v>3104.0</v>
      </c>
      <c r="O18" s="23">
        <v>21832.0</v>
      </c>
      <c r="P18" s="23">
        <v>10960.0</v>
      </c>
      <c r="Q18" s="23">
        <v>4332.0</v>
      </c>
      <c r="R18" s="28">
        <v>36352.0</v>
      </c>
      <c r="S18" s="23">
        <v>16576.0</v>
      </c>
      <c r="T18" s="23">
        <v>12700.0</v>
      </c>
      <c r="U18" s="23">
        <v>144712.0</v>
      </c>
    </row>
    <row r="19">
      <c r="A19" s="29" t="s">
        <v>40</v>
      </c>
      <c r="B19" s="23">
        <v>7644.0</v>
      </c>
      <c r="C19" s="23">
        <v>3144.0</v>
      </c>
      <c r="D19" s="23">
        <v>2996.0</v>
      </c>
      <c r="E19" s="23">
        <v>2996.0</v>
      </c>
      <c r="F19" s="23">
        <v>2952.0</v>
      </c>
      <c r="G19" s="23">
        <v>3048.0</v>
      </c>
      <c r="H19" s="23">
        <v>2892.0</v>
      </c>
      <c r="I19" s="23">
        <v>19052.0</v>
      </c>
      <c r="J19" s="23">
        <v>3032.0</v>
      </c>
      <c r="K19" s="23">
        <v>3092.0</v>
      </c>
      <c r="L19" s="23">
        <v>8080.0</v>
      </c>
      <c r="M19" s="23">
        <v>9204.0</v>
      </c>
      <c r="N19" s="23">
        <v>2924.0</v>
      </c>
      <c r="O19" s="23">
        <v>21612.0</v>
      </c>
      <c r="P19" s="23">
        <v>10496.0</v>
      </c>
      <c r="Q19" s="23">
        <v>5152.0</v>
      </c>
      <c r="R19" s="23">
        <v>36420.0</v>
      </c>
      <c r="S19" s="23">
        <v>17088.0</v>
      </c>
      <c r="T19" s="23">
        <v>12384.0</v>
      </c>
      <c r="U19" s="23">
        <v>144380.0</v>
      </c>
    </row>
    <row r="20">
      <c r="A20" s="30" t="s">
        <v>41</v>
      </c>
      <c r="B20" s="23">
        <v>7956.0</v>
      </c>
      <c r="C20" s="23">
        <v>3080.0</v>
      </c>
      <c r="D20" s="23">
        <v>3264.0</v>
      </c>
      <c r="E20" s="23">
        <v>3128.0</v>
      </c>
      <c r="F20" s="23">
        <v>3124.0</v>
      </c>
      <c r="G20" s="23">
        <v>3148.0</v>
      </c>
      <c r="H20" s="23">
        <v>3148.0</v>
      </c>
      <c r="I20" s="23">
        <v>19248.0</v>
      </c>
      <c r="J20" s="23">
        <v>3144.0</v>
      </c>
      <c r="K20" s="23">
        <v>3076.0</v>
      </c>
    </row>
    <row r="22">
      <c r="A22" s="31" t="s">
        <v>42</v>
      </c>
      <c r="W22" s="32" t="s">
        <v>43</v>
      </c>
    </row>
    <row r="23">
      <c r="A23" s="33" t="s">
        <v>44</v>
      </c>
      <c r="W23" s="34">
        <f>U4/U18</f>
        <v>0.9994195367</v>
      </c>
    </row>
    <row r="24">
      <c r="A24" s="35" t="s">
        <v>45</v>
      </c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4" t="s">
        <v>26</v>
      </c>
      <c r="B28" s="34">
        <f t="shared" ref="B28:D28" si="1">(B5/B18)</f>
        <v>0.8628272251</v>
      </c>
      <c r="C28" s="34">
        <f t="shared" si="1"/>
        <v>0.9673776662</v>
      </c>
      <c r="D28" s="34">
        <f t="shared" si="1"/>
        <v>0.9619631902</v>
      </c>
      <c r="F28" s="34">
        <f t="shared" ref="F28:L28" si="2">(F5/F18)</f>
        <v>1.016393443</v>
      </c>
      <c r="G28" s="34">
        <f t="shared" si="2"/>
        <v>0.9761006289</v>
      </c>
      <c r="H28" s="34">
        <f t="shared" si="2"/>
        <v>1.049350649</v>
      </c>
      <c r="I28" s="34">
        <f t="shared" si="2"/>
        <v>0.9279260349</v>
      </c>
      <c r="J28" s="34">
        <f t="shared" si="2"/>
        <v>1.029216467</v>
      </c>
      <c r="K28" s="34">
        <f t="shared" si="2"/>
        <v>1.026448363</v>
      </c>
      <c r="L28" s="34">
        <f t="shared" si="2"/>
        <v>0.9930683919</v>
      </c>
      <c r="N28" s="34">
        <f t="shared" ref="N28:P28" si="3">(N5/N18)</f>
        <v>1.00128866</v>
      </c>
      <c r="O28" s="34">
        <f t="shared" si="3"/>
        <v>0.9226823012</v>
      </c>
      <c r="P28" s="34">
        <f t="shared" si="3"/>
        <v>1.001459854</v>
      </c>
      <c r="V28" s="34">
        <f t="shared" ref="V28:V35" si="6">AVERAGE(B28:K28)</f>
        <v>0.9797337408</v>
      </c>
      <c r="W28" s="34">
        <f t="shared" ref="W28:W29" si="7">AVERAGE(L28:Q28)</f>
        <v>0.9796248017</v>
      </c>
      <c r="X28" s="32" t="s">
        <v>50</v>
      </c>
    </row>
    <row r="29">
      <c r="A29" s="14" t="s">
        <v>27</v>
      </c>
      <c r="B29" s="34">
        <f>(B6/B18)</f>
        <v>1.026701571</v>
      </c>
      <c r="D29" s="34">
        <f t="shared" ref="D29:I29" si="4">(D6/D18)</f>
        <v>0.9987730061</v>
      </c>
      <c r="E29" s="34">
        <f t="shared" si="4"/>
        <v>0.9576587796</v>
      </c>
      <c r="F29" s="34">
        <f t="shared" si="4"/>
        <v>0.9936948298</v>
      </c>
      <c r="G29" s="34">
        <f t="shared" si="4"/>
        <v>0.9761006289</v>
      </c>
      <c r="H29" s="34">
        <f t="shared" si="4"/>
        <v>1.028571429</v>
      </c>
      <c r="I29" s="34">
        <f t="shared" si="4"/>
        <v>1.000630385</v>
      </c>
      <c r="K29" s="34">
        <f>(K6/K18)</f>
        <v>0.9685138539</v>
      </c>
      <c r="N29" s="34">
        <f t="shared" ref="N29:O29" si="5">(N6/N18)</f>
        <v>1.027061856</v>
      </c>
      <c r="O29" s="34">
        <f t="shared" si="5"/>
        <v>0.9970685233</v>
      </c>
      <c r="V29" s="34">
        <f t="shared" si="6"/>
        <v>0.9938305603</v>
      </c>
      <c r="W29" s="34">
        <f t="shared" si="7"/>
        <v>1.012065189</v>
      </c>
      <c r="X29" s="32" t="s">
        <v>50</v>
      </c>
    </row>
    <row r="30">
      <c r="A30" s="14" t="s">
        <v>28</v>
      </c>
      <c r="B30" s="34">
        <f t="shared" ref="B30:C30" si="8">(B7/B17)</f>
        <v>0.8729743858</v>
      </c>
      <c r="C30" s="34">
        <f t="shared" si="8"/>
        <v>1.096491228</v>
      </c>
      <c r="E30" s="34">
        <f t="shared" ref="E30:G30" si="9">(E7/E17)</f>
        <v>1.14863103</v>
      </c>
      <c r="F30" s="34">
        <f t="shared" si="9"/>
        <v>1.143958869</v>
      </c>
      <c r="G30" s="34">
        <f t="shared" si="9"/>
        <v>1.131210191</v>
      </c>
      <c r="I30" s="34">
        <f>(I7/I17)</f>
        <v>0.4688542825</v>
      </c>
      <c r="K30" s="34">
        <f>(K7/K17)</f>
        <v>1.101863354</v>
      </c>
      <c r="V30" s="34">
        <f t="shared" si="6"/>
        <v>0.9948547629</v>
      </c>
      <c r="W30" s="32" t="s">
        <v>50</v>
      </c>
      <c r="X30" s="32" t="s">
        <v>50</v>
      </c>
    </row>
    <row r="31">
      <c r="A31" s="14" t="s">
        <v>29</v>
      </c>
      <c r="B31" s="34">
        <f t="shared" ref="B31:K31" si="10">(B8/B19)</f>
        <v>1.005232862</v>
      </c>
      <c r="C31" s="34">
        <f t="shared" si="10"/>
        <v>0.9605597964</v>
      </c>
      <c r="D31" s="34">
        <f t="shared" si="10"/>
        <v>1.017356475</v>
      </c>
      <c r="E31" s="34">
        <f t="shared" si="10"/>
        <v>0.9385847797</v>
      </c>
      <c r="F31" s="34">
        <f t="shared" si="10"/>
        <v>0.9579945799</v>
      </c>
      <c r="G31" s="34">
        <f t="shared" si="10"/>
        <v>0.9225721785</v>
      </c>
      <c r="H31" s="34">
        <f t="shared" si="10"/>
        <v>1.035961272</v>
      </c>
      <c r="I31" s="34">
        <f t="shared" si="10"/>
        <v>0.9974805795</v>
      </c>
      <c r="J31" s="34">
        <f t="shared" si="10"/>
        <v>0.9986807388</v>
      </c>
      <c r="K31" s="34">
        <f t="shared" si="10"/>
        <v>0.9883570505</v>
      </c>
      <c r="O31" s="34">
        <f t="shared" ref="O31:S31" si="11">(O8/O19)</f>
        <v>0.9870442347</v>
      </c>
      <c r="P31" s="34">
        <f t="shared" si="11"/>
        <v>0.9969512195</v>
      </c>
      <c r="Q31" s="34">
        <f t="shared" si="11"/>
        <v>0.9976708075</v>
      </c>
      <c r="R31" s="34">
        <f t="shared" si="11"/>
        <v>1.000768808</v>
      </c>
      <c r="S31" s="34">
        <f t="shared" si="11"/>
        <v>0.9995318352</v>
      </c>
      <c r="V31" s="34">
        <f t="shared" si="6"/>
        <v>0.9822780313</v>
      </c>
      <c r="W31" s="34">
        <f t="shared" ref="W31:W34" si="15">AVERAGE(L31:Q31)</f>
        <v>0.9938887539</v>
      </c>
      <c r="X31" s="34">
        <f t="shared" ref="X31:X32" si="16">average(R31:U31)</f>
        <v>1.000150322</v>
      </c>
    </row>
    <row r="32">
      <c r="A32" s="14" t="s">
        <v>30</v>
      </c>
      <c r="B32" s="34">
        <f t="shared" ref="B32:C32" si="12">(B9/B17)</f>
        <v>1.136957658</v>
      </c>
      <c r="C32" s="34">
        <f t="shared" si="12"/>
        <v>1.022556391</v>
      </c>
      <c r="H32" s="34">
        <f t="shared" ref="H32:K32" si="13">(H9/H17)</f>
        <v>1.014435696</v>
      </c>
      <c r="I32" s="34">
        <f t="shared" si="13"/>
        <v>1.140711902</v>
      </c>
      <c r="J32" s="34">
        <f t="shared" si="13"/>
        <v>1.042690815</v>
      </c>
      <c r="K32" s="34">
        <f t="shared" si="13"/>
        <v>0.9465838509</v>
      </c>
      <c r="M32" s="34">
        <f>(M9/M17)</f>
        <v>1.094212083</v>
      </c>
      <c r="T32" s="34">
        <f t="shared" ref="T32:U32" si="14">(T9/T17)</f>
        <v>1.071514183</v>
      </c>
      <c r="U32" s="34">
        <f t="shared" si="14"/>
        <v>0.9861782999</v>
      </c>
      <c r="V32" s="34">
        <f t="shared" si="6"/>
        <v>1.050656052</v>
      </c>
      <c r="W32" s="34">
        <f t="shared" si="15"/>
        <v>1.094212083</v>
      </c>
      <c r="X32" s="34">
        <f t="shared" si="16"/>
        <v>1.028846241</v>
      </c>
    </row>
    <row r="33">
      <c r="A33" s="19" t="s">
        <v>31</v>
      </c>
      <c r="B33" s="34">
        <f t="shared" ref="B33:K33" si="17">(B10/B17)</f>
        <v>1.190799791</v>
      </c>
      <c r="C33" s="34">
        <f t="shared" si="17"/>
        <v>1.121553885</v>
      </c>
      <c r="D33" s="34">
        <f t="shared" si="17"/>
        <v>1.068095839</v>
      </c>
      <c r="E33" s="34">
        <f t="shared" si="17"/>
        <v>1.138200782</v>
      </c>
      <c r="F33" s="34">
        <f t="shared" si="17"/>
        <v>1.097686375</v>
      </c>
      <c r="G33" s="34">
        <f t="shared" si="17"/>
        <v>1.040764331</v>
      </c>
      <c r="H33" s="34">
        <f t="shared" si="17"/>
        <v>1.06824147</v>
      </c>
      <c r="I33" s="34">
        <f t="shared" si="17"/>
        <v>1.159065628</v>
      </c>
      <c r="J33" s="34">
        <f t="shared" si="17"/>
        <v>1.169469599</v>
      </c>
      <c r="K33" s="34">
        <f t="shared" si="17"/>
        <v>1.036024845</v>
      </c>
      <c r="P33" s="34">
        <f>(P10/P17)</f>
        <v>1.009117433</v>
      </c>
      <c r="V33" s="34">
        <f t="shared" si="6"/>
        <v>1.108990254</v>
      </c>
      <c r="W33" s="34">
        <f t="shared" si="15"/>
        <v>1.009117433</v>
      </c>
      <c r="X33" s="32" t="s">
        <v>50</v>
      </c>
    </row>
    <row r="34">
      <c r="A34" s="14" t="s">
        <v>32</v>
      </c>
      <c r="C34" s="34">
        <f t="shared" ref="C34:F34" si="18">(C11/C18)</f>
        <v>0.9636135508</v>
      </c>
      <c r="D34" s="34">
        <f t="shared" si="18"/>
        <v>0.9963190184</v>
      </c>
      <c r="E34" s="34">
        <f t="shared" si="18"/>
        <v>0.99750934</v>
      </c>
      <c r="F34" s="34">
        <f t="shared" si="18"/>
        <v>0.9886506936</v>
      </c>
      <c r="H34" s="34">
        <f t="shared" ref="H34:I34" si="19">(H11/H18)</f>
        <v>1.018181818</v>
      </c>
      <c r="I34" s="34">
        <f t="shared" si="19"/>
        <v>1.000210128</v>
      </c>
      <c r="K34" s="34">
        <f t="shared" ref="K34:K35" si="21">(K11/K18)</f>
        <v>1.005037783</v>
      </c>
      <c r="M34" s="34">
        <f>(M11/M18)</f>
        <v>0.9941052632</v>
      </c>
      <c r="Q34" s="34">
        <f t="shared" ref="Q34:Q35" si="23">(Q11/Q18)</f>
        <v>1</v>
      </c>
      <c r="T34" s="34">
        <f>(T11/T18)</f>
        <v>1.003779528</v>
      </c>
      <c r="V34" s="34">
        <f t="shared" si="6"/>
        <v>0.9956460475</v>
      </c>
      <c r="W34" s="34">
        <f t="shared" si="15"/>
        <v>0.9970526316</v>
      </c>
      <c r="X34" s="34">
        <f t="shared" ref="X34:X35" si="25">average(R34:U34)</f>
        <v>1.003779528</v>
      </c>
    </row>
    <row r="35">
      <c r="A35" s="14" t="s">
        <v>33</v>
      </c>
      <c r="C35" s="34">
        <f t="shared" ref="C35:G35" si="20">(C12/C19)</f>
        <v>0.9452926209</v>
      </c>
      <c r="D35" s="34">
        <f t="shared" si="20"/>
        <v>1.040053405</v>
      </c>
      <c r="E35" s="34">
        <f t="shared" si="20"/>
        <v>0.9519359146</v>
      </c>
      <c r="F35" s="34">
        <f t="shared" si="20"/>
        <v>1.048780488</v>
      </c>
      <c r="G35" s="34">
        <f t="shared" si="20"/>
        <v>0.9593175853</v>
      </c>
      <c r="I35" s="34">
        <f>(I12/I19)</f>
        <v>0.8242704178</v>
      </c>
      <c r="K35" s="34">
        <f t="shared" si="21"/>
        <v>0.9974126779</v>
      </c>
      <c r="L35" s="34">
        <f t="shared" ref="L35:O35" si="22">(L12/L19)</f>
        <v>0.9925742574</v>
      </c>
      <c r="M35" s="34">
        <f t="shared" si="22"/>
        <v>0.9939156888</v>
      </c>
      <c r="N35" s="34">
        <f t="shared" si="22"/>
        <v>0.9781121751</v>
      </c>
      <c r="O35" s="34">
        <f t="shared" si="22"/>
        <v>1.006848047</v>
      </c>
      <c r="Q35" s="34">
        <f t="shared" si="23"/>
        <v>1.000776398</v>
      </c>
      <c r="S35" s="34">
        <f t="shared" ref="S35:T35" si="24">(S12/S19)</f>
        <v>1.004681648</v>
      </c>
      <c r="T35" s="34">
        <f t="shared" si="24"/>
        <v>1.001614987</v>
      </c>
      <c r="V35" s="34">
        <f t="shared" si="6"/>
        <v>0.9667233012</v>
      </c>
      <c r="W35" s="34">
        <f>AVERAGE(L35,Q35)</f>
        <v>0.9966753275</v>
      </c>
      <c r="X35" s="34">
        <f t="shared" si="25"/>
        <v>1.003148318</v>
      </c>
    </row>
    <row r="38">
      <c r="A38" s="32" t="s">
        <v>51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8.63"/>
  </cols>
  <sheetData>
    <row r="1">
      <c r="A1" s="1"/>
      <c r="B1" s="2"/>
    </row>
    <row r="2">
      <c r="A2" s="8" t="s">
        <v>4</v>
      </c>
      <c r="B2" s="86" t="s">
        <v>124</v>
      </c>
    </row>
    <row r="3">
      <c r="A3" s="10" t="s">
        <v>25</v>
      </c>
      <c r="B3" s="15" t="s">
        <v>119</v>
      </c>
    </row>
    <row r="4">
      <c r="A4" s="14" t="s">
        <v>26</v>
      </c>
      <c r="B4" s="15" t="s">
        <v>118</v>
      </c>
    </row>
    <row r="5">
      <c r="A5" s="14" t="s">
        <v>27</v>
      </c>
      <c r="B5" s="15" t="s">
        <v>118</v>
      </c>
    </row>
    <row r="6">
      <c r="A6" s="14" t="s">
        <v>28</v>
      </c>
      <c r="B6" s="15" t="s">
        <v>117</v>
      </c>
    </row>
    <row r="7">
      <c r="A7" s="14" t="s">
        <v>29</v>
      </c>
      <c r="B7" s="15" t="s">
        <v>119</v>
      </c>
    </row>
    <row r="8">
      <c r="A8" s="14" t="s">
        <v>30</v>
      </c>
      <c r="B8" s="15" t="s">
        <v>117</v>
      </c>
    </row>
    <row r="9">
      <c r="A9" s="19" t="s">
        <v>31</v>
      </c>
      <c r="B9" s="15" t="s">
        <v>117</v>
      </c>
    </row>
    <row r="10">
      <c r="A10" s="14" t="s">
        <v>32</v>
      </c>
      <c r="B10" s="15" t="s">
        <v>117</v>
      </c>
    </row>
    <row r="11">
      <c r="A11" s="14" t="s">
        <v>33</v>
      </c>
      <c r="B11" s="15" t="s">
        <v>117</v>
      </c>
    </row>
    <row r="12">
      <c r="A12" s="14" t="s">
        <v>34</v>
      </c>
      <c r="B12" s="15" t="s">
        <v>119</v>
      </c>
    </row>
    <row r="15">
      <c r="A15" s="81" t="s">
        <v>125</v>
      </c>
      <c r="B15" s="81"/>
    </row>
    <row r="16">
      <c r="A16" s="84" t="s">
        <v>118</v>
      </c>
      <c r="B16" s="87" t="s">
        <v>126</v>
      </c>
    </row>
    <row r="17">
      <c r="A17" s="84" t="s">
        <v>117</v>
      </c>
      <c r="B17" s="87" t="s">
        <v>127</v>
      </c>
    </row>
    <row r="18">
      <c r="A18" s="84" t="s">
        <v>119</v>
      </c>
      <c r="B18" s="87" t="s">
        <v>128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6" max="16" width="19.25"/>
  </cols>
  <sheetData>
    <row r="1">
      <c r="A1" s="84" t="s">
        <v>129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88"/>
      <c r="M1" s="3"/>
      <c r="N1" s="3"/>
      <c r="O1" s="3"/>
      <c r="P1" s="3"/>
      <c r="Q1" s="3"/>
      <c r="R1" s="3"/>
      <c r="S1" s="57"/>
      <c r="T1" s="3"/>
      <c r="U1" s="3"/>
      <c r="V1" s="3"/>
      <c r="W1" s="3"/>
      <c r="X1" s="62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89"/>
      <c r="M2" s="5" t="s">
        <v>2</v>
      </c>
      <c r="N2" s="6"/>
      <c r="O2" s="6"/>
      <c r="P2" s="6"/>
      <c r="Q2" s="6"/>
      <c r="R2" s="7"/>
      <c r="S2" s="58"/>
      <c r="T2" s="5" t="s">
        <v>3</v>
      </c>
      <c r="U2" s="6"/>
      <c r="V2" s="6"/>
      <c r="W2" s="7"/>
      <c r="X2" s="62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0" t="s">
        <v>89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1" t="s">
        <v>89</v>
      </c>
      <c r="T3" s="9" t="s">
        <v>21</v>
      </c>
      <c r="U3" s="9" t="s">
        <v>22</v>
      </c>
      <c r="V3" s="9" t="s">
        <v>23</v>
      </c>
      <c r="W3" s="9" t="s">
        <v>24</v>
      </c>
      <c r="X3" s="92" t="s">
        <v>130</v>
      </c>
    </row>
    <row r="4">
      <c r="A4" s="10" t="s">
        <v>25</v>
      </c>
      <c r="B4" s="15">
        <v>23.11</v>
      </c>
      <c r="C4" s="15">
        <v>14.99</v>
      </c>
      <c r="D4" s="15">
        <v>16.37</v>
      </c>
      <c r="E4" s="15">
        <v>42.74</v>
      </c>
      <c r="F4" s="15">
        <v>19.52</v>
      </c>
      <c r="G4" s="15">
        <v>6.83</v>
      </c>
      <c r="H4" s="15">
        <v>526.29</v>
      </c>
      <c r="I4" s="15">
        <v>32.19</v>
      </c>
      <c r="J4" s="15">
        <v>52.07</v>
      </c>
      <c r="K4" s="15">
        <v>9.52</v>
      </c>
      <c r="L4" s="93">
        <f t="shared" ref="L4:L13" si="1">AVERAGE(B4:K4)/60</f>
        <v>1.239383333</v>
      </c>
      <c r="M4" s="15">
        <v>14.86</v>
      </c>
      <c r="N4" s="15">
        <v>145.11</v>
      </c>
      <c r="O4" s="15">
        <v>58.4</v>
      </c>
      <c r="P4" s="15">
        <v>643.83</v>
      </c>
      <c r="Q4" s="15">
        <v>55.17</v>
      </c>
      <c r="R4" s="15">
        <v>77.58</v>
      </c>
      <c r="S4" s="94">
        <f t="shared" ref="S4:S13" si="2">AVERAGE(M4:R4)/60</f>
        <v>2.76375</v>
      </c>
      <c r="T4" s="15">
        <v>610.15</v>
      </c>
      <c r="U4" s="15">
        <v>181.67</v>
      </c>
      <c r="V4" s="15">
        <v>20.11</v>
      </c>
      <c r="W4" s="15">
        <v>4.36</v>
      </c>
      <c r="X4" s="62">
        <f t="shared" ref="X4:X11" si="3">AVERAGE(T4:W4)/60</f>
        <v>3.401208333</v>
      </c>
    </row>
    <row r="5">
      <c r="A5" s="14" t="s">
        <v>26</v>
      </c>
      <c r="B5" s="15">
        <v>80.62</v>
      </c>
      <c r="C5" s="15">
        <v>76.71</v>
      </c>
      <c r="D5" s="15">
        <v>78.5</v>
      </c>
      <c r="E5" s="15">
        <v>87.05</v>
      </c>
      <c r="F5" s="15">
        <v>77.58</v>
      </c>
      <c r="G5" s="15">
        <v>73.74</v>
      </c>
      <c r="H5" s="15">
        <v>77.77</v>
      </c>
      <c r="I5" s="15">
        <v>86.31</v>
      </c>
      <c r="J5" s="15">
        <v>97.5</v>
      </c>
      <c r="K5" s="15">
        <v>76.57</v>
      </c>
      <c r="L5" s="93">
        <f t="shared" si="1"/>
        <v>1.353916667</v>
      </c>
      <c r="M5" s="15">
        <v>78.44</v>
      </c>
      <c r="N5" s="15">
        <v>2046.51</v>
      </c>
      <c r="O5" s="15">
        <v>97.32</v>
      </c>
      <c r="P5" s="15">
        <v>423.6</v>
      </c>
      <c r="Q5" s="15">
        <v>161.89</v>
      </c>
      <c r="R5" s="15">
        <v>252.81</v>
      </c>
      <c r="S5" s="94">
        <f t="shared" si="2"/>
        <v>8.501583333</v>
      </c>
      <c r="T5" s="15">
        <v>219.43</v>
      </c>
      <c r="U5" s="15">
        <v>300.67</v>
      </c>
      <c r="V5" s="15">
        <v>3818.8</v>
      </c>
      <c r="W5" s="15">
        <v>492.94</v>
      </c>
      <c r="X5" s="62">
        <f t="shared" si="3"/>
        <v>20.13266667</v>
      </c>
    </row>
    <row r="6">
      <c r="A6" s="14" t="s">
        <v>27</v>
      </c>
      <c r="B6" s="15">
        <v>15.33</v>
      </c>
      <c r="C6" s="15">
        <v>14.84</v>
      </c>
      <c r="D6" s="15">
        <v>16.09</v>
      </c>
      <c r="E6" s="15">
        <v>16.56</v>
      </c>
      <c r="F6" s="15">
        <v>15.95</v>
      </c>
      <c r="G6" s="15">
        <v>14.75</v>
      </c>
      <c r="H6" s="15">
        <v>15.0</v>
      </c>
      <c r="I6" s="15">
        <v>16.73</v>
      </c>
      <c r="J6" s="15">
        <v>16.93</v>
      </c>
      <c r="K6" s="15">
        <v>15.92</v>
      </c>
      <c r="L6" s="93">
        <f t="shared" si="1"/>
        <v>0.2635</v>
      </c>
      <c r="M6" s="15">
        <v>16.62</v>
      </c>
      <c r="N6" s="15">
        <v>43.67</v>
      </c>
      <c r="O6" s="15">
        <v>16.98</v>
      </c>
      <c r="P6" s="15">
        <v>27.01</v>
      </c>
      <c r="Q6" s="15">
        <v>13.26</v>
      </c>
      <c r="R6" s="15">
        <v>36.68</v>
      </c>
      <c r="S6" s="94">
        <f t="shared" si="2"/>
        <v>0.4283888889</v>
      </c>
      <c r="T6" s="15">
        <v>29.32</v>
      </c>
      <c r="U6" s="15">
        <v>38.88</v>
      </c>
      <c r="V6" s="15">
        <v>0.33</v>
      </c>
      <c r="W6" s="15">
        <v>0.33</v>
      </c>
      <c r="X6" s="62">
        <f t="shared" si="3"/>
        <v>0.2869166667</v>
      </c>
    </row>
    <row r="7">
      <c r="A7" s="14" t="s">
        <v>28</v>
      </c>
      <c r="B7" s="15">
        <v>36.26</v>
      </c>
      <c r="C7" s="15">
        <v>37.6</v>
      </c>
      <c r="D7" s="15">
        <v>144.95</v>
      </c>
      <c r="E7" s="15">
        <v>55.05</v>
      </c>
      <c r="F7" s="15">
        <v>35.15</v>
      </c>
      <c r="G7" s="15">
        <v>34.56</v>
      </c>
      <c r="H7" s="15">
        <v>7.5</v>
      </c>
      <c r="I7" s="15">
        <v>53.02</v>
      </c>
      <c r="J7" s="15">
        <v>25.33</v>
      </c>
      <c r="K7" s="15">
        <v>36.29</v>
      </c>
      <c r="L7" s="93">
        <f t="shared" si="1"/>
        <v>0.7761833333</v>
      </c>
      <c r="M7" s="95">
        <v>31.49</v>
      </c>
      <c r="N7" s="15">
        <v>82.38</v>
      </c>
      <c r="O7" s="15">
        <v>5.84</v>
      </c>
      <c r="P7" s="15">
        <v>22.11</v>
      </c>
      <c r="Q7" s="18"/>
      <c r="R7" s="15">
        <v>6.5</v>
      </c>
      <c r="S7" s="94">
        <f t="shared" si="2"/>
        <v>0.4944</v>
      </c>
      <c r="T7" s="18"/>
      <c r="U7" s="15">
        <v>306.85</v>
      </c>
      <c r="V7" s="96"/>
      <c r="W7" s="96"/>
      <c r="X7" s="62">
        <f t="shared" si="3"/>
        <v>5.114166667</v>
      </c>
    </row>
    <row r="8">
      <c r="A8" s="14" t="s">
        <v>29</v>
      </c>
      <c r="B8" s="15">
        <v>4.76</v>
      </c>
      <c r="C8" s="15">
        <v>4.48</v>
      </c>
      <c r="D8" s="15">
        <v>10.65</v>
      </c>
      <c r="E8" s="15">
        <v>7.85</v>
      </c>
      <c r="F8" s="15">
        <v>3.67</v>
      </c>
      <c r="G8" s="15">
        <v>3.57</v>
      </c>
      <c r="H8" s="15">
        <v>3.1</v>
      </c>
      <c r="I8" s="15">
        <v>19.18</v>
      </c>
      <c r="J8" s="15">
        <v>2.86</v>
      </c>
      <c r="K8" s="15">
        <v>3.68</v>
      </c>
      <c r="L8" s="93">
        <f t="shared" si="1"/>
        <v>0.1063333333</v>
      </c>
      <c r="M8" s="15">
        <v>2.87</v>
      </c>
      <c r="N8" s="15">
        <v>3.28</v>
      </c>
      <c r="O8" s="97"/>
      <c r="P8" s="15">
        <v>271.93</v>
      </c>
      <c r="Q8" s="15">
        <v>23.96</v>
      </c>
      <c r="R8" s="15">
        <v>7.87</v>
      </c>
      <c r="S8" s="94">
        <f t="shared" si="2"/>
        <v>1.033033333</v>
      </c>
      <c r="T8" s="15">
        <v>93.33</v>
      </c>
      <c r="U8" s="15">
        <v>6.75</v>
      </c>
      <c r="V8" s="15">
        <v>19.3</v>
      </c>
      <c r="W8" s="15">
        <v>4238.91</v>
      </c>
      <c r="X8" s="62">
        <f t="shared" si="3"/>
        <v>18.15954167</v>
      </c>
    </row>
    <row r="9">
      <c r="A9" s="14" t="s">
        <v>30</v>
      </c>
      <c r="B9" s="15">
        <v>17.38</v>
      </c>
      <c r="C9" s="15">
        <v>7.39</v>
      </c>
      <c r="D9" s="15">
        <v>5.29</v>
      </c>
      <c r="E9" s="15">
        <v>14.75</v>
      </c>
      <c r="F9" s="15">
        <v>6.89</v>
      </c>
      <c r="G9" s="15">
        <v>1117.05</v>
      </c>
      <c r="H9" s="15">
        <v>6.81</v>
      </c>
      <c r="I9" s="15">
        <v>13.73</v>
      </c>
      <c r="J9" s="15">
        <v>21.7</v>
      </c>
      <c r="K9" s="15">
        <v>4.22</v>
      </c>
      <c r="L9" s="93">
        <f t="shared" si="1"/>
        <v>2.02535</v>
      </c>
      <c r="M9" s="15">
        <v>7.68</v>
      </c>
      <c r="N9" s="15">
        <v>56.89</v>
      </c>
      <c r="O9" s="15">
        <v>29.03</v>
      </c>
      <c r="P9" s="98">
        <v>32118.64</v>
      </c>
      <c r="Q9" s="15">
        <v>17.99</v>
      </c>
      <c r="R9" s="15">
        <v>29.24</v>
      </c>
      <c r="S9" s="98">
        <f t="shared" si="2"/>
        <v>89.60963889</v>
      </c>
      <c r="T9" s="15">
        <v>643.27</v>
      </c>
      <c r="U9" s="15">
        <v>3605.22</v>
      </c>
      <c r="V9" s="15">
        <v>33.73</v>
      </c>
      <c r="W9" s="15">
        <v>124.0</v>
      </c>
      <c r="X9" s="62">
        <f t="shared" si="3"/>
        <v>18.35925</v>
      </c>
    </row>
    <row r="10">
      <c r="A10" s="19" t="s">
        <v>31</v>
      </c>
      <c r="B10" s="99">
        <v>6.45</v>
      </c>
      <c r="C10" s="40">
        <v>2.06</v>
      </c>
      <c r="D10" s="40">
        <v>2.45</v>
      </c>
      <c r="E10" s="40">
        <v>5.36</v>
      </c>
      <c r="F10" s="40">
        <v>3.35</v>
      </c>
      <c r="G10" s="40">
        <v>2.01</v>
      </c>
      <c r="H10" s="40">
        <v>2.05</v>
      </c>
      <c r="I10" s="40">
        <v>4.19</v>
      </c>
      <c r="J10" s="40">
        <v>6.64</v>
      </c>
      <c r="K10" s="40">
        <v>1.59</v>
      </c>
      <c r="L10" s="93">
        <f t="shared" si="1"/>
        <v>0.06025</v>
      </c>
      <c r="M10" s="15">
        <v>3.11</v>
      </c>
      <c r="N10" s="15">
        <v>18.94</v>
      </c>
      <c r="O10" s="15">
        <v>7.87</v>
      </c>
      <c r="P10" s="98">
        <v>54124.72</v>
      </c>
      <c r="Q10" s="15">
        <v>8.29</v>
      </c>
      <c r="R10" s="15">
        <v>10.19</v>
      </c>
      <c r="S10" s="98">
        <f t="shared" si="2"/>
        <v>150.4808889</v>
      </c>
      <c r="T10" s="15">
        <v>68.19</v>
      </c>
      <c r="U10" s="15">
        <v>28.22</v>
      </c>
      <c r="V10" s="15">
        <v>2.82</v>
      </c>
      <c r="W10" s="15">
        <v>1.14</v>
      </c>
      <c r="X10" s="62">
        <f t="shared" si="3"/>
        <v>0.4182083333</v>
      </c>
    </row>
    <row r="11">
      <c r="A11" s="14" t="s">
        <v>32</v>
      </c>
      <c r="B11" s="15">
        <v>77165.43</v>
      </c>
      <c r="C11" s="15">
        <v>311893.79</v>
      </c>
      <c r="D11" s="15">
        <v>323975.98</v>
      </c>
      <c r="E11" s="15">
        <v>258523.33</v>
      </c>
      <c r="F11" s="15">
        <v>42770.3</v>
      </c>
      <c r="G11" s="15">
        <v>395581.62</v>
      </c>
      <c r="H11" s="15">
        <v>228380.93</v>
      </c>
      <c r="I11" s="15">
        <v>227044.24</v>
      </c>
      <c r="J11" s="12"/>
      <c r="K11" s="15">
        <v>336854.26</v>
      </c>
      <c r="L11" s="93">
        <f t="shared" si="1"/>
        <v>4078.129407</v>
      </c>
      <c r="M11" s="15">
        <v>17614.33</v>
      </c>
      <c r="N11" s="15">
        <v>421948.28</v>
      </c>
      <c r="O11" s="97"/>
      <c r="P11" s="97"/>
      <c r="Q11" s="15">
        <v>222330.82</v>
      </c>
      <c r="R11" s="15">
        <v>312030.58</v>
      </c>
      <c r="S11" s="94">
        <f t="shared" si="2"/>
        <v>4058.016708</v>
      </c>
      <c r="T11" s="97"/>
      <c r="U11" s="15">
        <v>1191209.25</v>
      </c>
      <c r="V11" s="15">
        <v>1210842.87</v>
      </c>
      <c r="W11" s="15">
        <v>1102.8</v>
      </c>
      <c r="X11" s="62">
        <f t="shared" si="3"/>
        <v>13350.86067</v>
      </c>
    </row>
    <row r="12">
      <c r="A12" s="14" t="s">
        <v>33</v>
      </c>
      <c r="B12" s="15">
        <v>58375.46</v>
      </c>
      <c r="C12" s="15">
        <v>4689.57</v>
      </c>
      <c r="D12" s="15">
        <v>11777.99</v>
      </c>
      <c r="E12" s="15">
        <v>35876.63</v>
      </c>
      <c r="F12" s="15">
        <v>13170.74</v>
      </c>
      <c r="G12" s="15">
        <v>1106.03</v>
      </c>
      <c r="H12" s="15">
        <v>2605.64</v>
      </c>
      <c r="I12" s="15">
        <v>19814.97</v>
      </c>
      <c r="J12" s="12"/>
      <c r="K12" s="15">
        <v>4582.72</v>
      </c>
      <c r="L12" s="93">
        <f t="shared" si="1"/>
        <v>281.4810185</v>
      </c>
      <c r="M12" s="15">
        <v>128.77</v>
      </c>
      <c r="N12" s="15">
        <v>19.33</v>
      </c>
      <c r="O12" s="98">
        <v>76328.22</v>
      </c>
      <c r="P12" s="15">
        <v>34.05</v>
      </c>
      <c r="Q12" s="15">
        <v>4294.43</v>
      </c>
      <c r="R12" s="15">
        <v>56.01</v>
      </c>
      <c r="S12" s="98">
        <f t="shared" si="2"/>
        <v>224.6133611</v>
      </c>
      <c r="T12" s="15">
        <v>18131.26</v>
      </c>
      <c r="U12" s="15">
        <v>31.2</v>
      </c>
      <c r="V12" s="15">
        <v>299.21</v>
      </c>
      <c r="W12" s="15">
        <v>39869.34</v>
      </c>
      <c r="X12" s="62">
        <f>AVERAGE(T12,V12:W12)/60</f>
        <v>323.8878333</v>
      </c>
    </row>
    <row r="13">
      <c r="A13" s="14" t="s">
        <v>34</v>
      </c>
      <c r="B13" s="15">
        <v>73.29</v>
      </c>
      <c r="C13" s="15">
        <v>51.36</v>
      </c>
      <c r="D13" s="15">
        <v>387.08</v>
      </c>
      <c r="E13" s="15">
        <v>202.05</v>
      </c>
      <c r="F13" s="15">
        <v>68.53</v>
      </c>
      <c r="G13" s="15">
        <v>41.78</v>
      </c>
      <c r="H13" s="15">
        <v>42.64</v>
      </c>
      <c r="I13" s="100"/>
      <c r="J13" s="15">
        <v>122.75</v>
      </c>
      <c r="K13" s="15">
        <v>78.87</v>
      </c>
      <c r="L13" s="93">
        <f t="shared" si="1"/>
        <v>1.978425926</v>
      </c>
      <c r="M13" s="15">
        <v>37.73</v>
      </c>
      <c r="N13" s="18"/>
      <c r="O13" s="15">
        <v>143.43</v>
      </c>
      <c r="P13" s="15">
        <v>375.31</v>
      </c>
      <c r="Q13" s="18"/>
      <c r="R13" s="18"/>
      <c r="S13" s="94">
        <f t="shared" si="2"/>
        <v>3.0915</v>
      </c>
      <c r="T13" s="15">
        <v>59.86</v>
      </c>
      <c r="U13" s="18"/>
      <c r="V13" s="15">
        <v>259.62</v>
      </c>
      <c r="W13" s="15">
        <v>294.74</v>
      </c>
      <c r="X13" s="62">
        <f>AVERAGE(T13:W13)/60</f>
        <v>3.412333333</v>
      </c>
    </row>
    <row r="14">
      <c r="L14" s="101"/>
      <c r="S14" s="62"/>
      <c r="X14" s="62"/>
    </row>
    <row r="15">
      <c r="L15" s="101"/>
      <c r="S15" s="62"/>
      <c r="X15" s="62"/>
    </row>
    <row r="16">
      <c r="L16" s="101"/>
      <c r="S16" s="62"/>
      <c r="X16" s="62"/>
    </row>
    <row r="17">
      <c r="A17" s="84" t="s">
        <v>131</v>
      </c>
      <c r="B17" s="2" t="s">
        <v>0</v>
      </c>
      <c r="C17" s="3"/>
      <c r="D17" s="3"/>
      <c r="E17" s="3"/>
      <c r="F17" s="3"/>
      <c r="G17" s="3"/>
      <c r="H17" s="3"/>
      <c r="I17" s="3"/>
      <c r="J17" s="3"/>
      <c r="K17" s="3"/>
      <c r="L17" s="88"/>
      <c r="M17" s="3"/>
      <c r="N17" s="3"/>
      <c r="O17" s="3"/>
      <c r="P17" s="3"/>
      <c r="Q17" s="3"/>
      <c r="R17" s="3"/>
      <c r="S17" s="57"/>
      <c r="T17" s="3"/>
      <c r="U17" s="3"/>
      <c r="V17" s="3"/>
      <c r="W17" s="3"/>
      <c r="X17" s="62"/>
    </row>
    <row r="18">
      <c r="A18" s="4"/>
      <c r="B18" s="5" t="s">
        <v>1</v>
      </c>
      <c r="C18" s="6"/>
      <c r="D18" s="6"/>
      <c r="E18" s="6"/>
      <c r="F18" s="6"/>
      <c r="G18" s="6"/>
      <c r="H18" s="6"/>
      <c r="I18" s="6"/>
      <c r="J18" s="6"/>
      <c r="K18" s="7"/>
      <c r="L18" s="89"/>
      <c r="M18" s="5" t="s">
        <v>2</v>
      </c>
      <c r="N18" s="6"/>
      <c r="O18" s="6"/>
      <c r="P18" s="6"/>
      <c r="Q18" s="6"/>
      <c r="R18" s="7"/>
      <c r="S18" s="58"/>
      <c r="T18" s="5" t="s">
        <v>3</v>
      </c>
      <c r="U18" s="6"/>
      <c r="V18" s="6"/>
      <c r="W18" s="7"/>
      <c r="X18" s="62"/>
    </row>
    <row r="19">
      <c r="A19" s="8" t="s">
        <v>4</v>
      </c>
      <c r="B19" s="9" t="s">
        <v>5</v>
      </c>
      <c r="C19" s="9" t="s">
        <v>6</v>
      </c>
      <c r="D19" s="9" t="s">
        <v>7</v>
      </c>
      <c r="E19" s="9" t="s">
        <v>8</v>
      </c>
      <c r="F19" s="9" t="s">
        <v>9</v>
      </c>
      <c r="G19" s="9" t="s">
        <v>10</v>
      </c>
      <c r="H19" s="9" t="s">
        <v>11</v>
      </c>
      <c r="I19" s="9" t="s">
        <v>12</v>
      </c>
      <c r="J19" s="9" t="s">
        <v>13</v>
      </c>
      <c r="K19" s="9" t="s">
        <v>14</v>
      </c>
      <c r="L19" s="90" t="s">
        <v>89</v>
      </c>
      <c r="M19" s="9" t="s">
        <v>15</v>
      </c>
      <c r="N19" s="9" t="s">
        <v>16</v>
      </c>
      <c r="O19" s="9" t="s">
        <v>17</v>
      </c>
      <c r="P19" s="9" t="s">
        <v>18</v>
      </c>
      <c r="Q19" s="9" t="s">
        <v>19</v>
      </c>
      <c r="R19" s="9" t="s">
        <v>20</v>
      </c>
      <c r="S19" s="91" t="s">
        <v>89</v>
      </c>
      <c r="T19" s="9" t="s">
        <v>21</v>
      </c>
      <c r="U19" s="9" t="s">
        <v>22</v>
      </c>
      <c r="V19" s="9" t="s">
        <v>23</v>
      </c>
      <c r="W19" s="9" t="s">
        <v>24</v>
      </c>
      <c r="X19" s="92" t="s">
        <v>130</v>
      </c>
    </row>
    <row r="20">
      <c r="A20" s="102" t="s">
        <v>25</v>
      </c>
      <c r="B20" s="103">
        <v>17.206</v>
      </c>
      <c r="C20" s="103">
        <v>11.194</v>
      </c>
      <c r="D20" s="103">
        <v>12.429999999999989</v>
      </c>
      <c r="E20" s="103">
        <v>31.76999999999999</v>
      </c>
      <c r="F20" s="103">
        <v>14.470000000000002</v>
      </c>
      <c r="G20" s="103">
        <v>5.257999999999999</v>
      </c>
      <c r="H20" s="103">
        <v>10.59499999999999</v>
      </c>
      <c r="I20" s="103">
        <v>24.473999999999993</v>
      </c>
      <c r="J20" s="103">
        <v>39.312999999999974</v>
      </c>
      <c r="K20" s="103">
        <v>7.139</v>
      </c>
      <c r="L20" s="93">
        <f t="shared" ref="L20:L29" si="4">AVERAGE(B20:K20)/60</f>
        <v>0.2897483333</v>
      </c>
      <c r="M20" s="103">
        <v>13.649000000000001</v>
      </c>
      <c r="N20" s="103">
        <v>111.4059999999999</v>
      </c>
      <c r="O20" s="103">
        <v>44.02299999999998</v>
      </c>
      <c r="P20" s="103">
        <v>518.5999999999999</v>
      </c>
      <c r="Q20" s="103">
        <v>40.98899999999999</v>
      </c>
      <c r="R20" s="103">
        <v>61.53799999999999</v>
      </c>
      <c r="S20" s="94">
        <f t="shared" ref="S20:S29" si="5">AVERAGE(M20:R20)/60</f>
        <v>2.195013889</v>
      </c>
      <c r="T20" s="103">
        <v>482.92199999999974</v>
      </c>
      <c r="U20" s="103">
        <v>138.7619999999999</v>
      </c>
      <c r="V20" s="103">
        <v>14.80999999999998</v>
      </c>
      <c r="W20" s="103">
        <v>3.7269999999999968</v>
      </c>
      <c r="X20" s="62">
        <f t="shared" ref="X20:X27" si="6">AVERAGE(T20:W20)/60</f>
        <v>2.6675875</v>
      </c>
    </row>
    <row r="21">
      <c r="A21" s="104" t="s">
        <v>26</v>
      </c>
      <c r="B21" s="103">
        <v>62.23699999999998</v>
      </c>
      <c r="C21" s="103">
        <v>53.02299999999999</v>
      </c>
      <c r="D21" s="103">
        <v>54.16299999999999</v>
      </c>
      <c r="E21" s="103">
        <v>62.03399999999999</v>
      </c>
      <c r="F21" s="103">
        <v>54.539999999999985</v>
      </c>
      <c r="G21" s="103">
        <v>50.280999999999985</v>
      </c>
      <c r="H21" s="103">
        <v>53.90399999999998</v>
      </c>
      <c r="I21" s="103">
        <v>60.425</v>
      </c>
      <c r="J21" s="103">
        <v>68.76199999999997</v>
      </c>
      <c r="K21" s="103">
        <v>52.641999999999996</v>
      </c>
      <c r="L21" s="93">
        <f t="shared" si="4"/>
        <v>0.9533516667</v>
      </c>
      <c r="M21" s="103">
        <v>53.94099999999999</v>
      </c>
      <c r="N21" s="103">
        <v>1696.336</v>
      </c>
      <c r="O21" s="103">
        <v>67.92699999999999</v>
      </c>
      <c r="P21" s="103">
        <v>353.6539999999999</v>
      </c>
      <c r="Q21" s="103">
        <v>118.4919999999997</v>
      </c>
      <c r="R21" s="103">
        <v>206.7999999999999</v>
      </c>
      <c r="S21" s="94">
        <f t="shared" si="5"/>
        <v>6.936527778</v>
      </c>
      <c r="T21" s="103">
        <v>210.18800000000002</v>
      </c>
      <c r="U21" s="103">
        <v>247.22899999999981</v>
      </c>
      <c r="V21" s="103">
        <v>5206.900999999999</v>
      </c>
      <c r="W21" s="103">
        <v>400.6509999999999</v>
      </c>
      <c r="X21" s="62">
        <f t="shared" si="6"/>
        <v>25.27070417</v>
      </c>
    </row>
    <row r="22">
      <c r="A22" s="104" t="s">
        <v>27</v>
      </c>
      <c r="B22" s="105">
        <v>12.061999999999989</v>
      </c>
      <c r="C22" s="105">
        <v>11.52199999999999</v>
      </c>
      <c r="D22" s="105">
        <v>12.412</v>
      </c>
      <c r="E22" s="105">
        <v>12.924999999999992</v>
      </c>
      <c r="F22" s="105">
        <v>12.366</v>
      </c>
      <c r="G22" s="105">
        <v>11.39599999999999</v>
      </c>
      <c r="H22" s="105">
        <v>11.78099999999996</v>
      </c>
      <c r="I22" s="105">
        <v>12.97599999999998</v>
      </c>
      <c r="J22" s="105">
        <v>12.967999999999998</v>
      </c>
      <c r="K22" s="105">
        <v>12.288</v>
      </c>
      <c r="L22" s="93">
        <f t="shared" si="4"/>
        <v>0.2044933333</v>
      </c>
      <c r="M22" s="105">
        <v>12.776</v>
      </c>
      <c r="N22" s="105">
        <v>33.061</v>
      </c>
      <c r="O22" s="105">
        <v>13.174000000000001</v>
      </c>
      <c r="P22" s="105">
        <v>21.39499999999998</v>
      </c>
      <c r="Q22" s="105">
        <v>10.474</v>
      </c>
      <c r="R22" s="105">
        <v>30.095999999999997</v>
      </c>
      <c r="S22" s="94">
        <f t="shared" si="5"/>
        <v>0.3360444444</v>
      </c>
      <c r="T22" s="105">
        <v>23.66799999999998</v>
      </c>
      <c r="U22" s="105">
        <v>31.54399999999999</v>
      </c>
      <c r="V22" s="105">
        <v>0.041999999999999996</v>
      </c>
      <c r="W22" s="105">
        <v>0.001</v>
      </c>
      <c r="X22" s="62">
        <f t="shared" si="6"/>
        <v>0.2302291667</v>
      </c>
    </row>
    <row r="23">
      <c r="A23" s="104" t="s">
        <v>28</v>
      </c>
      <c r="B23" s="103">
        <v>28.603</v>
      </c>
      <c r="C23" s="103">
        <v>31.411999999999985</v>
      </c>
      <c r="D23" s="103">
        <v>129.9629999999996</v>
      </c>
      <c r="E23" s="103">
        <v>45.69099999999999</v>
      </c>
      <c r="F23" s="103">
        <v>27.727999999999998</v>
      </c>
      <c r="G23" s="103">
        <v>28.484999999999992</v>
      </c>
      <c r="H23" s="103">
        <v>7.2490000000000006</v>
      </c>
      <c r="I23" s="103">
        <v>49.90499999999998</v>
      </c>
      <c r="J23" s="103">
        <v>23.454</v>
      </c>
      <c r="K23" s="103">
        <v>28.63699999999999</v>
      </c>
      <c r="L23" s="93">
        <f t="shared" si="4"/>
        <v>0.668545</v>
      </c>
      <c r="M23" s="106">
        <v>24.67899999999999</v>
      </c>
      <c r="N23" s="103">
        <v>68.21900000000001</v>
      </c>
      <c r="O23" s="103">
        <v>4.563</v>
      </c>
      <c r="P23" s="103">
        <v>20.90099999999999</v>
      </c>
      <c r="Q23" s="107"/>
      <c r="R23" s="103">
        <v>3.9909999999999983</v>
      </c>
      <c r="S23" s="94">
        <f t="shared" si="5"/>
        <v>0.4078433333</v>
      </c>
      <c r="T23" s="18"/>
      <c r="U23" s="103">
        <v>338.114</v>
      </c>
      <c r="V23" s="96"/>
      <c r="W23" s="96"/>
      <c r="X23" s="62">
        <f t="shared" si="6"/>
        <v>5.635233333</v>
      </c>
    </row>
    <row r="24">
      <c r="A24" s="104" t="s">
        <v>29</v>
      </c>
      <c r="B24" s="103">
        <v>2.287</v>
      </c>
      <c r="C24" s="103">
        <v>2.934</v>
      </c>
      <c r="D24" s="103">
        <v>8.301999999999998</v>
      </c>
      <c r="E24" s="103">
        <v>4.130999999999999</v>
      </c>
      <c r="F24" s="103">
        <v>1.784</v>
      </c>
      <c r="G24" s="103">
        <v>2.113</v>
      </c>
      <c r="H24" s="103">
        <v>1.447</v>
      </c>
      <c r="I24" s="103">
        <v>12.664000000000001</v>
      </c>
      <c r="J24" s="103">
        <v>1.6010000000000002</v>
      </c>
      <c r="K24" s="103">
        <v>2.152</v>
      </c>
      <c r="L24" s="93">
        <f t="shared" si="4"/>
        <v>0.06569166667</v>
      </c>
      <c r="M24" s="103">
        <v>2.178</v>
      </c>
      <c r="N24" s="103">
        <v>0.10599999999999998</v>
      </c>
      <c r="O24" s="97"/>
      <c r="P24" s="103">
        <v>126.69000000000001</v>
      </c>
      <c r="Q24" s="103">
        <v>7.648000000000001</v>
      </c>
      <c r="R24" s="103">
        <v>3.1760000000000006</v>
      </c>
      <c r="S24" s="94">
        <f t="shared" si="5"/>
        <v>0.4659933333</v>
      </c>
      <c r="T24" s="108">
        <f t="shared" ref="T24:W24" si="7">AVERAGE(T14:T23)</f>
        <v>238.926</v>
      </c>
      <c r="U24" s="108">
        <f t="shared" si="7"/>
        <v>188.91225</v>
      </c>
      <c r="V24" s="108">
        <f t="shared" si="7"/>
        <v>1740.584333</v>
      </c>
      <c r="W24" s="108">
        <f t="shared" si="7"/>
        <v>134.793</v>
      </c>
      <c r="X24" s="62">
        <f t="shared" si="6"/>
        <v>9.596731597</v>
      </c>
    </row>
    <row r="25">
      <c r="A25" s="104" t="s">
        <v>30</v>
      </c>
      <c r="B25" s="103">
        <v>13.468</v>
      </c>
      <c r="C25" s="103">
        <v>5.598000000000001</v>
      </c>
      <c r="D25" s="103">
        <v>4.058999999999998</v>
      </c>
      <c r="E25" s="103">
        <v>11.484999999999989</v>
      </c>
      <c r="F25" s="103">
        <v>6.89</v>
      </c>
      <c r="G25" s="103">
        <v>1142.819999999998</v>
      </c>
      <c r="H25" s="103">
        <v>5.276999999999999</v>
      </c>
      <c r="I25" s="103">
        <v>10.403999999999968</v>
      </c>
      <c r="J25" s="103">
        <v>16.704999999999988</v>
      </c>
      <c r="K25" s="103">
        <v>3.2359999999999984</v>
      </c>
      <c r="L25" s="93">
        <f t="shared" si="4"/>
        <v>2.033236667</v>
      </c>
      <c r="M25" s="103">
        <v>5.895999999999999</v>
      </c>
      <c r="N25" s="103">
        <v>44.231999999999985</v>
      </c>
      <c r="O25" s="103">
        <v>22.832</v>
      </c>
      <c r="P25" s="98">
        <v>32118.64</v>
      </c>
      <c r="Q25" s="103">
        <v>14.32599999999998</v>
      </c>
      <c r="R25" s="103">
        <v>23.60399999999999</v>
      </c>
      <c r="S25" s="98">
        <f t="shared" si="5"/>
        <v>89.52647222</v>
      </c>
      <c r="T25" s="103">
        <v>647.451</v>
      </c>
      <c r="U25" s="103">
        <v>3486.568</v>
      </c>
      <c r="V25" s="103">
        <v>28.176</v>
      </c>
      <c r="W25" s="103">
        <v>100.84799999999989</v>
      </c>
      <c r="X25" s="62">
        <f t="shared" si="6"/>
        <v>17.76267917</v>
      </c>
    </row>
    <row r="26">
      <c r="A26" s="109" t="s">
        <v>31</v>
      </c>
      <c r="B26" s="103">
        <v>4.553999999999998</v>
      </c>
      <c r="C26" s="103">
        <v>1.484999999999998</v>
      </c>
      <c r="D26" s="103">
        <v>1.714</v>
      </c>
      <c r="E26" s="103">
        <v>3.8859999999999992</v>
      </c>
      <c r="F26" s="103">
        <v>2.353</v>
      </c>
      <c r="G26" s="103">
        <v>1.449</v>
      </c>
      <c r="H26" s="103">
        <v>1.497999999999996</v>
      </c>
      <c r="I26" s="103">
        <v>2.9269999999999987</v>
      </c>
      <c r="J26" s="103">
        <v>4.716999999999999</v>
      </c>
      <c r="K26" s="103">
        <v>1.105999999999998</v>
      </c>
      <c r="L26" s="93">
        <f t="shared" si="4"/>
        <v>0.042815</v>
      </c>
      <c r="M26" s="103">
        <v>2.1719999999999997</v>
      </c>
      <c r="N26" s="103">
        <v>14.01099999999999</v>
      </c>
      <c r="O26" s="103">
        <v>5.646</v>
      </c>
      <c r="P26" s="98">
        <v>54124.72</v>
      </c>
      <c r="Q26" s="103">
        <v>6.035999999999999</v>
      </c>
      <c r="R26" s="103">
        <v>7.533999999999997</v>
      </c>
      <c r="S26" s="98">
        <f t="shared" si="5"/>
        <v>150.444775</v>
      </c>
      <c r="T26" s="103">
        <v>52.18999999999998</v>
      </c>
      <c r="U26" s="103">
        <v>21.37199999999998</v>
      </c>
      <c r="V26" s="103">
        <v>2.016</v>
      </c>
      <c r="W26" s="103">
        <v>0.812</v>
      </c>
      <c r="X26" s="62">
        <f t="shared" si="6"/>
        <v>0.3182916667</v>
      </c>
    </row>
    <row r="27">
      <c r="A27" s="104" t="s">
        <v>32</v>
      </c>
      <c r="B27" s="103">
        <v>77165.43</v>
      </c>
      <c r="C27" s="103">
        <v>311893.79</v>
      </c>
      <c r="D27" s="103">
        <v>323975.98</v>
      </c>
      <c r="E27" s="103">
        <v>258523.33</v>
      </c>
      <c r="F27" s="103">
        <v>42770.3</v>
      </c>
      <c r="G27" s="103">
        <v>395581.62</v>
      </c>
      <c r="H27" s="103">
        <v>228380.93</v>
      </c>
      <c r="I27" s="103">
        <v>227044.24</v>
      </c>
      <c r="J27" s="12"/>
      <c r="K27" s="103">
        <v>336854.26</v>
      </c>
      <c r="L27" s="93">
        <f t="shared" si="4"/>
        <v>4078.129407</v>
      </c>
      <c r="M27" s="103">
        <v>17614.33</v>
      </c>
      <c r="N27" s="103">
        <v>421948.28</v>
      </c>
      <c r="O27" s="97"/>
      <c r="P27" s="97"/>
      <c r="Q27" s="103">
        <v>222330.82</v>
      </c>
      <c r="R27" s="103">
        <v>312030.58</v>
      </c>
      <c r="S27" s="94">
        <f t="shared" si="5"/>
        <v>4058.016708</v>
      </c>
      <c r="T27" s="97"/>
      <c r="U27" s="103">
        <v>1191209.25</v>
      </c>
      <c r="V27" s="103">
        <v>1210842.87</v>
      </c>
      <c r="W27" s="103">
        <v>1102.8</v>
      </c>
      <c r="X27" s="62">
        <f t="shared" si="6"/>
        <v>13350.86067</v>
      </c>
    </row>
    <row r="28">
      <c r="A28" s="104" t="s">
        <v>33</v>
      </c>
      <c r="B28" s="103">
        <v>58375.46</v>
      </c>
      <c r="C28" s="103">
        <v>4689.57</v>
      </c>
      <c r="D28" s="103">
        <v>11777.99</v>
      </c>
      <c r="E28" s="103">
        <v>35876.63</v>
      </c>
      <c r="F28" s="103">
        <v>13170.74</v>
      </c>
      <c r="G28" s="103">
        <v>1106.03</v>
      </c>
      <c r="H28" s="103">
        <v>2605.64</v>
      </c>
      <c r="I28" s="103">
        <v>19814.97</v>
      </c>
      <c r="J28" s="12"/>
      <c r="K28" s="103">
        <v>4582.72</v>
      </c>
      <c r="L28" s="93">
        <f t="shared" si="4"/>
        <v>281.4810185</v>
      </c>
      <c r="M28" s="103">
        <v>128.77</v>
      </c>
      <c r="N28" s="103">
        <v>19.33</v>
      </c>
      <c r="O28" s="98">
        <v>76328.22</v>
      </c>
      <c r="P28" s="103">
        <v>34.05</v>
      </c>
      <c r="Q28" s="103">
        <v>4294.43</v>
      </c>
      <c r="R28" s="103">
        <v>56.01</v>
      </c>
      <c r="S28" s="98">
        <f t="shared" si="5"/>
        <v>224.6133611</v>
      </c>
      <c r="T28" s="103">
        <v>18131.26</v>
      </c>
      <c r="U28" s="103">
        <v>31.2</v>
      </c>
      <c r="V28" s="103">
        <v>299.21</v>
      </c>
      <c r="W28" s="103">
        <v>39869.34</v>
      </c>
      <c r="X28" s="62">
        <f>AVERAGE(T28,V28:W28)/60</f>
        <v>323.8878333</v>
      </c>
    </row>
    <row r="29">
      <c r="A29" s="104" t="s">
        <v>34</v>
      </c>
      <c r="B29" s="103">
        <v>236.712</v>
      </c>
      <c r="C29" s="103">
        <v>115.093</v>
      </c>
      <c r="D29" s="103">
        <v>973.958</v>
      </c>
      <c r="E29" s="103">
        <v>475.91999999999996</v>
      </c>
      <c r="F29" s="103">
        <v>225.10099999999997</v>
      </c>
      <c r="G29" s="103">
        <v>133.041</v>
      </c>
      <c r="H29" s="103">
        <v>99.33</v>
      </c>
      <c r="I29" s="18"/>
      <c r="J29" s="103">
        <v>343.565</v>
      </c>
      <c r="K29" s="103">
        <v>240.94699999999997</v>
      </c>
      <c r="L29" s="93">
        <f t="shared" si="4"/>
        <v>5.26605</v>
      </c>
      <c r="M29" s="103">
        <v>82.713</v>
      </c>
      <c r="N29" s="18"/>
      <c r="O29" s="103">
        <v>334.993</v>
      </c>
      <c r="P29" s="103">
        <v>872.3290000000001</v>
      </c>
      <c r="Q29" s="18"/>
      <c r="R29" s="18"/>
      <c r="S29" s="94">
        <f t="shared" si="5"/>
        <v>7.166861111</v>
      </c>
      <c r="T29" s="103">
        <v>142.75500000000002</v>
      </c>
      <c r="U29" s="18"/>
      <c r="V29" s="103">
        <v>622.907</v>
      </c>
      <c r="W29" s="103">
        <v>701.6209999999999</v>
      </c>
      <c r="X29" s="62">
        <f>AVERAGE(T29:W29)/60</f>
        <v>8.151572222</v>
      </c>
    </row>
    <row r="30">
      <c r="L30" s="101"/>
      <c r="S30" s="62"/>
      <c r="X30" s="62"/>
    </row>
    <row r="31">
      <c r="L31" s="101"/>
      <c r="S31" s="62"/>
      <c r="X31" s="62"/>
    </row>
    <row r="32">
      <c r="L32" s="101"/>
      <c r="S32" s="62"/>
      <c r="X32" s="62"/>
    </row>
    <row r="33">
      <c r="L33" s="101"/>
      <c r="S33" s="62"/>
      <c r="X33" s="62"/>
    </row>
    <row r="34">
      <c r="L34" s="101"/>
      <c r="S34" s="62"/>
      <c r="X34" s="62"/>
    </row>
    <row r="35">
      <c r="A35" s="32" t="s">
        <v>132</v>
      </c>
      <c r="L35" s="101"/>
      <c r="S35" s="62"/>
      <c r="X35" s="62"/>
    </row>
    <row r="36">
      <c r="A36" s="4"/>
      <c r="L36" s="101"/>
      <c r="S36" s="62"/>
      <c r="X36" s="62"/>
    </row>
    <row r="37">
      <c r="A37" s="8" t="s">
        <v>4</v>
      </c>
      <c r="L37" s="101"/>
      <c r="S37" s="62"/>
      <c r="X37" s="62"/>
    </row>
    <row r="38">
      <c r="A38" s="10" t="s">
        <v>25</v>
      </c>
      <c r="L38" s="101">
        <f t="shared" ref="L38:L47" si="8">L4-L20</f>
        <v>0.949635</v>
      </c>
      <c r="S38" s="62">
        <f t="shared" ref="S38:S47" si="9">S4-S20</f>
        <v>0.5687361111</v>
      </c>
      <c r="X38" s="62">
        <f t="shared" ref="X38:X47" si="10">X4-X20</f>
        <v>0.7336208333</v>
      </c>
    </row>
    <row r="39">
      <c r="A39" s="14" t="s">
        <v>26</v>
      </c>
      <c r="L39" s="101">
        <f t="shared" si="8"/>
        <v>0.400565</v>
      </c>
      <c r="S39" s="62">
        <f t="shared" si="9"/>
        <v>1.565055556</v>
      </c>
      <c r="X39" s="62">
        <f t="shared" si="10"/>
        <v>-5.1380375</v>
      </c>
    </row>
    <row r="40">
      <c r="A40" s="104" t="s">
        <v>27</v>
      </c>
      <c r="L40" s="101">
        <f t="shared" si="8"/>
        <v>0.05900666667</v>
      </c>
      <c r="S40" s="62">
        <f t="shared" si="9"/>
        <v>0.09234444444</v>
      </c>
      <c r="X40" s="62">
        <f t="shared" si="10"/>
        <v>0.0566875</v>
      </c>
    </row>
    <row r="41">
      <c r="A41" s="14" t="s">
        <v>28</v>
      </c>
      <c r="L41" s="101">
        <f t="shared" si="8"/>
        <v>0.1076383333</v>
      </c>
      <c r="S41" s="62">
        <f t="shared" si="9"/>
        <v>0.08655666667</v>
      </c>
      <c r="X41" s="62">
        <f t="shared" si="10"/>
        <v>-0.5210666667</v>
      </c>
    </row>
    <row r="42">
      <c r="A42" s="14" t="s">
        <v>29</v>
      </c>
      <c r="L42" s="101">
        <f t="shared" si="8"/>
        <v>0.04064166667</v>
      </c>
      <c r="S42" s="62">
        <f t="shared" si="9"/>
        <v>0.56704</v>
      </c>
      <c r="X42" s="62">
        <f t="shared" si="10"/>
        <v>8.562810069</v>
      </c>
    </row>
    <row r="43">
      <c r="A43" s="14" t="s">
        <v>30</v>
      </c>
      <c r="L43" s="101">
        <f t="shared" si="8"/>
        <v>-0.007886666667</v>
      </c>
      <c r="S43" s="62">
        <f t="shared" si="9"/>
        <v>0.08316666667</v>
      </c>
      <c r="X43" s="62">
        <f t="shared" si="10"/>
        <v>0.5965708333</v>
      </c>
    </row>
    <row r="44">
      <c r="A44" s="19" t="s">
        <v>31</v>
      </c>
      <c r="L44" s="101">
        <f t="shared" si="8"/>
        <v>0.017435</v>
      </c>
      <c r="S44" s="62">
        <f t="shared" si="9"/>
        <v>0.03611388889</v>
      </c>
      <c r="X44" s="62">
        <f t="shared" si="10"/>
        <v>0.09991666667</v>
      </c>
    </row>
    <row r="45">
      <c r="A45" s="14" t="s">
        <v>32</v>
      </c>
      <c r="L45" s="101">
        <f t="shared" si="8"/>
        <v>0</v>
      </c>
      <c r="S45" s="62">
        <f t="shared" si="9"/>
        <v>0</v>
      </c>
      <c r="X45" s="62">
        <f t="shared" si="10"/>
        <v>0</v>
      </c>
    </row>
    <row r="46">
      <c r="A46" s="14" t="s">
        <v>33</v>
      </c>
      <c r="L46" s="101">
        <f t="shared" si="8"/>
        <v>0</v>
      </c>
      <c r="S46" s="62">
        <f t="shared" si="9"/>
        <v>0</v>
      </c>
      <c r="X46" s="62">
        <f t="shared" si="10"/>
        <v>0</v>
      </c>
    </row>
    <row r="47">
      <c r="A47" s="14" t="s">
        <v>34</v>
      </c>
      <c r="L47" s="101">
        <f t="shared" si="8"/>
        <v>-3.287624074</v>
      </c>
      <c r="S47" s="62">
        <f t="shared" si="9"/>
        <v>-4.075361111</v>
      </c>
      <c r="X47" s="62">
        <f t="shared" si="10"/>
        <v>-4.739238889</v>
      </c>
    </row>
    <row r="48">
      <c r="L48" s="101"/>
      <c r="S48" s="62"/>
      <c r="X48" s="62"/>
    </row>
    <row r="49">
      <c r="L49" s="101"/>
      <c r="S49" s="62"/>
      <c r="X49" s="62"/>
    </row>
    <row r="50">
      <c r="L50" s="101"/>
      <c r="S50" s="62"/>
      <c r="X50" s="62"/>
    </row>
    <row r="51">
      <c r="L51" s="101"/>
      <c r="S51" s="62"/>
      <c r="X51" s="62"/>
    </row>
    <row r="52">
      <c r="L52" s="101"/>
      <c r="S52" s="62"/>
      <c r="X52" s="62"/>
    </row>
    <row r="53">
      <c r="L53" s="101"/>
      <c r="S53" s="62"/>
      <c r="X53" s="62"/>
    </row>
    <row r="54">
      <c r="L54" s="101"/>
      <c r="S54" s="62"/>
      <c r="X54" s="62"/>
    </row>
    <row r="55">
      <c r="L55" s="101"/>
      <c r="S55" s="62"/>
      <c r="X55" s="62"/>
    </row>
    <row r="56">
      <c r="L56" s="101"/>
      <c r="S56" s="62"/>
      <c r="X56" s="62"/>
    </row>
    <row r="57">
      <c r="L57" s="101"/>
      <c r="S57" s="62"/>
      <c r="X57" s="62"/>
    </row>
    <row r="58">
      <c r="L58" s="101"/>
      <c r="S58" s="62"/>
      <c r="X58" s="62"/>
    </row>
    <row r="59">
      <c r="L59" s="101"/>
      <c r="S59" s="62"/>
      <c r="X59" s="62"/>
    </row>
    <row r="60">
      <c r="L60" s="101"/>
      <c r="S60" s="62"/>
      <c r="X60" s="62"/>
    </row>
    <row r="61">
      <c r="L61" s="101"/>
      <c r="S61" s="62"/>
      <c r="X61" s="62"/>
    </row>
    <row r="62">
      <c r="L62" s="101"/>
      <c r="S62" s="62"/>
      <c r="X62" s="62"/>
    </row>
    <row r="63">
      <c r="L63" s="101"/>
      <c r="S63" s="62"/>
      <c r="X63" s="62"/>
    </row>
    <row r="64">
      <c r="L64" s="101"/>
      <c r="S64" s="62"/>
      <c r="X64" s="62"/>
    </row>
    <row r="65">
      <c r="L65" s="101"/>
      <c r="S65" s="62"/>
      <c r="X65" s="62"/>
    </row>
    <row r="66">
      <c r="L66" s="101"/>
      <c r="S66" s="62"/>
      <c r="X66" s="62"/>
    </row>
    <row r="67">
      <c r="L67" s="101"/>
      <c r="S67" s="62"/>
      <c r="X67" s="62"/>
    </row>
    <row r="68">
      <c r="L68" s="101"/>
      <c r="S68" s="62"/>
      <c r="X68" s="62"/>
    </row>
    <row r="69">
      <c r="L69" s="101"/>
      <c r="S69" s="62"/>
      <c r="X69" s="62"/>
    </row>
    <row r="70">
      <c r="L70" s="101"/>
      <c r="S70" s="62"/>
      <c r="X70" s="62"/>
    </row>
    <row r="71">
      <c r="L71" s="101"/>
      <c r="S71" s="62"/>
      <c r="X71" s="62"/>
    </row>
    <row r="72">
      <c r="L72" s="101"/>
      <c r="S72" s="62"/>
      <c r="X72" s="62"/>
    </row>
    <row r="73">
      <c r="L73" s="101"/>
      <c r="S73" s="62"/>
      <c r="X73" s="62"/>
    </row>
    <row r="74">
      <c r="L74" s="101"/>
      <c r="S74" s="62"/>
      <c r="X74" s="62"/>
    </row>
    <row r="75">
      <c r="L75" s="101"/>
      <c r="S75" s="62"/>
      <c r="X75" s="62"/>
    </row>
    <row r="76">
      <c r="L76" s="101"/>
      <c r="S76" s="62"/>
      <c r="X76" s="62"/>
    </row>
    <row r="77">
      <c r="L77" s="101"/>
      <c r="S77" s="62"/>
      <c r="X77" s="62"/>
    </row>
    <row r="78">
      <c r="L78" s="101"/>
      <c r="S78" s="62"/>
      <c r="X78" s="62"/>
    </row>
    <row r="79">
      <c r="L79" s="101"/>
      <c r="S79" s="62"/>
      <c r="X79" s="62"/>
    </row>
    <row r="80">
      <c r="L80" s="101"/>
      <c r="S80" s="62"/>
      <c r="X80" s="62"/>
    </row>
    <row r="81">
      <c r="L81" s="101"/>
      <c r="S81" s="62"/>
      <c r="X81" s="62"/>
    </row>
    <row r="82">
      <c r="L82" s="101"/>
      <c r="S82" s="62"/>
      <c r="X82" s="62"/>
    </row>
    <row r="83">
      <c r="L83" s="101"/>
      <c r="S83" s="62"/>
      <c r="X83" s="62"/>
    </row>
    <row r="84">
      <c r="L84" s="101"/>
      <c r="S84" s="62"/>
      <c r="X84" s="62"/>
    </row>
    <row r="85">
      <c r="L85" s="101"/>
      <c r="S85" s="62"/>
      <c r="X85" s="62"/>
    </row>
    <row r="86">
      <c r="L86" s="101"/>
      <c r="S86" s="62"/>
      <c r="X86" s="62"/>
    </row>
    <row r="87">
      <c r="L87" s="101"/>
      <c r="S87" s="62"/>
      <c r="X87" s="62"/>
    </row>
    <row r="88">
      <c r="L88" s="101"/>
      <c r="S88" s="62"/>
      <c r="X88" s="62"/>
    </row>
    <row r="89">
      <c r="L89" s="101"/>
      <c r="S89" s="62"/>
      <c r="X89" s="62"/>
    </row>
    <row r="90">
      <c r="L90" s="101"/>
      <c r="S90" s="62"/>
      <c r="X90" s="62"/>
    </row>
    <row r="91">
      <c r="L91" s="101"/>
      <c r="S91" s="62"/>
      <c r="X91" s="62"/>
    </row>
    <row r="92">
      <c r="L92" s="101"/>
      <c r="S92" s="62"/>
      <c r="X92" s="62"/>
    </row>
    <row r="93">
      <c r="L93" s="101"/>
      <c r="S93" s="62"/>
      <c r="X93" s="62"/>
    </row>
    <row r="94">
      <c r="L94" s="101"/>
      <c r="S94" s="62"/>
      <c r="X94" s="62"/>
    </row>
    <row r="95">
      <c r="L95" s="101"/>
      <c r="S95" s="62"/>
      <c r="X95" s="62"/>
    </row>
    <row r="96">
      <c r="L96" s="101"/>
      <c r="S96" s="62"/>
      <c r="X96" s="62"/>
    </row>
    <row r="97">
      <c r="L97" s="101"/>
      <c r="S97" s="62"/>
      <c r="X97" s="62"/>
    </row>
    <row r="98">
      <c r="L98" s="101"/>
      <c r="S98" s="62"/>
      <c r="X98" s="62"/>
    </row>
    <row r="99">
      <c r="L99" s="101"/>
      <c r="S99" s="62"/>
      <c r="X99" s="62"/>
    </row>
    <row r="100">
      <c r="L100" s="101"/>
      <c r="S100" s="62"/>
      <c r="X100" s="62"/>
    </row>
    <row r="101">
      <c r="L101" s="101"/>
      <c r="S101" s="62"/>
      <c r="X101" s="62"/>
    </row>
    <row r="102">
      <c r="L102" s="101"/>
      <c r="S102" s="62"/>
      <c r="X102" s="62"/>
    </row>
    <row r="103">
      <c r="L103" s="101"/>
      <c r="S103" s="62"/>
      <c r="X103" s="62"/>
    </row>
    <row r="104">
      <c r="L104" s="101"/>
      <c r="S104" s="62"/>
      <c r="X104" s="62"/>
    </row>
    <row r="105">
      <c r="L105" s="101"/>
      <c r="S105" s="62"/>
      <c r="X105" s="62"/>
    </row>
    <row r="106">
      <c r="L106" s="101"/>
      <c r="S106" s="62"/>
      <c r="X106" s="62"/>
    </row>
    <row r="107">
      <c r="L107" s="101"/>
      <c r="S107" s="62"/>
      <c r="X107" s="62"/>
    </row>
    <row r="108">
      <c r="L108" s="101"/>
      <c r="S108" s="62"/>
      <c r="X108" s="62"/>
    </row>
    <row r="109">
      <c r="L109" s="101"/>
      <c r="S109" s="62"/>
      <c r="X109" s="62"/>
    </row>
    <row r="110">
      <c r="L110" s="101"/>
      <c r="S110" s="62"/>
      <c r="X110" s="62"/>
    </row>
    <row r="111">
      <c r="L111" s="101"/>
      <c r="S111" s="62"/>
      <c r="X111" s="62"/>
    </row>
    <row r="112">
      <c r="L112" s="101"/>
      <c r="S112" s="62"/>
      <c r="X112" s="62"/>
    </row>
    <row r="113">
      <c r="L113" s="101"/>
      <c r="S113" s="62"/>
      <c r="X113" s="62"/>
    </row>
    <row r="114">
      <c r="L114" s="101"/>
      <c r="S114" s="62"/>
      <c r="X114" s="62"/>
    </row>
    <row r="115">
      <c r="L115" s="101"/>
      <c r="S115" s="62"/>
      <c r="X115" s="62"/>
    </row>
    <row r="116">
      <c r="L116" s="101"/>
      <c r="S116" s="62"/>
      <c r="X116" s="62"/>
    </row>
    <row r="117">
      <c r="L117" s="101"/>
      <c r="S117" s="62"/>
      <c r="X117" s="62"/>
    </row>
    <row r="118">
      <c r="L118" s="101"/>
      <c r="S118" s="62"/>
      <c r="X118" s="62"/>
    </row>
    <row r="119">
      <c r="L119" s="101"/>
      <c r="S119" s="62"/>
      <c r="X119" s="62"/>
    </row>
    <row r="120">
      <c r="L120" s="101"/>
      <c r="S120" s="62"/>
      <c r="X120" s="62"/>
    </row>
    <row r="121">
      <c r="L121" s="101"/>
      <c r="S121" s="62"/>
      <c r="X121" s="62"/>
    </row>
    <row r="122">
      <c r="L122" s="101"/>
      <c r="S122" s="62"/>
      <c r="X122" s="62"/>
    </row>
    <row r="123">
      <c r="L123" s="101"/>
      <c r="S123" s="62"/>
      <c r="X123" s="62"/>
    </row>
    <row r="124">
      <c r="L124" s="101"/>
      <c r="S124" s="62"/>
      <c r="X124" s="62"/>
    </row>
    <row r="125">
      <c r="L125" s="101"/>
      <c r="S125" s="62"/>
      <c r="X125" s="62"/>
    </row>
    <row r="126">
      <c r="L126" s="101"/>
      <c r="S126" s="62"/>
      <c r="X126" s="62"/>
    </row>
    <row r="127">
      <c r="L127" s="101"/>
      <c r="S127" s="62"/>
      <c r="X127" s="62"/>
    </row>
    <row r="128">
      <c r="L128" s="101"/>
      <c r="S128" s="62"/>
      <c r="X128" s="62"/>
    </row>
    <row r="129">
      <c r="L129" s="101"/>
      <c r="S129" s="62"/>
      <c r="X129" s="62"/>
    </row>
    <row r="130">
      <c r="L130" s="101"/>
      <c r="S130" s="62"/>
      <c r="X130" s="62"/>
    </row>
    <row r="131">
      <c r="L131" s="101"/>
      <c r="S131" s="62"/>
      <c r="X131" s="62"/>
    </row>
    <row r="132">
      <c r="L132" s="101"/>
      <c r="S132" s="62"/>
      <c r="X132" s="62"/>
    </row>
    <row r="133">
      <c r="L133" s="101"/>
      <c r="S133" s="62"/>
      <c r="X133" s="62"/>
    </row>
    <row r="134">
      <c r="L134" s="101"/>
      <c r="S134" s="62"/>
      <c r="X134" s="62"/>
    </row>
    <row r="135">
      <c r="L135" s="101"/>
      <c r="S135" s="62"/>
      <c r="X135" s="62"/>
    </row>
    <row r="136">
      <c r="L136" s="101"/>
      <c r="S136" s="62"/>
      <c r="X136" s="62"/>
    </row>
    <row r="137">
      <c r="L137" s="101"/>
      <c r="S137" s="62"/>
      <c r="X137" s="62"/>
    </row>
    <row r="138">
      <c r="L138" s="101"/>
      <c r="S138" s="62"/>
      <c r="X138" s="62"/>
    </row>
    <row r="139">
      <c r="L139" s="101"/>
      <c r="S139" s="62"/>
      <c r="X139" s="62"/>
    </row>
    <row r="140">
      <c r="L140" s="101"/>
      <c r="S140" s="62"/>
      <c r="X140" s="62"/>
    </row>
    <row r="141">
      <c r="L141" s="101"/>
      <c r="S141" s="62"/>
      <c r="X141" s="62"/>
    </row>
    <row r="142">
      <c r="L142" s="101"/>
      <c r="S142" s="62"/>
      <c r="X142" s="62"/>
    </row>
    <row r="143">
      <c r="L143" s="101"/>
      <c r="S143" s="62"/>
      <c r="X143" s="62"/>
    </row>
    <row r="144">
      <c r="L144" s="101"/>
      <c r="S144" s="62"/>
      <c r="X144" s="62"/>
    </row>
    <row r="145">
      <c r="L145" s="101"/>
      <c r="S145" s="62"/>
      <c r="X145" s="62"/>
    </row>
    <row r="146">
      <c r="L146" s="101"/>
      <c r="S146" s="62"/>
      <c r="X146" s="62"/>
    </row>
    <row r="147">
      <c r="L147" s="101"/>
      <c r="S147" s="62"/>
      <c r="X147" s="62"/>
    </row>
    <row r="148">
      <c r="L148" s="101"/>
      <c r="S148" s="62"/>
      <c r="X148" s="62"/>
    </row>
    <row r="149">
      <c r="L149" s="101"/>
      <c r="S149" s="62"/>
      <c r="X149" s="62"/>
    </row>
    <row r="150">
      <c r="L150" s="101"/>
      <c r="S150" s="62"/>
      <c r="X150" s="62"/>
    </row>
    <row r="151">
      <c r="L151" s="101"/>
      <c r="S151" s="62"/>
      <c r="X151" s="62"/>
    </row>
    <row r="152">
      <c r="L152" s="101"/>
      <c r="S152" s="62"/>
      <c r="X152" s="62"/>
    </row>
    <row r="153">
      <c r="L153" s="101"/>
      <c r="S153" s="62"/>
      <c r="X153" s="62"/>
    </row>
    <row r="154">
      <c r="L154" s="101"/>
      <c r="S154" s="62"/>
      <c r="X154" s="62"/>
    </row>
    <row r="155">
      <c r="L155" s="101"/>
      <c r="S155" s="62"/>
      <c r="X155" s="62"/>
    </row>
    <row r="156">
      <c r="L156" s="101"/>
      <c r="S156" s="62"/>
      <c r="X156" s="62"/>
    </row>
    <row r="157">
      <c r="L157" s="101"/>
      <c r="S157" s="62"/>
      <c r="X157" s="62"/>
    </row>
    <row r="158">
      <c r="L158" s="101"/>
      <c r="S158" s="62"/>
      <c r="X158" s="62"/>
    </row>
    <row r="159">
      <c r="L159" s="101"/>
      <c r="S159" s="62"/>
      <c r="X159" s="62"/>
    </row>
    <row r="160">
      <c r="L160" s="101"/>
      <c r="S160" s="62"/>
      <c r="X160" s="62"/>
    </row>
    <row r="161">
      <c r="L161" s="101"/>
      <c r="S161" s="62"/>
      <c r="X161" s="62"/>
    </row>
    <row r="162">
      <c r="L162" s="101"/>
      <c r="S162" s="62"/>
      <c r="X162" s="62"/>
    </row>
    <row r="163">
      <c r="L163" s="101"/>
      <c r="S163" s="62"/>
      <c r="X163" s="62"/>
    </row>
    <row r="164">
      <c r="L164" s="101"/>
      <c r="S164" s="62"/>
      <c r="X164" s="62"/>
    </row>
    <row r="165">
      <c r="L165" s="101"/>
      <c r="S165" s="62"/>
      <c r="X165" s="62"/>
    </row>
    <row r="166">
      <c r="L166" s="101"/>
      <c r="S166" s="62"/>
      <c r="X166" s="62"/>
    </row>
    <row r="167">
      <c r="L167" s="101"/>
      <c r="S167" s="62"/>
      <c r="X167" s="62"/>
    </row>
    <row r="168">
      <c r="L168" s="101"/>
      <c r="S168" s="62"/>
      <c r="X168" s="62"/>
    </row>
    <row r="169">
      <c r="L169" s="101"/>
      <c r="S169" s="62"/>
      <c r="X169" s="62"/>
    </row>
    <row r="170">
      <c r="L170" s="101"/>
      <c r="S170" s="62"/>
      <c r="X170" s="62"/>
    </row>
    <row r="171">
      <c r="L171" s="101"/>
      <c r="S171" s="62"/>
      <c r="X171" s="62"/>
    </row>
    <row r="172">
      <c r="L172" s="101"/>
      <c r="S172" s="62"/>
      <c r="X172" s="62"/>
    </row>
    <row r="173">
      <c r="L173" s="101"/>
      <c r="S173" s="62"/>
      <c r="X173" s="62"/>
    </row>
    <row r="174">
      <c r="L174" s="101"/>
      <c r="S174" s="62"/>
      <c r="X174" s="62"/>
    </row>
    <row r="175">
      <c r="L175" s="101"/>
      <c r="S175" s="62"/>
      <c r="X175" s="62"/>
    </row>
    <row r="176">
      <c r="L176" s="101"/>
      <c r="S176" s="62"/>
      <c r="X176" s="62"/>
    </row>
    <row r="177">
      <c r="L177" s="101"/>
      <c r="S177" s="62"/>
      <c r="X177" s="62"/>
    </row>
    <row r="178">
      <c r="L178" s="101"/>
      <c r="S178" s="62"/>
      <c r="X178" s="62"/>
    </row>
    <row r="179">
      <c r="L179" s="101"/>
      <c r="S179" s="62"/>
      <c r="X179" s="62"/>
    </row>
    <row r="180">
      <c r="L180" s="101"/>
      <c r="S180" s="62"/>
      <c r="X180" s="62"/>
    </row>
    <row r="181">
      <c r="L181" s="101"/>
      <c r="S181" s="62"/>
      <c r="X181" s="62"/>
    </row>
    <row r="182">
      <c r="L182" s="101"/>
      <c r="S182" s="62"/>
      <c r="X182" s="62"/>
    </row>
    <row r="183">
      <c r="L183" s="101"/>
      <c r="S183" s="62"/>
      <c r="X183" s="62"/>
    </row>
    <row r="184">
      <c r="L184" s="101"/>
      <c r="S184" s="62"/>
      <c r="X184" s="62"/>
    </row>
    <row r="185">
      <c r="L185" s="101"/>
      <c r="S185" s="62"/>
      <c r="X185" s="62"/>
    </row>
    <row r="186">
      <c r="L186" s="101"/>
      <c r="S186" s="62"/>
      <c r="X186" s="62"/>
    </row>
    <row r="187">
      <c r="L187" s="101"/>
      <c r="S187" s="62"/>
      <c r="X187" s="62"/>
    </row>
    <row r="188">
      <c r="L188" s="101"/>
      <c r="S188" s="62"/>
      <c r="X188" s="62"/>
    </row>
    <row r="189">
      <c r="L189" s="101"/>
      <c r="S189" s="62"/>
      <c r="X189" s="62"/>
    </row>
    <row r="190">
      <c r="L190" s="101"/>
      <c r="S190" s="62"/>
      <c r="X190" s="62"/>
    </row>
    <row r="191">
      <c r="L191" s="101"/>
      <c r="S191" s="62"/>
      <c r="X191" s="62"/>
    </row>
    <row r="192">
      <c r="L192" s="101"/>
      <c r="S192" s="62"/>
      <c r="X192" s="62"/>
    </row>
    <row r="193">
      <c r="L193" s="101"/>
      <c r="S193" s="62"/>
      <c r="X193" s="62"/>
    </row>
    <row r="194">
      <c r="L194" s="101"/>
      <c r="S194" s="62"/>
      <c r="X194" s="62"/>
    </row>
    <row r="195">
      <c r="L195" s="101"/>
      <c r="S195" s="62"/>
      <c r="X195" s="62"/>
    </row>
    <row r="196">
      <c r="L196" s="101"/>
      <c r="S196" s="62"/>
      <c r="X196" s="62"/>
    </row>
    <row r="197">
      <c r="L197" s="101"/>
      <c r="S197" s="62"/>
      <c r="X197" s="62"/>
    </row>
    <row r="198">
      <c r="L198" s="101"/>
      <c r="S198" s="62"/>
      <c r="X198" s="62"/>
    </row>
    <row r="199">
      <c r="L199" s="101"/>
      <c r="S199" s="62"/>
      <c r="X199" s="62"/>
    </row>
    <row r="200">
      <c r="L200" s="101"/>
      <c r="S200" s="62"/>
      <c r="X200" s="62"/>
    </row>
    <row r="201">
      <c r="L201" s="101"/>
      <c r="S201" s="62"/>
      <c r="X201" s="62"/>
    </row>
    <row r="202">
      <c r="L202" s="101"/>
      <c r="S202" s="62"/>
      <c r="X202" s="62"/>
    </row>
    <row r="203">
      <c r="L203" s="101"/>
      <c r="S203" s="62"/>
      <c r="X203" s="62"/>
    </row>
    <row r="204">
      <c r="L204" s="101"/>
      <c r="S204" s="62"/>
      <c r="X204" s="62"/>
    </row>
    <row r="205">
      <c r="L205" s="101"/>
      <c r="S205" s="62"/>
      <c r="X205" s="62"/>
    </row>
    <row r="206">
      <c r="L206" s="101"/>
      <c r="S206" s="62"/>
      <c r="X206" s="62"/>
    </row>
    <row r="207">
      <c r="L207" s="101"/>
      <c r="S207" s="62"/>
      <c r="X207" s="62"/>
    </row>
    <row r="208">
      <c r="L208" s="101"/>
      <c r="S208" s="62"/>
      <c r="X208" s="62"/>
    </row>
    <row r="209">
      <c r="L209" s="101"/>
      <c r="S209" s="62"/>
      <c r="X209" s="62"/>
    </row>
    <row r="210">
      <c r="L210" s="101"/>
      <c r="S210" s="62"/>
      <c r="X210" s="62"/>
    </row>
    <row r="211">
      <c r="L211" s="101"/>
      <c r="S211" s="62"/>
      <c r="X211" s="62"/>
    </row>
    <row r="212">
      <c r="L212" s="101"/>
      <c r="S212" s="62"/>
      <c r="X212" s="62"/>
    </row>
    <row r="213">
      <c r="L213" s="101"/>
      <c r="S213" s="62"/>
      <c r="X213" s="62"/>
    </row>
    <row r="214">
      <c r="L214" s="101"/>
      <c r="S214" s="62"/>
      <c r="X214" s="62"/>
    </row>
    <row r="215">
      <c r="L215" s="101"/>
      <c r="S215" s="62"/>
      <c r="X215" s="62"/>
    </row>
    <row r="216">
      <c r="L216" s="101"/>
      <c r="S216" s="62"/>
      <c r="X216" s="62"/>
    </row>
    <row r="217">
      <c r="L217" s="101"/>
      <c r="S217" s="62"/>
      <c r="X217" s="62"/>
    </row>
    <row r="218">
      <c r="L218" s="101"/>
      <c r="S218" s="62"/>
      <c r="X218" s="62"/>
    </row>
    <row r="219">
      <c r="L219" s="101"/>
      <c r="S219" s="62"/>
      <c r="X219" s="62"/>
    </row>
    <row r="220">
      <c r="L220" s="101"/>
      <c r="S220" s="62"/>
      <c r="X220" s="62"/>
    </row>
    <row r="221">
      <c r="L221" s="101"/>
      <c r="S221" s="62"/>
      <c r="X221" s="62"/>
    </row>
    <row r="222">
      <c r="L222" s="101"/>
      <c r="S222" s="62"/>
      <c r="X222" s="62"/>
    </row>
    <row r="223">
      <c r="L223" s="101"/>
      <c r="S223" s="62"/>
      <c r="X223" s="62"/>
    </row>
    <row r="224">
      <c r="L224" s="101"/>
      <c r="S224" s="62"/>
      <c r="X224" s="62"/>
    </row>
    <row r="225">
      <c r="L225" s="101"/>
      <c r="S225" s="62"/>
      <c r="X225" s="62"/>
    </row>
    <row r="226">
      <c r="L226" s="101"/>
      <c r="S226" s="62"/>
      <c r="X226" s="62"/>
    </row>
    <row r="227">
      <c r="L227" s="101"/>
      <c r="S227" s="62"/>
      <c r="X227" s="62"/>
    </row>
    <row r="228">
      <c r="L228" s="101"/>
      <c r="S228" s="62"/>
      <c r="X228" s="62"/>
    </row>
    <row r="229">
      <c r="L229" s="101"/>
      <c r="S229" s="62"/>
      <c r="X229" s="62"/>
    </row>
    <row r="230">
      <c r="L230" s="101"/>
      <c r="S230" s="62"/>
      <c r="X230" s="62"/>
    </row>
    <row r="231">
      <c r="L231" s="101"/>
      <c r="S231" s="62"/>
      <c r="X231" s="62"/>
    </row>
    <row r="232">
      <c r="L232" s="101"/>
      <c r="S232" s="62"/>
      <c r="X232" s="62"/>
    </row>
    <row r="233">
      <c r="L233" s="101"/>
      <c r="S233" s="62"/>
      <c r="X233" s="62"/>
    </row>
    <row r="234">
      <c r="L234" s="101"/>
      <c r="S234" s="62"/>
      <c r="X234" s="62"/>
    </row>
    <row r="235">
      <c r="L235" s="101"/>
      <c r="S235" s="62"/>
      <c r="X235" s="62"/>
    </row>
    <row r="236">
      <c r="L236" s="101"/>
      <c r="S236" s="62"/>
      <c r="X236" s="62"/>
    </row>
    <row r="237">
      <c r="L237" s="101"/>
      <c r="S237" s="62"/>
      <c r="X237" s="62"/>
    </row>
    <row r="238">
      <c r="L238" s="101"/>
      <c r="S238" s="62"/>
      <c r="X238" s="62"/>
    </row>
    <row r="239">
      <c r="L239" s="101"/>
      <c r="S239" s="62"/>
      <c r="X239" s="62"/>
    </row>
    <row r="240">
      <c r="L240" s="101"/>
      <c r="S240" s="62"/>
      <c r="X240" s="62"/>
    </row>
    <row r="241">
      <c r="L241" s="101"/>
      <c r="S241" s="62"/>
      <c r="X241" s="62"/>
    </row>
    <row r="242">
      <c r="L242" s="101"/>
      <c r="S242" s="62"/>
      <c r="X242" s="62"/>
    </row>
    <row r="243">
      <c r="L243" s="101"/>
      <c r="S243" s="62"/>
      <c r="X243" s="62"/>
    </row>
    <row r="244">
      <c r="L244" s="101"/>
      <c r="S244" s="62"/>
      <c r="X244" s="62"/>
    </row>
    <row r="245">
      <c r="L245" s="101"/>
      <c r="S245" s="62"/>
      <c r="X245" s="62"/>
    </row>
    <row r="246">
      <c r="L246" s="101"/>
      <c r="S246" s="62"/>
      <c r="X246" s="62"/>
    </row>
    <row r="247">
      <c r="L247" s="101"/>
      <c r="S247" s="62"/>
      <c r="X247" s="62"/>
    </row>
    <row r="248">
      <c r="L248" s="101"/>
      <c r="S248" s="62"/>
      <c r="X248" s="62"/>
    </row>
    <row r="249">
      <c r="L249" s="101"/>
      <c r="S249" s="62"/>
      <c r="X249" s="62"/>
    </row>
    <row r="250">
      <c r="L250" s="101"/>
      <c r="S250" s="62"/>
      <c r="X250" s="62"/>
    </row>
    <row r="251">
      <c r="L251" s="101"/>
      <c r="S251" s="62"/>
      <c r="X251" s="62"/>
    </row>
    <row r="252">
      <c r="L252" s="101"/>
      <c r="S252" s="62"/>
      <c r="X252" s="62"/>
    </row>
    <row r="253">
      <c r="L253" s="101"/>
      <c r="S253" s="62"/>
      <c r="X253" s="62"/>
    </row>
    <row r="254">
      <c r="L254" s="101"/>
      <c r="S254" s="62"/>
      <c r="X254" s="62"/>
    </row>
    <row r="255">
      <c r="L255" s="101"/>
      <c r="S255" s="62"/>
      <c r="X255" s="62"/>
    </row>
    <row r="256">
      <c r="L256" s="101"/>
      <c r="S256" s="62"/>
      <c r="X256" s="62"/>
    </row>
    <row r="257">
      <c r="L257" s="101"/>
      <c r="S257" s="62"/>
      <c r="X257" s="62"/>
    </row>
    <row r="258">
      <c r="L258" s="101"/>
      <c r="S258" s="62"/>
      <c r="X258" s="62"/>
    </row>
    <row r="259">
      <c r="L259" s="101"/>
      <c r="S259" s="62"/>
      <c r="X259" s="62"/>
    </row>
    <row r="260">
      <c r="L260" s="101"/>
      <c r="S260" s="62"/>
      <c r="X260" s="62"/>
    </row>
    <row r="261">
      <c r="L261" s="101"/>
      <c r="S261" s="62"/>
      <c r="X261" s="62"/>
    </row>
    <row r="262">
      <c r="L262" s="101"/>
      <c r="S262" s="62"/>
      <c r="X262" s="62"/>
    </row>
    <row r="263">
      <c r="L263" s="101"/>
      <c r="S263" s="62"/>
      <c r="X263" s="62"/>
    </row>
    <row r="264">
      <c r="L264" s="101"/>
      <c r="S264" s="62"/>
      <c r="X264" s="62"/>
    </row>
    <row r="265">
      <c r="L265" s="101"/>
      <c r="S265" s="62"/>
      <c r="X265" s="62"/>
    </row>
    <row r="266">
      <c r="L266" s="101"/>
      <c r="S266" s="62"/>
      <c r="X266" s="62"/>
    </row>
    <row r="267">
      <c r="L267" s="101"/>
      <c r="S267" s="62"/>
      <c r="X267" s="62"/>
    </row>
    <row r="268">
      <c r="L268" s="101"/>
      <c r="S268" s="62"/>
      <c r="X268" s="62"/>
    </row>
    <row r="269">
      <c r="L269" s="101"/>
      <c r="S269" s="62"/>
      <c r="X269" s="62"/>
    </row>
    <row r="270">
      <c r="L270" s="101"/>
      <c r="S270" s="62"/>
      <c r="X270" s="62"/>
    </row>
    <row r="271">
      <c r="L271" s="101"/>
      <c r="S271" s="62"/>
      <c r="X271" s="62"/>
    </row>
    <row r="272">
      <c r="L272" s="101"/>
      <c r="S272" s="62"/>
      <c r="X272" s="62"/>
    </row>
    <row r="273">
      <c r="L273" s="101"/>
      <c r="S273" s="62"/>
      <c r="X273" s="62"/>
    </row>
    <row r="274">
      <c r="L274" s="101"/>
      <c r="S274" s="62"/>
      <c r="X274" s="62"/>
    </row>
    <row r="275">
      <c r="L275" s="101"/>
      <c r="S275" s="62"/>
      <c r="X275" s="62"/>
    </row>
    <row r="276">
      <c r="L276" s="101"/>
      <c r="S276" s="62"/>
      <c r="X276" s="62"/>
    </row>
    <row r="277">
      <c r="L277" s="101"/>
      <c r="S277" s="62"/>
      <c r="X277" s="62"/>
    </row>
    <row r="278">
      <c r="L278" s="101"/>
      <c r="S278" s="62"/>
      <c r="X278" s="62"/>
    </row>
    <row r="279">
      <c r="L279" s="101"/>
      <c r="S279" s="62"/>
      <c r="X279" s="62"/>
    </row>
    <row r="280">
      <c r="L280" s="101"/>
      <c r="S280" s="62"/>
      <c r="X280" s="62"/>
    </row>
    <row r="281">
      <c r="L281" s="101"/>
      <c r="S281" s="62"/>
      <c r="X281" s="62"/>
    </row>
    <row r="282">
      <c r="L282" s="101"/>
      <c r="S282" s="62"/>
      <c r="X282" s="62"/>
    </row>
    <row r="283">
      <c r="L283" s="101"/>
      <c r="S283" s="62"/>
      <c r="X283" s="62"/>
    </row>
    <row r="284">
      <c r="L284" s="101"/>
      <c r="S284" s="62"/>
      <c r="X284" s="62"/>
    </row>
    <row r="285">
      <c r="L285" s="101"/>
      <c r="S285" s="62"/>
      <c r="X285" s="62"/>
    </row>
    <row r="286">
      <c r="L286" s="101"/>
      <c r="S286" s="62"/>
      <c r="X286" s="62"/>
    </row>
    <row r="287">
      <c r="L287" s="101"/>
      <c r="S287" s="62"/>
      <c r="X287" s="62"/>
    </row>
    <row r="288">
      <c r="L288" s="101"/>
      <c r="S288" s="62"/>
      <c r="X288" s="62"/>
    </row>
    <row r="289">
      <c r="L289" s="101"/>
      <c r="S289" s="62"/>
      <c r="X289" s="62"/>
    </row>
    <row r="290">
      <c r="L290" s="101"/>
      <c r="S290" s="62"/>
      <c r="X290" s="62"/>
    </row>
    <row r="291">
      <c r="L291" s="101"/>
      <c r="S291" s="62"/>
      <c r="X291" s="62"/>
    </row>
    <row r="292">
      <c r="L292" s="101"/>
      <c r="S292" s="62"/>
      <c r="X292" s="62"/>
    </row>
    <row r="293">
      <c r="L293" s="101"/>
      <c r="S293" s="62"/>
      <c r="X293" s="62"/>
    </row>
    <row r="294">
      <c r="L294" s="101"/>
      <c r="S294" s="62"/>
      <c r="X294" s="62"/>
    </row>
    <row r="295">
      <c r="L295" s="101"/>
      <c r="S295" s="62"/>
      <c r="X295" s="62"/>
    </row>
    <row r="296">
      <c r="L296" s="101"/>
      <c r="S296" s="62"/>
      <c r="X296" s="62"/>
    </row>
    <row r="297">
      <c r="L297" s="101"/>
      <c r="S297" s="62"/>
      <c r="X297" s="62"/>
    </row>
    <row r="298">
      <c r="L298" s="101"/>
      <c r="S298" s="62"/>
      <c r="X298" s="62"/>
    </row>
    <row r="299">
      <c r="L299" s="101"/>
      <c r="S299" s="62"/>
      <c r="X299" s="62"/>
    </row>
    <row r="300">
      <c r="L300" s="101"/>
      <c r="S300" s="62"/>
      <c r="X300" s="62"/>
    </row>
    <row r="301">
      <c r="L301" s="101"/>
      <c r="S301" s="62"/>
      <c r="X301" s="62"/>
    </row>
    <row r="302">
      <c r="L302" s="101"/>
      <c r="S302" s="62"/>
      <c r="X302" s="62"/>
    </row>
    <row r="303">
      <c r="L303" s="101"/>
      <c r="S303" s="62"/>
      <c r="X303" s="62"/>
    </row>
    <row r="304">
      <c r="L304" s="101"/>
      <c r="S304" s="62"/>
      <c r="X304" s="62"/>
    </row>
    <row r="305">
      <c r="L305" s="101"/>
      <c r="S305" s="62"/>
      <c r="X305" s="62"/>
    </row>
    <row r="306">
      <c r="L306" s="101"/>
      <c r="S306" s="62"/>
      <c r="X306" s="62"/>
    </row>
    <row r="307">
      <c r="L307" s="101"/>
      <c r="S307" s="62"/>
      <c r="X307" s="62"/>
    </row>
    <row r="308">
      <c r="L308" s="101"/>
      <c r="S308" s="62"/>
      <c r="X308" s="62"/>
    </row>
    <row r="309">
      <c r="L309" s="101"/>
      <c r="S309" s="62"/>
      <c r="X309" s="62"/>
    </row>
    <row r="310">
      <c r="L310" s="101"/>
      <c r="S310" s="62"/>
      <c r="X310" s="62"/>
    </row>
    <row r="311">
      <c r="L311" s="101"/>
      <c r="S311" s="62"/>
      <c r="X311" s="62"/>
    </row>
    <row r="312">
      <c r="L312" s="101"/>
      <c r="S312" s="62"/>
      <c r="X312" s="62"/>
    </row>
    <row r="313">
      <c r="L313" s="101"/>
      <c r="S313" s="62"/>
      <c r="X313" s="62"/>
    </row>
    <row r="314">
      <c r="L314" s="101"/>
      <c r="S314" s="62"/>
      <c r="X314" s="62"/>
    </row>
    <row r="315">
      <c r="L315" s="101"/>
      <c r="S315" s="62"/>
      <c r="X315" s="62"/>
    </row>
    <row r="316">
      <c r="L316" s="101"/>
      <c r="S316" s="62"/>
      <c r="X316" s="62"/>
    </row>
    <row r="317">
      <c r="L317" s="101"/>
      <c r="S317" s="62"/>
      <c r="X317" s="62"/>
    </row>
    <row r="318">
      <c r="L318" s="101"/>
      <c r="S318" s="62"/>
      <c r="X318" s="62"/>
    </row>
    <row r="319">
      <c r="L319" s="101"/>
      <c r="S319" s="62"/>
      <c r="X319" s="62"/>
    </row>
    <row r="320">
      <c r="L320" s="101"/>
      <c r="S320" s="62"/>
      <c r="X320" s="62"/>
    </row>
    <row r="321">
      <c r="L321" s="101"/>
      <c r="S321" s="62"/>
      <c r="X321" s="62"/>
    </row>
    <row r="322">
      <c r="L322" s="101"/>
      <c r="S322" s="62"/>
      <c r="X322" s="62"/>
    </row>
    <row r="323">
      <c r="L323" s="101"/>
      <c r="S323" s="62"/>
      <c r="X323" s="62"/>
    </row>
    <row r="324">
      <c r="L324" s="101"/>
      <c r="S324" s="62"/>
      <c r="X324" s="62"/>
    </row>
    <row r="325">
      <c r="L325" s="101"/>
      <c r="S325" s="62"/>
      <c r="X325" s="62"/>
    </row>
    <row r="326">
      <c r="L326" s="101"/>
      <c r="S326" s="62"/>
      <c r="X326" s="62"/>
    </row>
    <row r="327">
      <c r="L327" s="101"/>
      <c r="S327" s="62"/>
      <c r="X327" s="62"/>
    </row>
    <row r="328">
      <c r="L328" s="101"/>
      <c r="S328" s="62"/>
      <c r="X328" s="62"/>
    </row>
    <row r="329">
      <c r="L329" s="101"/>
      <c r="S329" s="62"/>
      <c r="X329" s="62"/>
    </row>
    <row r="330">
      <c r="L330" s="101"/>
      <c r="S330" s="62"/>
      <c r="X330" s="62"/>
    </row>
    <row r="331">
      <c r="L331" s="101"/>
      <c r="S331" s="62"/>
      <c r="X331" s="62"/>
    </row>
    <row r="332">
      <c r="L332" s="101"/>
      <c r="S332" s="62"/>
      <c r="X332" s="62"/>
    </row>
    <row r="333">
      <c r="L333" s="101"/>
      <c r="S333" s="62"/>
      <c r="X333" s="62"/>
    </row>
    <row r="334">
      <c r="L334" s="101"/>
      <c r="S334" s="62"/>
      <c r="X334" s="62"/>
    </row>
    <row r="335">
      <c r="L335" s="101"/>
      <c r="S335" s="62"/>
      <c r="X335" s="62"/>
    </row>
    <row r="336">
      <c r="L336" s="101"/>
      <c r="S336" s="62"/>
      <c r="X336" s="62"/>
    </row>
    <row r="337">
      <c r="L337" s="101"/>
      <c r="S337" s="62"/>
      <c r="X337" s="62"/>
    </row>
    <row r="338">
      <c r="L338" s="101"/>
      <c r="S338" s="62"/>
      <c r="X338" s="62"/>
    </row>
    <row r="339">
      <c r="L339" s="101"/>
      <c r="S339" s="62"/>
      <c r="X339" s="62"/>
    </row>
    <row r="340">
      <c r="L340" s="101"/>
      <c r="S340" s="62"/>
      <c r="X340" s="62"/>
    </row>
    <row r="341">
      <c r="L341" s="101"/>
      <c r="S341" s="62"/>
      <c r="X341" s="62"/>
    </row>
    <row r="342">
      <c r="L342" s="101"/>
      <c r="S342" s="62"/>
      <c r="X342" s="62"/>
    </row>
    <row r="343">
      <c r="L343" s="101"/>
      <c r="S343" s="62"/>
      <c r="X343" s="62"/>
    </row>
    <row r="344">
      <c r="L344" s="101"/>
      <c r="S344" s="62"/>
      <c r="X344" s="62"/>
    </row>
    <row r="345">
      <c r="L345" s="101"/>
      <c r="S345" s="62"/>
      <c r="X345" s="62"/>
    </row>
    <row r="346">
      <c r="L346" s="101"/>
      <c r="S346" s="62"/>
      <c r="X346" s="62"/>
    </row>
    <row r="347">
      <c r="L347" s="101"/>
      <c r="S347" s="62"/>
      <c r="X347" s="62"/>
    </row>
    <row r="348">
      <c r="L348" s="101"/>
      <c r="S348" s="62"/>
      <c r="X348" s="62"/>
    </row>
    <row r="349">
      <c r="L349" s="101"/>
      <c r="S349" s="62"/>
      <c r="X349" s="62"/>
    </row>
    <row r="350">
      <c r="L350" s="101"/>
      <c r="S350" s="62"/>
      <c r="X350" s="62"/>
    </row>
    <row r="351">
      <c r="L351" s="101"/>
      <c r="S351" s="62"/>
      <c r="X351" s="62"/>
    </row>
    <row r="352">
      <c r="L352" s="101"/>
      <c r="S352" s="62"/>
      <c r="X352" s="62"/>
    </row>
    <row r="353">
      <c r="L353" s="101"/>
      <c r="S353" s="62"/>
      <c r="X353" s="62"/>
    </row>
    <row r="354">
      <c r="L354" s="101"/>
      <c r="S354" s="62"/>
      <c r="X354" s="62"/>
    </row>
    <row r="355">
      <c r="L355" s="101"/>
      <c r="S355" s="62"/>
      <c r="X355" s="62"/>
    </row>
    <row r="356">
      <c r="L356" s="101"/>
      <c r="S356" s="62"/>
      <c r="X356" s="62"/>
    </row>
    <row r="357">
      <c r="L357" s="101"/>
      <c r="S357" s="62"/>
      <c r="X357" s="62"/>
    </row>
    <row r="358">
      <c r="L358" s="101"/>
      <c r="S358" s="62"/>
      <c r="X358" s="62"/>
    </row>
    <row r="359">
      <c r="L359" s="101"/>
      <c r="S359" s="62"/>
      <c r="X359" s="62"/>
    </row>
    <row r="360">
      <c r="L360" s="101"/>
      <c r="S360" s="62"/>
      <c r="X360" s="62"/>
    </row>
    <row r="361">
      <c r="L361" s="101"/>
      <c r="S361" s="62"/>
      <c r="X361" s="62"/>
    </row>
    <row r="362">
      <c r="L362" s="101"/>
      <c r="S362" s="62"/>
      <c r="X362" s="62"/>
    </row>
    <row r="363">
      <c r="L363" s="101"/>
      <c r="S363" s="62"/>
      <c r="X363" s="62"/>
    </row>
    <row r="364">
      <c r="L364" s="101"/>
      <c r="S364" s="62"/>
      <c r="X364" s="62"/>
    </row>
    <row r="365">
      <c r="L365" s="101"/>
      <c r="S365" s="62"/>
      <c r="X365" s="62"/>
    </row>
    <row r="366">
      <c r="L366" s="101"/>
      <c r="S366" s="62"/>
      <c r="X366" s="62"/>
    </row>
    <row r="367">
      <c r="L367" s="101"/>
      <c r="S367" s="62"/>
      <c r="X367" s="62"/>
    </row>
    <row r="368">
      <c r="L368" s="101"/>
      <c r="S368" s="62"/>
      <c r="X368" s="62"/>
    </row>
    <row r="369">
      <c r="L369" s="101"/>
      <c r="S369" s="62"/>
      <c r="X369" s="62"/>
    </row>
    <row r="370">
      <c r="L370" s="101"/>
      <c r="S370" s="62"/>
      <c r="X370" s="62"/>
    </row>
    <row r="371">
      <c r="L371" s="101"/>
      <c r="S371" s="62"/>
      <c r="X371" s="62"/>
    </row>
    <row r="372">
      <c r="L372" s="101"/>
      <c r="S372" s="62"/>
      <c r="X372" s="62"/>
    </row>
    <row r="373">
      <c r="L373" s="101"/>
      <c r="S373" s="62"/>
      <c r="X373" s="62"/>
    </row>
    <row r="374">
      <c r="L374" s="101"/>
      <c r="S374" s="62"/>
      <c r="X374" s="62"/>
    </row>
    <row r="375">
      <c r="L375" s="101"/>
      <c r="S375" s="62"/>
      <c r="X375" s="62"/>
    </row>
    <row r="376">
      <c r="L376" s="101"/>
      <c r="S376" s="62"/>
      <c r="X376" s="62"/>
    </row>
    <row r="377">
      <c r="L377" s="101"/>
      <c r="S377" s="62"/>
      <c r="X377" s="62"/>
    </row>
    <row r="378">
      <c r="L378" s="101"/>
      <c r="S378" s="62"/>
      <c r="X378" s="62"/>
    </row>
    <row r="379">
      <c r="L379" s="101"/>
      <c r="S379" s="62"/>
      <c r="X379" s="62"/>
    </row>
    <row r="380">
      <c r="L380" s="101"/>
      <c r="S380" s="62"/>
      <c r="X380" s="62"/>
    </row>
    <row r="381">
      <c r="L381" s="101"/>
      <c r="S381" s="62"/>
      <c r="X381" s="62"/>
    </row>
    <row r="382">
      <c r="L382" s="101"/>
      <c r="S382" s="62"/>
      <c r="X382" s="62"/>
    </row>
    <row r="383">
      <c r="L383" s="101"/>
      <c r="S383" s="62"/>
      <c r="X383" s="62"/>
    </row>
    <row r="384">
      <c r="L384" s="101"/>
      <c r="S384" s="62"/>
      <c r="X384" s="62"/>
    </row>
    <row r="385">
      <c r="L385" s="101"/>
      <c r="S385" s="62"/>
      <c r="X385" s="62"/>
    </row>
    <row r="386">
      <c r="L386" s="101"/>
      <c r="S386" s="62"/>
      <c r="X386" s="62"/>
    </row>
    <row r="387">
      <c r="L387" s="101"/>
      <c r="S387" s="62"/>
      <c r="X387" s="62"/>
    </row>
    <row r="388">
      <c r="L388" s="101"/>
      <c r="S388" s="62"/>
      <c r="X388" s="62"/>
    </row>
    <row r="389">
      <c r="L389" s="101"/>
      <c r="S389" s="62"/>
      <c r="X389" s="62"/>
    </row>
    <row r="390">
      <c r="L390" s="101"/>
      <c r="S390" s="62"/>
      <c r="X390" s="62"/>
    </row>
    <row r="391">
      <c r="L391" s="101"/>
      <c r="S391" s="62"/>
      <c r="X391" s="62"/>
    </row>
    <row r="392">
      <c r="L392" s="101"/>
      <c r="S392" s="62"/>
      <c r="X392" s="62"/>
    </row>
    <row r="393">
      <c r="L393" s="101"/>
      <c r="S393" s="62"/>
      <c r="X393" s="62"/>
    </row>
    <row r="394">
      <c r="L394" s="101"/>
      <c r="S394" s="62"/>
      <c r="X394" s="62"/>
    </row>
    <row r="395">
      <c r="L395" s="101"/>
      <c r="S395" s="62"/>
      <c r="X395" s="62"/>
    </row>
    <row r="396">
      <c r="L396" s="101"/>
      <c r="S396" s="62"/>
      <c r="X396" s="62"/>
    </row>
    <row r="397">
      <c r="L397" s="101"/>
      <c r="S397" s="62"/>
      <c r="X397" s="62"/>
    </row>
    <row r="398">
      <c r="L398" s="101"/>
      <c r="S398" s="62"/>
      <c r="X398" s="62"/>
    </row>
    <row r="399">
      <c r="L399" s="101"/>
      <c r="S399" s="62"/>
      <c r="X399" s="62"/>
    </row>
    <row r="400">
      <c r="L400" s="101"/>
      <c r="S400" s="62"/>
      <c r="X400" s="62"/>
    </row>
    <row r="401">
      <c r="L401" s="101"/>
      <c r="S401" s="62"/>
      <c r="X401" s="62"/>
    </row>
    <row r="402">
      <c r="L402" s="101"/>
      <c r="S402" s="62"/>
      <c r="X402" s="62"/>
    </row>
    <row r="403">
      <c r="L403" s="101"/>
      <c r="S403" s="62"/>
      <c r="X403" s="62"/>
    </row>
    <row r="404">
      <c r="L404" s="101"/>
      <c r="S404" s="62"/>
      <c r="X404" s="62"/>
    </row>
    <row r="405">
      <c r="L405" s="101"/>
      <c r="S405" s="62"/>
      <c r="X405" s="62"/>
    </row>
    <row r="406">
      <c r="L406" s="101"/>
      <c r="S406" s="62"/>
      <c r="X406" s="62"/>
    </row>
    <row r="407">
      <c r="L407" s="101"/>
      <c r="S407" s="62"/>
      <c r="X407" s="62"/>
    </row>
    <row r="408">
      <c r="L408" s="101"/>
      <c r="S408" s="62"/>
      <c r="X408" s="62"/>
    </row>
    <row r="409">
      <c r="L409" s="101"/>
      <c r="S409" s="62"/>
      <c r="X409" s="62"/>
    </row>
    <row r="410">
      <c r="L410" s="101"/>
      <c r="S410" s="62"/>
      <c r="X410" s="62"/>
    </row>
    <row r="411">
      <c r="L411" s="101"/>
      <c r="S411" s="62"/>
      <c r="X411" s="62"/>
    </row>
    <row r="412">
      <c r="L412" s="101"/>
      <c r="S412" s="62"/>
      <c r="X412" s="62"/>
    </row>
    <row r="413">
      <c r="L413" s="101"/>
      <c r="S413" s="62"/>
      <c r="X413" s="62"/>
    </row>
    <row r="414">
      <c r="L414" s="101"/>
      <c r="S414" s="62"/>
      <c r="X414" s="62"/>
    </row>
    <row r="415">
      <c r="L415" s="101"/>
      <c r="S415" s="62"/>
      <c r="X415" s="62"/>
    </row>
    <row r="416">
      <c r="L416" s="101"/>
      <c r="S416" s="62"/>
      <c r="X416" s="62"/>
    </row>
    <row r="417">
      <c r="L417" s="101"/>
      <c r="S417" s="62"/>
      <c r="X417" s="62"/>
    </row>
    <row r="418">
      <c r="L418" s="101"/>
      <c r="S418" s="62"/>
      <c r="X418" s="62"/>
    </row>
    <row r="419">
      <c r="L419" s="101"/>
      <c r="S419" s="62"/>
      <c r="X419" s="62"/>
    </row>
    <row r="420">
      <c r="L420" s="101"/>
      <c r="S420" s="62"/>
      <c r="X420" s="62"/>
    </row>
    <row r="421">
      <c r="L421" s="101"/>
      <c r="S421" s="62"/>
      <c r="X421" s="62"/>
    </row>
    <row r="422">
      <c r="L422" s="101"/>
      <c r="S422" s="62"/>
      <c r="X422" s="62"/>
    </row>
    <row r="423">
      <c r="L423" s="101"/>
      <c r="S423" s="62"/>
      <c r="X423" s="62"/>
    </row>
    <row r="424">
      <c r="L424" s="101"/>
      <c r="S424" s="62"/>
      <c r="X424" s="62"/>
    </row>
    <row r="425">
      <c r="L425" s="101"/>
      <c r="S425" s="62"/>
      <c r="X425" s="62"/>
    </row>
    <row r="426">
      <c r="L426" s="101"/>
      <c r="S426" s="62"/>
      <c r="X426" s="62"/>
    </row>
    <row r="427">
      <c r="L427" s="101"/>
      <c r="S427" s="62"/>
      <c r="X427" s="62"/>
    </row>
    <row r="428">
      <c r="L428" s="101"/>
      <c r="S428" s="62"/>
      <c r="X428" s="62"/>
    </row>
    <row r="429">
      <c r="L429" s="101"/>
      <c r="S429" s="62"/>
      <c r="X429" s="62"/>
    </row>
    <row r="430">
      <c r="L430" s="101"/>
      <c r="S430" s="62"/>
      <c r="X430" s="62"/>
    </row>
    <row r="431">
      <c r="L431" s="101"/>
      <c r="S431" s="62"/>
      <c r="X431" s="62"/>
    </row>
    <row r="432">
      <c r="L432" s="101"/>
      <c r="S432" s="62"/>
      <c r="X432" s="62"/>
    </row>
    <row r="433">
      <c r="L433" s="101"/>
      <c r="S433" s="62"/>
      <c r="X433" s="62"/>
    </row>
    <row r="434">
      <c r="L434" s="101"/>
      <c r="S434" s="62"/>
      <c r="X434" s="62"/>
    </row>
    <row r="435">
      <c r="L435" s="101"/>
      <c r="S435" s="62"/>
      <c r="X435" s="62"/>
    </row>
    <row r="436">
      <c r="L436" s="101"/>
      <c r="S436" s="62"/>
      <c r="X436" s="62"/>
    </row>
    <row r="437">
      <c r="L437" s="101"/>
      <c r="S437" s="62"/>
      <c r="X437" s="62"/>
    </row>
    <row r="438">
      <c r="L438" s="101"/>
      <c r="S438" s="62"/>
      <c r="X438" s="62"/>
    </row>
    <row r="439">
      <c r="L439" s="101"/>
      <c r="S439" s="62"/>
      <c r="X439" s="62"/>
    </row>
    <row r="440">
      <c r="L440" s="101"/>
      <c r="S440" s="62"/>
      <c r="X440" s="62"/>
    </row>
    <row r="441">
      <c r="L441" s="101"/>
      <c r="S441" s="62"/>
      <c r="X441" s="62"/>
    </row>
    <row r="442">
      <c r="L442" s="101"/>
      <c r="S442" s="62"/>
      <c r="X442" s="62"/>
    </row>
    <row r="443">
      <c r="L443" s="101"/>
      <c r="S443" s="62"/>
      <c r="X443" s="62"/>
    </row>
    <row r="444">
      <c r="L444" s="101"/>
      <c r="S444" s="62"/>
      <c r="X444" s="62"/>
    </row>
    <row r="445">
      <c r="L445" s="101"/>
      <c r="S445" s="62"/>
      <c r="X445" s="62"/>
    </row>
    <row r="446">
      <c r="L446" s="101"/>
      <c r="S446" s="62"/>
      <c r="X446" s="62"/>
    </row>
    <row r="447">
      <c r="L447" s="101"/>
      <c r="S447" s="62"/>
      <c r="X447" s="62"/>
    </row>
    <row r="448">
      <c r="L448" s="101"/>
      <c r="S448" s="62"/>
      <c r="X448" s="62"/>
    </row>
    <row r="449">
      <c r="L449" s="101"/>
      <c r="S449" s="62"/>
      <c r="X449" s="62"/>
    </row>
    <row r="450">
      <c r="L450" s="101"/>
      <c r="S450" s="62"/>
      <c r="X450" s="62"/>
    </row>
    <row r="451">
      <c r="L451" s="101"/>
      <c r="S451" s="62"/>
      <c r="X451" s="62"/>
    </row>
    <row r="452">
      <c r="L452" s="101"/>
      <c r="S452" s="62"/>
      <c r="X452" s="62"/>
    </row>
    <row r="453">
      <c r="L453" s="101"/>
      <c r="S453" s="62"/>
      <c r="X453" s="62"/>
    </row>
    <row r="454">
      <c r="L454" s="101"/>
      <c r="S454" s="62"/>
      <c r="X454" s="62"/>
    </row>
    <row r="455">
      <c r="L455" s="101"/>
      <c r="S455" s="62"/>
      <c r="X455" s="62"/>
    </row>
    <row r="456">
      <c r="L456" s="101"/>
      <c r="S456" s="62"/>
      <c r="X456" s="62"/>
    </row>
    <row r="457">
      <c r="L457" s="101"/>
      <c r="S457" s="62"/>
      <c r="X457" s="62"/>
    </row>
    <row r="458">
      <c r="L458" s="101"/>
      <c r="S458" s="62"/>
      <c r="X458" s="62"/>
    </row>
    <row r="459">
      <c r="L459" s="101"/>
      <c r="S459" s="62"/>
      <c r="X459" s="62"/>
    </row>
    <row r="460">
      <c r="L460" s="101"/>
      <c r="S460" s="62"/>
      <c r="X460" s="62"/>
    </row>
    <row r="461">
      <c r="L461" s="101"/>
      <c r="S461" s="62"/>
      <c r="X461" s="62"/>
    </row>
    <row r="462">
      <c r="L462" s="101"/>
      <c r="S462" s="62"/>
      <c r="X462" s="62"/>
    </row>
    <row r="463">
      <c r="L463" s="101"/>
      <c r="S463" s="62"/>
      <c r="X463" s="62"/>
    </row>
    <row r="464">
      <c r="L464" s="101"/>
      <c r="S464" s="62"/>
      <c r="X464" s="62"/>
    </row>
    <row r="465">
      <c r="L465" s="101"/>
      <c r="S465" s="62"/>
      <c r="X465" s="62"/>
    </row>
    <row r="466">
      <c r="L466" s="101"/>
      <c r="S466" s="62"/>
      <c r="X466" s="62"/>
    </row>
    <row r="467">
      <c r="L467" s="101"/>
      <c r="S467" s="62"/>
      <c r="X467" s="62"/>
    </row>
    <row r="468">
      <c r="L468" s="101"/>
      <c r="S468" s="62"/>
      <c r="X468" s="62"/>
    </row>
    <row r="469">
      <c r="L469" s="101"/>
      <c r="S469" s="62"/>
      <c r="X469" s="62"/>
    </row>
    <row r="470">
      <c r="L470" s="101"/>
      <c r="S470" s="62"/>
      <c r="X470" s="62"/>
    </row>
    <row r="471">
      <c r="L471" s="101"/>
      <c r="S471" s="62"/>
      <c r="X471" s="62"/>
    </row>
    <row r="472">
      <c r="L472" s="101"/>
      <c r="S472" s="62"/>
      <c r="X472" s="62"/>
    </row>
    <row r="473">
      <c r="L473" s="101"/>
      <c r="S473" s="62"/>
      <c r="X473" s="62"/>
    </row>
    <row r="474">
      <c r="L474" s="101"/>
      <c r="S474" s="62"/>
      <c r="X474" s="62"/>
    </row>
    <row r="475">
      <c r="L475" s="101"/>
      <c r="S475" s="62"/>
      <c r="X475" s="62"/>
    </row>
    <row r="476">
      <c r="L476" s="101"/>
      <c r="S476" s="62"/>
      <c r="X476" s="62"/>
    </row>
    <row r="477">
      <c r="L477" s="101"/>
      <c r="S477" s="62"/>
      <c r="X477" s="62"/>
    </row>
    <row r="478">
      <c r="L478" s="101"/>
      <c r="S478" s="62"/>
      <c r="X478" s="62"/>
    </row>
    <row r="479">
      <c r="L479" s="101"/>
      <c r="S479" s="62"/>
      <c r="X479" s="62"/>
    </row>
    <row r="480">
      <c r="L480" s="101"/>
      <c r="S480" s="62"/>
      <c r="X480" s="62"/>
    </row>
    <row r="481">
      <c r="L481" s="101"/>
      <c r="S481" s="62"/>
      <c r="X481" s="62"/>
    </row>
    <row r="482">
      <c r="L482" s="101"/>
      <c r="S482" s="62"/>
      <c r="X482" s="62"/>
    </row>
    <row r="483">
      <c r="L483" s="101"/>
      <c r="S483" s="62"/>
      <c r="X483" s="62"/>
    </row>
    <row r="484">
      <c r="L484" s="101"/>
      <c r="S484" s="62"/>
      <c r="X484" s="62"/>
    </row>
    <row r="485">
      <c r="L485" s="101"/>
      <c r="S485" s="62"/>
      <c r="X485" s="62"/>
    </row>
    <row r="486">
      <c r="L486" s="101"/>
      <c r="S486" s="62"/>
      <c r="X486" s="62"/>
    </row>
    <row r="487">
      <c r="L487" s="101"/>
      <c r="S487" s="62"/>
      <c r="X487" s="62"/>
    </row>
    <row r="488">
      <c r="L488" s="101"/>
      <c r="S488" s="62"/>
      <c r="X488" s="62"/>
    </row>
    <row r="489">
      <c r="L489" s="101"/>
      <c r="S489" s="62"/>
      <c r="X489" s="62"/>
    </row>
    <row r="490">
      <c r="L490" s="101"/>
      <c r="S490" s="62"/>
      <c r="X490" s="62"/>
    </row>
    <row r="491">
      <c r="L491" s="101"/>
      <c r="S491" s="62"/>
      <c r="X491" s="62"/>
    </row>
    <row r="492">
      <c r="L492" s="101"/>
      <c r="S492" s="62"/>
      <c r="X492" s="62"/>
    </row>
    <row r="493">
      <c r="L493" s="101"/>
      <c r="S493" s="62"/>
      <c r="X493" s="62"/>
    </row>
    <row r="494">
      <c r="L494" s="101"/>
      <c r="S494" s="62"/>
      <c r="X494" s="62"/>
    </row>
    <row r="495">
      <c r="L495" s="101"/>
      <c r="S495" s="62"/>
      <c r="X495" s="62"/>
    </row>
    <row r="496">
      <c r="L496" s="101"/>
      <c r="S496" s="62"/>
      <c r="X496" s="62"/>
    </row>
    <row r="497">
      <c r="L497" s="101"/>
      <c r="S497" s="62"/>
      <c r="X497" s="62"/>
    </row>
    <row r="498">
      <c r="L498" s="101"/>
      <c r="S498" s="62"/>
      <c r="X498" s="62"/>
    </row>
    <row r="499">
      <c r="L499" s="101"/>
      <c r="S499" s="62"/>
      <c r="X499" s="62"/>
    </row>
    <row r="500">
      <c r="L500" s="101"/>
      <c r="S500" s="62"/>
      <c r="X500" s="62"/>
    </row>
    <row r="501">
      <c r="L501" s="101"/>
      <c r="S501" s="62"/>
      <c r="X501" s="62"/>
    </row>
    <row r="502">
      <c r="L502" s="101"/>
      <c r="S502" s="62"/>
      <c r="X502" s="62"/>
    </row>
    <row r="503">
      <c r="L503" s="101"/>
      <c r="S503" s="62"/>
      <c r="X503" s="62"/>
    </row>
    <row r="504">
      <c r="L504" s="101"/>
      <c r="S504" s="62"/>
      <c r="X504" s="62"/>
    </row>
    <row r="505">
      <c r="L505" s="101"/>
      <c r="S505" s="62"/>
      <c r="X505" s="62"/>
    </row>
    <row r="506">
      <c r="L506" s="101"/>
      <c r="S506" s="62"/>
      <c r="X506" s="62"/>
    </row>
    <row r="507">
      <c r="L507" s="101"/>
      <c r="S507" s="62"/>
      <c r="X507" s="62"/>
    </row>
    <row r="508">
      <c r="L508" s="101"/>
      <c r="S508" s="62"/>
      <c r="X508" s="62"/>
    </row>
    <row r="509">
      <c r="L509" s="101"/>
      <c r="S509" s="62"/>
      <c r="X509" s="62"/>
    </row>
    <row r="510">
      <c r="L510" s="101"/>
      <c r="S510" s="62"/>
      <c r="X510" s="62"/>
    </row>
    <row r="511">
      <c r="L511" s="101"/>
      <c r="S511" s="62"/>
      <c r="X511" s="62"/>
    </row>
    <row r="512">
      <c r="L512" s="101"/>
      <c r="S512" s="62"/>
      <c r="X512" s="62"/>
    </row>
    <row r="513">
      <c r="L513" s="101"/>
      <c r="S513" s="62"/>
      <c r="X513" s="62"/>
    </row>
    <row r="514">
      <c r="L514" s="101"/>
      <c r="S514" s="62"/>
      <c r="X514" s="62"/>
    </row>
    <row r="515">
      <c r="L515" s="101"/>
      <c r="S515" s="62"/>
      <c r="X515" s="62"/>
    </row>
    <row r="516">
      <c r="L516" s="101"/>
      <c r="S516" s="62"/>
      <c r="X516" s="62"/>
    </row>
    <row r="517">
      <c r="L517" s="101"/>
      <c r="S517" s="62"/>
      <c r="X517" s="62"/>
    </row>
    <row r="518">
      <c r="L518" s="101"/>
      <c r="S518" s="62"/>
      <c r="X518" s="62"/>
    </row>
    <row r="519">
      <c r="L519" s="101"/>
      <c r="S519" s="62"/>
      <c r="X519" s="62"/>
    </row>
    <row r="520">
      <c r="L520" s="101"/>
      <c r="S520" s="62"/>
      <c r="X520" s="62"/>
    </row>
    <row r="521">
      <c r="L521" s="101"/>
      <c r="S521" s="62"/>
      <c r="X521" s="62"/>
    </row>
    <row r="522">
      <c r="L522" s="101"/>
      <c r="S522" s="62"/>
      <c r="X522" s="62"/>
    </row>
    <row r="523">
      <c r="L523" s="101"/>
      <c r="S523" s="62"/>
      <c r="X523" s="62"/>
    </row>
    <row r="524">
      <c r="L524" s="101"/>
      <c r="S524" s="62"/>
      <c r="X524" s="62"/>
    </row>
    <row r="525">
      <c r="L525" s="101"/>
      <c r="S525" s="62"/>
      <c r="X525" s="62"/>
    </row>
    <row r="526">
      <c r="L526" s="101"/>
      <c r="S526" s="62"/>
      <c r="X526" s="62"/>
    </row>
    <row r="527">
      <c r="L527" s="101"/>
      <c r="S527" s="62"/>
      <c r="X527" s="62"/>
    </row>
    <row r="528">
      <c r="L528" s="101"/>
      <c r="S528" s="62"/>
      <c r="X528" s="62"/>
    </row>
    <row r="529">
      <c r="L529" s="101"/>
      <c r="S529" s="62"/>
      <c r="X529" s="62"/>
    </row>
    <row r="530">
      <c r="L530" s="101"/>
      <c r="S530" s="62"/>
      <c r="X530" s="62"/>
    </row>
    <row r="531">
      <c r="L531" s="101"/>
      <c r="S531" s="62"/>
      <c r="X531" s="62"/>
    </row>
    <row r="532">
      <c r="L532" s="101"/>
      <c r="S532" s="62"/>
      <c r="X532" s="62"/>
    </row>
    <row r="533">
      <c r="L533" s="101"/>
      <c r="S533" s="62"/>
      <c r="X533" s="62"/>
    </row>
    <row r="534">
      <c r="L534" s="101"/>
      <c r="S534" s="62"/>
      <c r="X534" s="62"/>
    </row>
    <row r="535">
      <c r="L535" s="101"/>
      <c r="S535" s="62"/>
      <c r="X535" s="62"/>
    </row>
    <row r="536">
      <c r="L536" s="101"/>
      <c r="S536" s="62"/>
      <c r="X536" s="62"/>
    </row>
    <row r="537">
      <c r="L537" s="101"/>
      <c r="S537" s="62"/>
      <c r="X537" s="62"/>
    </row>
    <row r="538">
      <c r="L538" s="101"/>
      <c r="S538" s="62"/>
      <c r="X538" s="62"/>
    </row>
    <row r="539">
      <c r="L539" s="101"/>
      <c r="S539" s="62"/>
      <c r="X539" s="62"/>
    </row>
    <row r="540">
      <c r="L540" s="101"/>
      <c r="S540" s="62"/>
      <c r="X540" s="62"/>
    </row>
    <row r="541">
      <c r="L541" s="101"/>
      <c r="S541" s="62"/>
      <c r="X541" s="62"/>
    </row>
    <row r="542">
      <c r="L542" s="101"/>
      <c r="S542" s="62"/>
      <c r="X542" s="62"/>
    </row>
    <row r="543">
      <c r="L543" s="101"/>
      <c r="S543" s="62"/>
      <c r="X543" s="62"/>
    </row>
    <row r="544">
      <c r="L544" s="101"/>
      <c r="S544" s="62"/>
      <c r="X544" s="62"/>
    </row>
    <row r="545">
      <c r="L545" s="101"/>
      <c r="S545" s="62"/>
      <c r="X545" s="62"/>
    </row>
    <row r="546">
      <c r="L546" s="101"/>
      <c r="S546" s="62"/>
      <c r="X546" s="62"/>
    </row>
    <row r="547">
      <c r="L547" s="101"/>
      <c r="S547" s="62"/>
      <c r="X547" s="62"/>
    </row>
    <row r="548">
      <c r="L548" s="101"/>
      <c r="S548" s="62"/>
      <c r="X548" s="62"/>
    </row>
    <row r="549">
      <c r="L549" s="101"/>
      <c r="S549" s="62"/>
      <c r="X549" s="62"/>
    </row>
    <row r="550">
      <c r="L550" s="101"/>
      <c r="S550" s="62"/>
      <c r="X550" s="62"/>
    </row>
    <row r="551">
      <c r="L551" s="101"/>
      <c r="S551" s="62"/>
      <c r="X551" s="62"/>
    </row>
    <row r="552">
      <c r="L552" s="101"/>
      <c r="S552" s="62"/>
      <c r="X552" s="62"/>
    </row>
    <row r="553">
      <c r="L553" s="101"/>
      <c r="S553" s="62"/>
      <c r="X553" s="62"/>
    </row>
    <row r="554">
      <c r="L554" s="101"/>
      <c r="S554" s="62"/>
      <c r="X554" s="62"/>
    </row>
    <row r="555">
      <c r="L555" s="101"/>
      <c r="S555" s="62"/>
      <c r="X555" s="62"/>
    </row>
    <row r="556">
      <c r="L556" s="101"/>
      <c r="S556" s="62"/>
      <c r="X556" s="62"/>
    </row>
    <row r="557">
      <c r="L557" s="101"/>
      <c r="S557" s="62"/>
      <c r="X557" s="62"/>
    </row>
    <row r="558">
      <c r="L558" s="101"/>
      <c r="S558" s="62"/>
      <c r="X558" s="62"/>
    </row>
    <row r="559">
      <c r="L559" s="101"/>
      <c r="S559" s="62"/>
      <c r="X559" s="62"/>
    </row>
    <row r="560">
      <c r="L560" s="101"/>
      <c r="S560" s="62"/>
      <c r="X560" s="62"/>
    </row>
    <row r="561">
      <c r="L561" s="101"/>
      <c r="S561" s="62"/>
      <c r="X561" s="62"/>
    </row>
    <row r="562">
      <c r="L562" s="101"/>
      <c r="S562" s="62"/>
      <c r="X562" s="62"/>
    </row>
    <row r="563">
      <c r="L563" s="101"/>
      <c r="S563" s="62"/>
      <c r="X563" s="62"/>
    </row>
    <row r="564">
      <c r="L564" s="101"/>
      <c r="S564" s="62"/>
      <c r="X564" s="62"/>
    </row>
    <row r="565">
      <c r="L565" s="101"/>
      <c r="S565" s="62"/>
      <c r="X565" s="62"/>
    </row>
    <row r="566">
      <c r="L566" s="101"/>
      <c r="S566" s="62"/>
      <c r="X566" s="62"/>
    </row>
    <row r="567">
      <c r="L567" s="101"/>
      <c r="S567" s="62"/>
      <c r="X567" s="62"/>
    </row>
    <row r="568">
      <c r="L568" s="101"/>
      <c r="S568" s="62"/>
      <c r="X568" s="62"/>
    </row>
    <row r="569">
      <c r="L569" s="101"/>
      <c r="S569" s="62"/>
      <c r="X569" s="62"/>
    </row>
    <row r="570">
      <c r="L570" s="101"/>
      <c r="S570" s="62"/>
      <c r="X570" s="62"/>
    </row>
    <row r="571">
      <c r="L571" s="101"/>
      <c r="S571" s="62"/>
      <c r="X571" s="62"/>
    </row>
    <row r="572">
      <c r="L572" s="101"/>
      <c r="S572" s="62"/>
      <c r="X572" s="62"/>
    </row>
    <row r="573">
      <c r="L573" s="101"/>
      <c r="S573" s="62"/>
      <c r="X573" s="62"/>
    </row>
    <row r="574">
      <c r="L574" s="101"/>
      <c r="S574" s="62"/>
      <c r="X574" s="62"/>
    </row>
    <row r="575">
      <c r="L575" s="101"/>
      <c r="S575" s="62"/>
      <c r="X575" s="62"/>
    </row>
    <row r="576">
      <c r="L576" s="101"/>
      <c r="S576" s="62"/>
      <c r="X576" s="62"/>
    </row>
    <row r="577">
      <c r="L577" s="101"/>
      <c r="S577" s="62"/>
      <c r="X577" s="62"/>
    </row>
    <row r="578">
      <c r="L578" s="101"/>
      <c r="S578" s="62"/>
      <c r="X578" s="62"/>
    </row>
    <row r="579">
      <c r="L579" s="101"/>
      <c r="S579" s="62"/>
      <c r="X579" s="62"/>
    </row>
    <row r="580">
      <c r="L580" s="101"/>
      <c r="S580" s="62"/>
      <c r="X580" s="62"/>
    </row>
    <row r="581">
      <c r="L581" s="101"/>
      <c r="S581" s="62"/>
      <c r="X581" s="62"/>
    </row>
    <row r="582">
      <c r="L582" s="101"/>
      <c r="S582" s="62"/>
      <c r="X582" s="62"/>
    </row>
    <row r="583">
      <c r="L583" s="101"/>
      <c r="S583" s="62"/>
      <c r="X583" s="62"/>
    </row>
    <row r="584">
      <c r="L584" s="101"/>
      <c r="S584" s="62"/>
      <c r="X584" s="62"/>
    </row>
    <row r="585">
      <c r="L585" s="101"/>
      <c r="S585" s="62"/>
      <c r="X585" s="62"/>
    </row>
    <row r="586">
      <c r="L586" s="101"/>
      <c r="S586" s="62"/>
      <c r="X586" s="62"/>
    </row>
    <row r="587">
      <c r="L587" s="101"/>
      <c r="S587" s="62"/>
      <c r="X587" s="62"/>
    </row>
    <row r="588">
      <c r="L588" s="101"/>
      <c r="S588" s="62"/>
      <c r="X588" s="62"/>
    </row>
    <row r="589">
      <c r="L589" s="101"/>
      <c r="S589" s="62"/>
      <c r="X589" s="62"/>
    </row>
    <row r="590">
      <c r="L590" s="101"/>
      <c r="S590" s="62"/>
      <c r="X590" s="62"/>
    </row>
    <row r="591">
      <c r="L591" s="101"/>
      <c r="S591" s="62"/>
      <c r="X591" s="62"/>
    </row>
    <row r="592">
      <c r="L592" s="101"/>
      <c r="S592" s="62"/>
      <c r="X592" s="62"/>
    </row>
    <row r="593">
      <c r="L593" s="101"/>
      <c r="S593" s="62"/>
      <c r="X593" s="62"/>
    </row>
    <row r="594">
      <c r="L594" s="101"/>
      <c r="S594" s="62"/>
      <c r="X594" s="62"/>
    </row>
    <row r="595">
      <c r="L595" s="101"/>
      <c r="S595" s="62"/>
      <c r="X595" s="62"/>
    </row>
    <row r="596">
      <c r="L596" s="101"/>
      <c r="S596" s="62"/>
      <c r="X596" s="62"/>
    </row>
    <row r="597">
      <c r="L597" s="101"/>
      <c r="S597" s="62"/>
      <c r="X597" s="62"/>
    </row>
    <row r="598">
      <c r="L598" s="101"/>
      <c r="S598" s="62"/>
      <c r="X598" s="62"/>
    </row>
    <row r="599">
      <c r="L599" s="101"/>
      <c r="S599" s="62"/>
      <c r="X599" s="62"/>
    </row>
    <row r="600">
      <c r="L600" s="101"/>
      <c r="S600" s="62"/>
      <c r="X600" s="62"/>
    </row>
    <row r="601">
      <c r="L601" s="101"/>
      <c r="S601" s="62"/>
      <c r="X601" s="62"/>
    </row>
    <row r="602">
      <c r="L602" s="101"/>
      <c r="S602" s="62"/>
      <c r="X602" s="62"/>
    </row>
    <row r="603">
      <c r="L603" s="101"/>
      <c r="S603" s="62"/>
      <c r="X603" s="62"/>
    </row>
    <row r="604">
      <c r="L604" s="101"/>
      <c r="S604" s="62"/>
      <c r="X604" s="62"/>
    </row>
    <row r="605">
      <c r="L605" s="101"/>
      <c r="S605" s="62"/>
      <c r="X605" s="62"/>
    </row>
    <row r="606">
      <c r="L606" s="101"/>
      <c r="S606" s="62"/>
      <c r="X606" s="62"/>
    </row>
    <row r="607">
      <c r="L607" s="101"/>
      <c r="S607" s="62"/>
      <c r="X607" s="62"/>
    </row>
    <row r="608">
      <c r="L608" s="101"/>
      <c r="S608" s="62"/>
      <c r="X608" s="62"/>
    </row>
    <row r="609">
      <c r="L609" s="101"/>
      <c r="S609" s="62"/>
      <c r="X609" s="62"/>
    </row>
    <row r="610">
      <c r="L610" s="101"/>
      <c r="S610" s="62"/>
      <c r="X610" s="62"/>
    </row>
    <row r="611">
      <c r="L611" s="101"/>
      <c r="S611" s="62"/>
      <c r="X611" s="62"/>
    </row>
    <row r="612">
      <c r="L612" s="101"/>
      <c r="S612" s="62"/>
      <c r="X612" s="62"/>
    </row>
    <row r="613">
      <c r="L613" s="101"/>
      <c r="S613" s="62"/>
      <c r="X613" s="62"/>
    </row>
    <row r="614">
      <c r="L614" s="101"/>
      <c r="S614" s="62"/>
      <c r="X614" s="62"/>
    </row>
    <row r="615">
      <c r="L615" s="101"/>
      <c r="S615" s="62"/>
      <c r="X615" s="62"/>
    </row>
    <row r="616">
      <c r="L616" s="101"/>
      <c r="S616" s="62"/>
      <c r="X616" s="62"/>
    </row>
    <row r="617">
      <c r="L617" s="101"/>
      <c r="S617" s="62"/>
      <c r="X617" s="62"/>
    </row>
    <row r="618">
      <c r="L618" s="101"/>
      <c r="S618" s="62"/>
      <c r="X618" s="62"/>
    </row>
    <row r="619">
      <c r="L619" s="101"/>
      <c r="S619" s="62"/>
      <c r="X619" s="62"/>
    </row>
    <row r="620">
      <c r="L620" s="101"/>
      <c r="S620" s="62"/>
      <c r="X620" s="62"/>
    </row>
    <row r="621">
      <c r="L621" s="101"/>
      <c r="S621" s="62"/>
      <c r="X621" s="62"/>
    </row>
    <row r="622">
      <c r="L622" s="101"/>
      <c r="S622" s="62"/>
      <c r="X622" s="62"/>
    </row>
    <row r="623">
      <c r="L623" s="101"/>
      <c r="S623" s="62"/>
      <c r="X623" s="62"/>
    </row>
    <row r="624">
      <c r="L624" s="101"/>
      <c r="S624" s="62"/>
      <c r="X624" s="62"/>
    </row>
    <row r="625">
      <c r="L625" s="101"/>
      <c r="S625" s="62"/>
      <c r="X625" s="62"/>
    </row>
    <row r="626">
      <c r="L626" s="101"/>
      <c r="S626" s="62"/>
      <c r="X626" s="62"/>
    </row>
    <row r="627">
      <c r="L627" s="101"/>
      <c r="S627" s="62"/>
      <c r="X627" s="62"/>
    </row>
    <row r="628">
      <c r="L628" s="101"/>
      <c r="S628" s="62"/>
      <c r="X628" s="62"/>
    </row>
    <row r="629">
      <c r="L629" s="101"/>
      <c r="S629" s="62"/>
      <c r="X629" s="62"/>
    </row>
    <row r="630">
      <c r="L630" s="101"/>
      <c r="S630" s="62"/>
      <c r="X630" s="62"/>
    </row>
    <row r="631">
      <c r="L631" s="101"/>
      <c r="S631" s="62"/>
      <c r="X631" s="62"/>
    </row>
    <row r="632">
      <c r="L632" s="101"/>
      <c r="S632" s="62"/>
      <c r="X632" s="62"/>
    </row>
    <row r="633">
      <c r="L633" s="101"/>
      <c r="S633" s="62"/>
      <c r="X633" s="62"/>
    </row>
    <row r="634">
      <c r="L634" s="101"/>
      <c r="S634" s="62"/>
      <c r="X634" s="62"/>
    </row>
    <row r="635">
      <c r="L635" s="101"/>
      <c r="S635" s="62"/>
      <c r="X635" s="62"/>
    </row>
    <row r="636">
      <c r="L636" s="101"/>
      <c r="S636" s="62"/>
      <c r="X636" s="62"/>
    </row>
    <row r="637">
      <c r="L637" s="101"/>
      <c r="S637" s="62"/>
      <c r="X637" s="62"/>
    </row>
    <row r="638">
      <c r="L638" s="101"/>
      <c r="S638" s="62"/>
      <c r="X638" s="62"/>
    </row>
    <row r="639">
      <c r="L639" s="101"/>
      <c r="S639" s="62"/>
      <c r="X639" s="62"/>
    </row>
    <row r="640">
      <c r="L640" s="101"/>
      <c r="S640" s="62"/>
      <c r="X640" s="62"/>
    </row>
    <row r="641">
      <c r="L641" s="101"/>
      <c r="S641" s="62"/>
      <c r="X641" s="62"/>
    </row>
    <row r="642">
      <c r="L642" s="101"/>
      <c r="S642" s="62"/>
      <c r="X642" s="62"/>
    </row>
    <row r="643">
      <c r="L643" s="101"/>
      <c r="S643" s="62"/>
      <c r="X643" s="62"/>
    </row>
    <row r="644">
      <c r="L644" s="101"/>
      <c r="S644" s="62"/>
      <c r="X644" s="62"/>
    </row>
    <row r="645">
      <c r="L645" s="101"/>
      <c r="S645" s="62"/>
      <c r="X645" s="62"/>
    </row>
    <row r="646">
      <c r="L646" s="101"/>
      <c r="S646" s="62"/>
      <c r="X646" s="62"/>
    </row>
    <row r="647">
      <c r="L647" s="101"/>
      <c r="S647" s="62"/>
      <c r="X647" s="62"/>
    </row>
    <row r="648">
      <c r="L648" s="101"/>
      <c r="S648" s="62"/>
      <c r="X648" s="62"/>
    </row>
    <row r="649">
      <c r="L649" s="101"/>
      <c r="S649" s="62"/>
      <c r="X649" s="62"/>
    </row>
    <row r="650">
      <c r="L650" s="101"/>
      <c r="S650" s="62"/>
      <c r="X650" s="62"/>
    </row>
    <row r="651">
      <c r="L651" s="101"/>
      <c r="S651" s="62"/>
      <c r="X651" s="62"/>
    </row>
    <row r="652">
      <c r="L652" s="101"/>
      <c r="S652" s="62"/>
      <c r="X652" s="62"/>
    </row>
    <row r="653">
      <c r="L653" s="101"/>
      <c r="S653" s="62"/>
      <c r="X653" s="62"/>
    </row>
    <row r="654">
      <c r="L654" s="101"/>
      <c r="S654" s="62"/>
      <c r="X654" s="62"/>
    </row>
    <row r="655">
      <c r="L655" s="101"/>
      <c r="S655" s="62"/>
      <c r="X655" s="62"/>
    </row>
    <row r="656">
      <c r="L656" s="101"/>
      <c r="S656" s="62"/>
      <c r="X656" s="62"/>
    </row>
    <row r="657">
      <c r="L657" s="101"/>
      <c r="S657" s="62"/>
      <c r="X657" s="62"/>
    </row>
    <row r="658">
      <c r="L658" s="101"/>
      <c r="S658" s="62"/>
      <c r="X658" s="62"/>
    </row>
    <row r="659">
      <c r="L659" s="101"/>
      <c r="S659" s="62"/>
      <c r="X659" s="62"/>
    </row>
    <row r="660">
      <c r="L660" s="101"/>
      <c r="S660" s="62"/>
      <c r="X660" s="62"/>
    </row>
    <row r="661">
      <c r="L661" s="101"/>
      <c r="S661" s="62"/>
      <c r="X661" s="62"/>
    </row>
    <row r="662">
      <c r="L662" s="101"/>
      <c r="S662" s="62"/>
      <c r="X662" s="62"/>
    </row>
    <row r="663">
      <c r="L663" s="101"/>
      <c r="S663" s="62"/>
      <c r="X663" s="62"/>
    </row>
    <row r="664">
      <c r="L664" s="101"/>
      <c r="S664" s="62"/>
      <c r="X664" s="62"/>
    </row>
    <row r="665">
      <c r="L665" s="101"/>
      <c r="S665" s="62"/>
      <c r="X665" s="62"/>
    </row>
    <row r="666">
      <c r="L666" s="101"/>
      <c r="S666" s="62"/>
      <c r="X666" s="62"/>
    </row>
    <row r="667">
      <c r="L667" s="101"/>
      <c r="S667" s="62"/>
      <c r="X667" s="62"/>
    </row>
    <row r="668">
      <c r="L668" s="101"/>
      <c r="S668" s="62"/>
      <c r="X668" s="62"/>
    </row>
    <row r="669">
      <c r="L669" s="101"/>
      <c r="S669" s="62"/>
      <c r="X669" s="62"/>
    </row>
    <row r="670">
      <c r="L670" s="101"/>
      <c r="S670" s="62"/>
      <c r="X670" s="62"/>
    </row>
    <row r="671">
      <c r="L671" s="101"/>
      <c r="S671" s="62"/>
      <c r="X671" s="62"/>
    </row>
    <row r="672">
      <c r="L672" s="101"/>
      <c r="S672" s="62"/>
      <c r="X672" s="62"/>
    </row>
    <row r="673">
      <c r="L673" s="101"/>
      <c r="S673" s="62"/>
      <c r="X673" s="62"/>
    </row>
    <row r="674">
      <c r="L674" s="101"/>
      <c r="S674" s="62"/>
      <c r="X674" s="62"/>
    </row>
    <row r="675">
      <c r="L675" s="101"/>
      <c r="S675" s="62"/>
      <c r="X675" s="62"/>
    </row>
    <row r="676">
      <c r="L676" s="101"/>
      <c r="S676" s="62"/>
      <c r="X676" s="62"/>
    </row>
    <row r="677">
      <c r="L677" s="101"/>
      <c r="S677" s="62"/>
      <c r="X677" s="62"/>
    </row>
    <row r="678">
      <c r="L678" s="101"/>
      <c r="S678" s="62"/>
      <c r="X678" s="62"/>
    </row>
    <row r="679">
      <c r="L679" s="101"/>
      <c r="S679" s="62"/>
      <c r="X679" s="62"/>
    </row>
    <row r="680">
      <c r="L680" s="101"/>
      <c r="S680" s="62"/>
      <c r="X680" s="62"/>
    </row>
    <row r="681">
      <c r="L681" s="101"/>
      <c r="S681" s="62"/>
      <c r="X681" s="62"/>
    </row>
    <row r="682">
      <c r="L682" s="101"/>
      <c r="S682" s="62"/>
      <c r="X682" s="62"/>
    </row>
    <row r="683">
      <c r="L683" s="101"/>
      <c r="S683" s="62"/>
      <c r="X683" s="62"/>
    </row>
    <row r="684">
      <c r="L684" s="101"/>
      <c r="S684" s="62"/>
      <c r="X684" s="62"/>
    </row>
    <row r="685">
      <c r="L685" s="101"/>
      <c r="S685" s="62"/>
      <c r="X685" s="62"/>
    </row>
    <row r="686">
      <c r="L686" s="101"/>
      <c r="S686" s="62"/>
      <c r="X686" s="62"/>
    </row>
    <row r="687">
      <c r="L687" s="101"/>
      <c r="S687" s="62"/>
      <c r="X687" s="62"/>
    </row>
    <row r="688">
      <c r="L688" s="101"/>
      <c r="S688" s="62"/>
      <c r="X688" s="62"/>
    </row>
    <row r="689">
      <c r="L689" s="101"/>
      <c r="S689" s="62"/>
      <c r="X689" s="62"/>
    </row>
    <row r="690">
      <c r="L690" s="101"/>
      <c r="S690" s="62"/>
      <c r="X690" s="62"/>
    </row>
    <row r="691">
      <c r="L691" s="101"/>
      <c r="S691" s="62"/>
      <c r="X691" s="62"/>
    </row>
    <row r="692">
      <c r="L692" s="101"/>
      <c r="S692" s="62"/>
      <c r="X692" s="62"/>
    </row>
    <row r="693">
      <c r="L693" s="101"/>
      <c r="S693" s="62"/>
      <c r="X693" s="62"/>
    </row>
    <row r="694">
      <c r="L694" s="101"/>
      <c r="S694" s="62"/>
      <c r="X694" s="62"/>
    </row>
    <row r="695">
      <c r="L695" s="101"/>
      <c r="S695" s="62"/>
      <c r="X695" s="62"/>
    </row>
    <row r="696">
      <c r="L696" s="101"/>
      <c r="S696" s="62"/>
      <c r="X696" s="62"/>
    </row>
    <row r="697">
      <c r="L697" s="101"/>
      <c r="S697" s="62"/>
      <c r="X697" s="62"/>
    </row>
    <row r="698">
      <c r="L698" s="101"/>
      <c r="S698" s="62"/>
      <c r="X698" s="62"/>
    </row>
    <row r="699">
      <c r="L699" s="101"/>
      <c r="S699" s="62"/>
      <c r="X699" s="62"/>
    </row>
    <row r="700">
      <c r="L700" s="101"/>
      <c r="S700" s="62"/>
      <c r="X700" s="62"/>
    </row>
    <row r="701">
      <c r="L701" s="101"/>
      <c r="S701" s="62"/>
      <c r="X701" s="62"/>
    </row>
    <row r="702">
      <c r="L702" s="101"/>
      <c r="S702" s="62"/>
      <c r="X702" s="62"/>
    </row>
    <row r="703">
      <c r="L703" s="101"/>
      <c r="S703" s="62"/>
      <c r="X703" s="62"/>
    </row>
    <row r="704">
      <c r="L704" s="101"/>
      <c r="S704" s="62"/>
      <c r="X704" s="62"/>
    </row>
    <row r="705">
      <c r="L705" s="101"/>
      <c r="S705" s="62"/>
      <c r="X705" s="62"/>
    </row>
    <row r="706">
      <c r="L706" s="101"/>
      <c r="S706" s="62"/>
      <c r="X706" s="62"/>
    </row>
    <row r="707">
      <c r="L707" s="101"/>
      <c r="S707" s="62"/>
      <c r="X707" s="62"/>
    </row>
    <row r="708">
      <c r="L708" s="101"/>
      <c r="S708" s="62"/>
      <c r="X708" s="62"/>
    </row>
    <row r="709">
      <c r="L709" s="101"/>
      <c r="S709" s="62"/>
      <c r="X709" s="62"/>
    </row>
    <row r="710">
      <c r="L710" s="101"/>
      <c r="S710" s="62"/>
      <c r="X710" s="62"/>
    </row>
    <row r="711">
      <c r="L711" s="101"/>
      <c r="S711" s="62"/>
      <c r="X711" s="62"/>
    </row>
    <row r="712">
      <c r="L712" s="101"/>
      <c r="S712" s="62"/>
      <c r="X712" s="62"/>
    </row>
    <row r="713">
      <c r="L713" s="101"/>
      <c r="S713" s="62"/>
      <c r="X713" s="62"/>
    </row>
    <row r="714">
      <c r="L714" s="101"/>
      <c r="S714" s="62"/>
      <c r="X714" s="62"/>
    </row>
    <row r="715">
      <c r="L715" s="101"/>
      <c r="S715" s="62"/>
      <c r="X715" s="62"/>
    </row>
    <row r="716">
      <c r="L716" s="101"/>
      <c r="S716" s="62"/>
      <c r="X716" s="62"/>
    </row>
    <row r="717">
      <c r="L717" s="101"/>
      <c r="S717" s="62"/>
      <c r="X717" s="62"/>
    </row>
    <row r="718">
      <c r="L718" s="101"/>
      <c r="S718" s="62"/>
      <c r="X718" s="62"/>
    </row>
    <row r="719">
      <c r="L719" s="101"/>
      <c r="S719" s="62"/>
      <c r="X719" s="62"/>
    </row>
    <row r="720">
      <c r="L720" s="101"/>
      <c r="S720" s="62"/>
      <c r="X720" s="62"/>
    </row>
    <row r="721">
      <c r="L721" s="101"/>
      <c r="S721" s="62"/>
      <c r="X721" s="62"/>
    </row>
    <row r="722">
      <c r="L722" s="101"/>
      <c r="S722" s="62"/>
      <c r="X722" s="62"/>
    </row>
    <row r="723">
      <c r="L723" s="101"/>
      <c r="S723" s="62"/>
      <c r="X723" s="62"/>
    </row>
    <row r="724">
      <c r="L724" s="101"/>
      <c r="S724" s="62"/>
      <c r="X724" s="62"/>
    </row>
    <row r="725">
      <c r="L725" s="101"/>
      <c r="S725" s="62"/>
      <c r="X725" s="62"/>
    </row>
    <row r="726">
      <c r="L726" s="101"/>
      <c r="S726" s="62"/>
      <c r="X726" s="62"/>
    </row>
    <row r="727">
      <c r="L727" s="101"/>
      <c r="S727" s="62"/>
      <c r="X727" s="62"/>
    </row>
    <row r="728">
      <c r="L728" s="101"/>
      <c r="S728" s="62"/>
      <c r="X728" s="62"/>
    </row>
    <row r="729">
      <c r="L729" s="101"/>
      <c r="S729" s="62"/>
      <c r="X729" s="62"/>
    </row>
    <row r="730">
      <c r="L730" s="101"/>
      <c r="S730" s="62"/>
      <c r="X730" s="62"/>
    </row>
    <row r="731">
      <c r="L731" s="101"/>
      <c r="S731" s="62"/>
      <c r="X731" s="62"/>
    </row>
    <row r="732">
      <c r="L732" s="101"/>
      <c r="S732" s="62"/>
      <c r="X732" s="62"/>
    </row>
    <row r="733">
      <c r="L733" s="101"/>
      <c r="S733" s="62"/>
      <c r="X733" s="62"/>
    </row>
    <row r="734">
      <c r="L734" s="101"/>
      <c r="S734" s="62"/>
      <c r="X734" s="62"/>
    </row>
    <row r="735">
      <c r="L735" s="101"/>
      <c r="S735" s="62"/>
      <c r="X735" s="62"/>
    </row>
    <row r="736">
      <c r="L736" s="101"/>
      <c r="S736" s="62"/>
      <c r="X736" s="62"/>
    </row>
    <row r="737">
      <c r="L737" s="101"/>
      <c r="S737" s="62"/>
      <c r="X737" s="62"/>
    </row>
    <row r="738">
      <c r="L738" s="101"/>
      <c r="S738" s="62"/>
      <c r="X738" s="62"/>
    </row>
    <row r="739">
      <c r="L739" s="101"/>
      <c r="S739" s="62"/>
      <c r="X739" s="62"/>
    </row>
    <row r="740">
      <c r="L740" s="101"/>
      <c r="S740" s="62"/>
      <c r="X740" s="62"/>
    </row>
    <row r="741">
      <c r="L741" s="101"/>
      <c r="S741" s="62"/>
      <c r="X741" s="62"/>
    </row>
    <row r="742">
      <c r="L742" s="101"/>
      <c r="S742" s="62"/>
      <c r="X742" s="62"/>
    </row>
    <row r="743">
      <c r="L743" s="101"/>
      <c r="S743" s="62"/>
      <c r="X743" s="62"/>
    </row>
    <row r="744">
      <c r="L744" s="101"/>
      <c r="S744" s="62"/>
      <c r="X744" s="62"/>
    </row>
    <row r="745">
      <c r="L745" s="101"/>
      <c r="S745" s="62"/>
      <c r="X745" s="62"/>
    </row>
    <row r="746">
      <c r="L746" s="101"/>
      <c r="S746" s="62"/>
      <c r="X746" s="62"/>
    </row>
    <row r="747">
      <c r="L747" s="101"/>
      <c r="S747" s="62"/>
      <c r="X747" s="62"/>
    </row>
    <row r="748">
      <c r="L748" s="101"/>
      <c r="S748" s="62"/>
      <c r="X748" s="62"/>
    </row>
    <row r="749">
      <c r="L749" s="101"/>
      <c r="S749" s="62"/>
      <c r="X749" s="62"/>
    </row>
    <row r="750">
      <c r="L750" s="101"/>
      <c r="S750" s="62"/>
      <c r="X750" s="62"/>
    </row>
    <row r="751">
      <c r="L751" s="101"/>
      <c r="S751" s="62"/>
      <c r="X751" s="62"/>
    </row>
    <row r="752">
      <c r="L752" s="101"/>
      <c r="S752" s="62"/>
      <c r="X752" s="62"/>
    </row>
    <row r="753">
      <c r="L753" s="101"/>
      <c r="S753" s="62"/>
      <c r="X753" s="62"/>
    </row>
    <row r="754">
      <c r="L754" s="101"/>
      <c r="S754" s="62"/>
      <c r="X754" s="62"/>
    </row>
    <row r="755">
      <c r="L755" s="101"/>
      <c r="S755" s="62"/>
      <c r="X755" s="62"/>
    </row>
    <row r="756">
      <c r="L756" s="101"/>
      <c r="S756" s="62"/>
      <c r="X756" s="62"/>
    </row>
    <row r="757">
      <c r="L757" s="101"/>
      <c r="S757" s="62"/>
      <c r="X757" s="62"/>
    </row>
    <row r="758">
      <c r="L758" s="101"/>
      <c r="S758" s="62"/>
      <c r="X758" s="62"/>
    </row>
    <row r="759">
      <c r="L759" s="101"/>
      <c r="S759" s="62"/>
      <c r="X759" s="62"/>
    </row>
    <row r="760">
      <c r="L760" s="101"/>
      <c r="S760" s="62"/>
      <c r="X760" s="62"/>
    </row>
    <row r="761">
      <c r="L761" s="101"/>
      <c r="S761" s="62"/>
      <c r="X761" s="62"/>
    </row>
    <row r="762">
      <c r="L762" s="101"/>
      <c r="S762" s="62"/>
      <c r="X762" s="62"/>
    </row>
    <row r="763">
      <c r="L763" s="101"/>
      <c r="S763" s="62"/>
      <c r="X763" s="62"/>
    </row>
    <row r="764">
      <c r="L764" s="101"/>
      <c r="S764" s="62"/>
      <c r="X764" s="62"/>
    </row>
    <row r="765">
      <c r="L765" s="101"/>
      <c r="S765" s="62"/>
      <c r="X765" s="62"/>
    </row>
    <row r="766">
      <c r="L766" s="101"/>
      <c r="S766" s="62"/>
      <c r="X766" s="62"/>
    </row>
    <row r="767">
      <c r="L767" s="101"/>
      <c r="S767" s="62"/>
      <c r="X767" s="62"/>
    </row>
    <row r="768">
      <c r="L768" s="101"/>
      <c r="S768" s="62"/>
      <c r="X768" s="62"/>
    </row>
    <row r="769">
      <c r="L769" s="101"/>
      <c r="S769" s="62"/>
      <c r="X769" s="62"/>
    </row>
    <row r="770">
      <c r="L770" s="101"/>
      <c r="S770" s="62"/>
      <c r="X770" s="62"/>
    </row>
    <row r="771">
      <c r="L771" s="101"/>
      <c r="S771" s="62"/>
      <c r="X771" s="62"/>
    </row>
    <row r="772">
      <c r="L772" s="101"/>
      <c r="S772" s="62"/>
      <c r="X772" s="62"/>
    </row>
    <row r="773">
      <c r="L773" s="101"/>
      <c r="S773" s="62"/>
      <c r="X773" s="62"/>
    </row>
    <row r="774">
      <c r="L774" s="101"/>
      <c r="S774" s="62"/>
      <c r="X774" s="62"/>
    </row>
    <row r="775">
      <c r="L775" s="101"/>
      <c r="S775" s="62"/>
      <c r="X775" s="62"/>
    </row>
    <row r="776">
      <c r="L776" s="101"/>
      <c r="S776" s="62"/>
      <c r="X776" s="62"/>
    </row>
    <row r="777">
      <c r="L777" s="101"/>
      <c r="S777" s="62"/>
      <c r="X777" s="62"/>
    </row>
    <row r="778">
      <c r="L778" s="101"/>
      <c r="S778" s="62"/>
      <c r="X778" s="62"/>
    </row>
    <row r="779">
      <c r="L779" s="101"/>
      <c r="S779" s="62"/>
      <c r="X779" s="62"/>
    </row>
    <row r="780">
      <c r="L780" s="101"/>
      <c r="S780" s="62"/>
      <c r="X780" s="62"/>
    </row>
    <row r="781">
      <c r="L781" s="101"/>
      <c r="S781" s="62"/>
      <c r="X781" s="62"/>
    </row>
    <row r="782">
      <c r="L782" s="101"/>
      <c r="S782" s="62"/>
      <c r="X782" s="62"/>
    </row>
    <row r="783">
      <c r="L783" s="101"/>
      <c r="S783" s="62"/>
      <c r="X783" s="62"/>
    </row>
    <row r="784">
      <c r="L784" s="101"/>
      <c r="S784" s="62"/>
      <c r="X784" s="62"/>
    </row>
    <row r="785">
      <c r="L785" s="101"/>
      <c r="S785" s="62"/>
      <c r="X785" s="62"/>
    </row>
    <row r="786">
      <c r="L786" s="101"/>
      <c r="S786" s="62"/>
      <c r="X786" s="62"/>
    </row>
    <row r="787">
      <c r="L787" s="101"/>
      <c r="S787" s="62"/>
      <c r="X787" s="62"/>
    </row>
    <row r="788">
      <c r="L788" s="101"/>
      <c r="S788" s="62"/>
      <c r="X788" s="62"/>
    </row>
    <row r="789">
      <c r="L789" s="101"/>
      <c r="S789" s="62"/>
      <c r="X789" s="62"/>
    </row>
    <row r="790">
      <c r="L790" s="101"/>
      <c r="S790" s="62"/>
      <c r="X790" s="62"/>
    </row>
    <row r="791">
      <c r="L791" s="101"/>
      <c r="S791" s="62"/>
      <c r="X791" s="62"/>
    </row>
    <row r="792">
      <c r="L792" s="101"/>
      <c r="S792" s="62"/>
      <c r="X792" s="62"/>
    </row>
    <row r="793">
      <c r="L793" s="101"/>
      <c r="S793" s="62"/>
      <c r="X793" s="62"/>
    </row>
    <row r="794">
      <c r="L794" s="101"/>
      <c r="S794" s="62"/>
      <c r="X794" s="62"/>
    </row>
    <row r="795">
      <c r="L795" s="101"/>
      <c r="S795" s="62"/>
      <c r="X795" s="62"/>
    </row>
    <row r="796">
      <c r="L796" s="101"/>
      <c r="S796" s="62"/>
      <c r="X796" s="62"/>
    </row>
    <row r="797">
      <c r="L797" s="101"/>
      <c r="S797" s="62"/>
      <c r="X797" s="62"/>
    </row>
    <row r="798">
      <c r="L798" s="101"/>
      <c r="S798" s="62"/>
      <c r="X798" s="62"/>
    </row>
    <row r="799">
      <c r="L799" s="101"/>
      <c r="S799" s="62"/>
      <c r="X799" s="62"/>
    </row>
    <row r="800">
      <c r="L800" s="101"/>
      <c r="S800" s="62"/>
      <c r="X800" s="62"/>
    </row>
    <row r="801">
      <c r="L801" s="101"/>
      <c r="S801" s="62"/>
      <c r="X801" s="62"/>
    </row>
    <row r="802">
      <c r="L802" s="101"/>
      <c r="S802" s="62"/>
      <c r="X802" s="62"/>
    </row>
    <row r="803">
      <c r="L803" s="101"/>
      <c r="S803" s="62"/>
      <c r="X803" s="62"/>
    </row>
    <row r="804">
      <c r="L804" s="101"/>
      <c r="S804" s="62"/>
      <c r="X804" s="62"/>
    </row>
    <row r="805">
      <c r="L805" s="101"/>
      <c r="S805" s="62"/>
      <c r="X805" s="62"/>
    </row>
    <row r="806">
      <c r="L806" s="101"/>
      <c r="S806" s="62"/>
      <c r="X806" s="62"/>
    </row>
    <row r="807">
      <c r="L807" s="101"/>
      <c r="S807" s="62"/>
      <c r="X807" s="62"/>
    </row>
    <row r="808">
      <c r="L808" s="101"/>
      <c r="S808" s="62"/>
      <c r="X808" s="62"/>
    </row>
    <row r="809">
      <c r="L809" s="101"/>
      <c r="S809" s="62"/>
      <c r="X809" s="62"/>
    </row>
    <row r="810">
      <c r="L810" s="101"/>
      <c r="S810" s="62"/>
      <c r="X810" s="62"/>
    </row>
    <row r="811">
      <c r="L811" s="101"/>
      <c r="S811" s="62"/>
      <c r="X811" s="62"/>
    </row>
    <row r="812">
      <c r="L812" s="101"/>
      <c r="S812" s="62"/>
      <c r="X812" s="62"/>
    </row>
    <row r="813">
      <c r="L813" s="101"/>
      <c r="S813" s="62"/>
      <c r="X813" s="62"/>
    </row>
    <row r="814">
      <c r="L814" s="101"/>
      <c r="S814" s="62"/>
      <c r="X814" s="62"/>
    </row>
    <row r="815">
      <c r="L815" s="101"/>
      <c r="S815" s="62"/>
      <c r="X815" s="62"/>
    </row>
    <row r="816">
      <c r="L816" s="101"/>
      <c r="S816" s="62"/>
      <c r="X816" s="62"/>
    </row>
    <row r="817">
      <c r="L817" s="101"/>
      <c r="S817" s="62"/>
      <c r="X817" s="62"/>
    </row>
    <row r="818">
      <c r="L818" s="101"/>
      <c r="S818" s="62"/>
      <c r="X818" s="62"/>
    </row>
    <row r="819">
      <c r="L819" s="101"/>
      <c r="S819" s="62"/>
      <c r="X819" s="62"/>
    </row>
    <row r="820">
      <c r="L820" s="101"/>
      <c r="S820" s="62"/>
      <c r="X820" s="62"/>
    </row>
    <row r="821">
      <c r="L821" s="101"/>
      <c r="S821" s="62"/>
      <c r="X821" s="62"/>
    </row>
    <row r="822">
      <c r="L822" s="101"/>
      <c r="S822" s="62"/>
      <c r="X822" s="62"/>
    </row>
    <row r="823">
      <c r="L823" s="101"/>
      <c r="S823" s="62"/>
      <c r="X823" s="62"/>
    </row>
    <row r="824">
      <c r="L824" s="101"/>
      <c r="S824" s="62"/>
      <c r="X824" s="62"/>
    </row>
    <row r="825">
      <c r="L825" s="101"/>
      <c r="S825" s="62"/>
      <c r="X825" s="62"/>
    </row>
    <row r="826">
      <c r="L826" s="101"/>
      <c r="S826" s="62"/>
      <c r="X826" s="62"/>
    </row>
    <row r="827">
      <c r="L827" s="101"/>
      <c r="S827" s="62"/>
      <c r="X827" s="62"/>
    </row>
    <row r="828">
      <c r="L828" s="101"/>
      <c r="S828" s="62"/>
      <c r="X828" s="62"/>
    </row>
    <row r="829">
      <c r="L829" s="101"/>
      <c r="S829" s="62"/>
      <c r="X829" s="62"/>
    </row>
    <row r="830">
      <c r="L830" s="101"/>
      <c r="S830" s="62"/>
      <c r="X830" s="62"/>
    </row>
    <row r="831">
      <c r="L831" s="101"/>
      <c r="S831" s="62"/>
      <c r="X831" s="62"/>
    </row>
    <row r="832">
      <c r="L832" s="101"/>
      <c r="S832" s="62"/>
      <c r="X832" s="62"/>
    </row>
    <row r="833">
      <c r="L833" s="101"/>
      <c r="S833" s="62"/>
      <c r="X833" s="62"/>
    </row>
    <row r="834">
      <c r="L834" s="101"/>
      <c r="S834" s="62"/>
      <c r="X834" s="62"/>
    </row>
    <row r="835">
      <c r="L835" s="101"/>
      <c r="S835" s="62"/>
      <c r="X835" s="62"/>
    </row>
    <row r="836">
      <c r="L836" s="101"/>
      <c r="S836" s="62"/>
      <c r="X836" s="62"/>
    </row>
    <row r="837">
      <c r="L837" s="101"/>
      <c r="S837" s="62"/>
      <c r="X837" s="62"/>
    </row>
    <row r="838">
      <c r="L838" s="101"/>
      <c r="S838" s="62"/>
      <c r="X838" s="62"/>
    </row>
    <row r="839">
      <c r="L839" s="101"/>
      <c r="S839" s="62"/>
      <c r="X839" s="62"/>
    </row>
    <row r="840">
      <c r="L840" s="101"/>
      <c r="S840" s="62"/>
      <c r="X840" s="62"/>
    </row>
    <row r="841">
      <c r="L841" s="101"/>
      <c r="S841" s="62"/>
      <c r="X841" s="62"/>
    </row>
    <row r="842">
      <c r="L842" s="101"/>
      <c r="S842" s="62"/>
      <c r="X842" s="62"/>
    </row>
    <row r="843">
      <c r="L843" s="101"/>
      <c r="S843" s="62"/>
      <c r="X843" s="62"/>
    </row>
    <row r="844">
      <c r="L844" s="101"/>
      <c r="S844" s="62"/>
      <c r="X844" s="62"/>
    </row>
    <row r="845">
      <c r="L845" s="101"/>
      <c r="S845" s="62"/>
      <c r="X845" s="62"/>
    </row>
    <row r="846">
      <c r="L846" s="101"/>
      <c r="S846" s="62"/>
      <c r="X846" s="62"/>
    </row>
    <row r="847">
      <c r="L847" s="101"/>
      <c r="S847" s="62"/>
      <c r="X847" s="62"/>
    </row>
    <row r="848">
      <c r="L848" s="101"/>
      <c r="S848" s="62"/>
      <c r="X848" s="62"/>
    </row>
    <row r="849">
      <c r="L849" s="101"/>
      <c r="S849" s="62"/>
      <c r="X849" s="62"/>
    </row>
    <row r="850">
      <c r="L850" s="101"/>
      <c r="S850" s="62"/>
      <c r="X850" s="62"/>
    </row>
    <row r="851">
      <c r="L851" s="101"/>
      <c r="S851" s="62"/>
      <c r="X851" s="62"/>
    </row>
    <row r="852">
      <c r="L852" s="101"/>
      <c r="S852" s="62"/>
      <c r="X852" s="62"/>
    </row>
    <row r="853">
      <c r="L853" s="101"/>
      <c r="S853" s="62"/>
      <c r="X853" s="62"/>
    </row>
    <row r="854">
      <c r="L854" s="101"/>
      <c r="S854" s="62"/>
      <c r="X854" s="62"/>
    </row>
    <row r="855">
      <c r="L855" s="101"/>
      <c r="S855" s="62"/>
      <c r="X855" s="62"/>
    </row>
    <row r="856">
      <c r="L856" s="101"/>
      <c r="S856" s="62"/>
      <c r="X856" s="62"/>
    </row>
    <row r="857">
      <c r="L857" s="101"/>
      <c r="S857" s="62"/>
      <c r="X857" s="62"/>
    </row>
    <row r="858">
      <c r="L858" s="101"/>
      <c r="S858" s="62"/>
      <c r="X858" s="62"/>
    </row>
    <row r="859">
      <c r="L859" s="101"/>
      <c r="S859" s="62"/>
      <c r="X859" s="62"/>
    </row>
    <row r="860">
      <c r="L860" s="101"/>
      <c r="S860" s="62"/>
      <c r="X860" s="62"/>
    </row>
    <row r="861">
      <c r="L861" s="101"/>
      <c r="S861" s="62"/>
      <c r="X861" s="62"/>
    </row>
    <row r="862">
      <c r="L862" s="101"/>
      <c r="S862" s="62"/>
      <c r="X862" s="62"/>
    </row>
    <row r="863">
      <c r="L863" s="101"/>
      <c r="S863" s="62"/>
      <c r="X863" s="62"/>
    </row>
    <row r="864">
      <c r="L864" s="101"/>
      <c r="S864" s="62"/>
      <c r="X864" s="62"/>
    </row>
    <row r="865">
      <c r="L865" s="101"/>
      <c r="S865" s="62"/>
      <c r="X865" s="62"/>
    </row>
    <row r="866">
      <c r="L866" s="101"/>
      <c r="S866" s="62"/>
      <c r="X866" s="62"/>
    </row>
    <row r="867">
      <c r="L867" s="101"/>
      <c r="S867" s="62"/>
      <c r="X867" s="62"/>
    </row>
    <row r="868">
      <c r="L868" s="101"/>
      <c r="S868" s="62"/>
      <c r="X868" s="62"/>
    </row>
    <row r="869">
      <c r="L869" s="101"/>
      <c r="S869" s="62"/>
      <c r="X869" s="62"/>
    </row>
    <row r="870">
      <c r="L870" s="101"/>
      <c r="S870" s="62"/>
      <c r="X870" s="62"/>
    </row>
    <row r="871">
      <c r="L871" s="101"/>
      <c r="S871" s="62"/>
      <c r="X871" s="62"/>
    </row>
    <row r="872">
      <c r="L872" s="101"/>
      <c r="S872" s="62"/>
      <c r="X872" s="62"/>
    </row>
    <row r="873">
      <c r="L873" s="101"/>
      <c r="S873" s="62"/>
      <c r="X873" s="62"/>
    </row>
    <row r="874">
      <c r="L874" s="101"/>
      <c r="S874" s="62"/>
      <c r="X874" s="62"/>
    </row>
    <row r="875">
      <c r="L875" s="101"/>
      <c r="S875" s="62"/>
      <c r="X875" s="62"/>
    </row>
    <row r="876">
      <c r="L876" s="101"/>
      <c r="S876" s="62"/>
      <c r="X876" s="62"/>
    </row>
    <row r="877">
      <c r="L877" s="101"/>
      <c r="S877" s="62"/>
      <c r="X877" s="62"/>
    </row>
    <row r="878">
      <c r="L878" s="101"/>
      <c r="S878" s="62"/>
      <c r="X878" s="62"/>
    </row>
    <row r="879">
      <c r="L879" s="101"/>
      <c r="S879" s="62"/>
      <c r="X879" s="62"/>
    </row>
    <row r="880">
      <c r="L880" s="101"/>
      <c r="S880" s="62"/>
      <c r="X880" s="62"/>
    </row>
    <row r="881">
      <c r="L881" s="101"/>
      <c r="S881" s="62"/>
      <c r="X881" s="62"/>
    </row>
    <row r="882">
      <c r="L882" s="101"/>
      <c r="S882" s="62"/>
      <c r="X882" s="62"/>
    </row>
    <row r="883">
      <c r="L883" s="101"/>
      <c r="S883" s="62"/>
      <c r="X883" s="62"/>
    </row>
    <row r="884">
      <c r="L884" s="101"/>
      <c r="S884" s="62"/>
      <c r="X884" s="62"/>
    </row>
    <row r="885">
      <c r="L885" s="101"/>
      <c r="S885" s="62"/>
      <c r="X885" s="62"/>
    </row>
    <row r="886">
      <c r="L886" s="101"/>
      <c r="S886" s="62"/>
      <c r="X886" s="62"/>
    </row>
    <row r="887">
      <c r="L887" s="101"/>
      <c r="S887" s="62"/>
      <c r="X887" s="62"/>
    </row>
    <row r="888">
      <c r="L888" s="101"/>
      <c r="S888" s="62"/>
      <c r="X888" s="62"/>
    </row>
    <row r="889">
      <c r="L889" s="101"/>
      <c r="S889" s="62"/>
      <c r="X889" s="62"/>
    </row>
    <row r="890">
      <c r="L890" s="101"/>
      <c r="S890" s="62"/>
      <c r="X890" s="62"/>
    </row>
    <row r="891">
      <c r="L891" s="101"/>
      <c r="S891" s="62"/>
      <c r="X891" s="62"/>
    </row>
    <row r="892">
      <c r="L892" s="101"/>
      <c r="S892" s="62"/>
      <c r="X892" s="62"/>
    </row>
    <row r="893">
      <c r="L893" s="101"/>
      <c r="S893" s="62"/>
      <c r="X893" s="62"/>
    </row>
    <row r="894">
      <c r="L894" s="101"/>
      <c r="S894" s="62"/>
      <c r="X894" s="62"/>
    </row>
    <row r="895">
      <c r="L895" s="101"/>
      <c r="S895" s="62"/>
      <c r="X895" s="62"/>
    </row>
    <row r="896">
      <c r="L896" s="101"/>
      <c r="S896" s="62"/>
      <c r="X896" s="62"/>
    </row>
    <row r="897">
      <c r="L897" s="101"/>
      <c r="S897" s="62"/>
      <c r="X897" s="62"/>
    </row>
    <row r="898">
      <c r="L898" s="101"/>
      <c r="S898" s="62"/>
      <c r="X898" s="62"/>
    </row>
    <row r="899">
      <c r="L899" s="101"/>
      <c r="S899" s="62"/>
      <c r="X899" s="62"/>
    </row>
    <row r="900">
      <c r="L900" s="101"/>
      <c r="S900" s="62"/>
      <c r="X900" s="62"/>
    </row>
    <row r="901">
      <c r="L901" s="101"/>
      <c r="S901" s="62"/>
      <c r="X901" s="62"/>
    </row>
    <row r="902">
      <c r="L902" s="101"/>
      <c r="S902" s="62"/>
      <c r="X902" s="62"/>
    </row>
    <row r="903">
      <c r="L903" s="101"/>
      <c r="S903" s="62"/>
      <c r="X903" s="62"/>
    </row>
    <row r="904">
      <c r="L904" s="101"/>
      <c r="S904" s="62"/>
      <c r="X904" s="62"/>
    </row>
    <row r="905">
      <c r="L905" s="101"/>
      <c r="S905" s="62"/>
      <c r="X905" s="62"/>
    </row>
    <row r="906">
      <c r="L906" s="101"/>
      <c r="S906" s="62"/>
      <c r="X906" s="62"/>
    </row>
    <row r="907">
      <c r="L907" s="101"/>
      <c r="S907" s="62"/>
      <c r="X907" s="62"/>
    </row>
    <row r="908">
      <c r="L908" s="101"/>
      <c r="S908" s="62"/>
      <c r="X908" s="62"/>
    </row>
    <row r="909">
      <c r="L909" s="101"/>
      <c r="S909" s="62"/>
      <c r="X909" s="62"/>
    </row>
    <row r="910">
      <c r="L910" s="101"/>
      <c r="S910" s="62"/>
      <c r="X910" s="62"/>
    </row>
    <row r="911">
      <c r="L911" s="101"/>
      <c r="S911" s="62"/>
      <c r="X911" s="62"/>
    </row>
    <row r="912">
      <c r="L912" s="101"/>
      <c r="S912" s="62"/>
      <c r="X912" s="62"/>
    </row>
    <row r="913">
      <c r="L913" s="101"/>
      <c r="S913" s="62"/>
      <c r="X913" s="62"/>
    </row>
    <row r="914">
      <c r="L914" s="101"/>
      <c r="S914" s="62"/>
      <c r="X914" s="62"/>
    </row>
    <row r="915">
      <c r="L915" s="101"/>
      <c r="S915" s="62"/>
      <c r="X915" s="62"/>
    </row>
    <row r="916">
      <c r="L916" s="101"/>
      <c r="S916" s="62"/>
      <c r="X916" s="62"/>
    </row>
    <row r="917">
      <c r="L917" s="101"/>
      <c r="S917" s="62"/>
      <c r="X917" s="62"/>
    </row>
    <row r="918">
      <c r="L918" s="101"/>
      <c r="S918" s="62"/>
      <c r="X918" s="62"/>
    </row>
    <row r="919">
      <c r="L919" s="101"/>
      <c r="S919" s="62"/>
      <c r="X919" s="62"/>
    </row>
    <row r="920">
      <c r="L920" s="101"/>
      <c r="S920" s="62"/>
      <c r="X920" s="62"/>
    </row>
    <row r="921">
      <c r="L921" s="101"/>
      <c r="S921" s="62"/>
      <c r="X921" s="62"/>
    </row>
    <row r="922">
      <c r="L922" s="101"/>
      <c r="S922" s="62"/>
      <c r="X922" s="62"/>
    </row>
    <row r="923">
      <c r="L923" s="101"/>
      <c r="S923" s="62"/>
      <c r="X923" s="62"/>
    </row>
    <row r="924">
      <c r="L924" s="101"/>
      <c r="S924" s="62"/>
      <c r="X924" s="62"/>
    </row>
    <row r="925">
      <c r="L925" s="101"/>
      <c r="S925" s="62"/>
      <c r="X925" s="62"/>
    </row>
    <row r="926">
      <c r="L926" s="101"/>
      <c r="S926" s="62"/>
      <c r="X926" s="62"/>
    </row>
    <row r="927">
      <c r="L927" s="101"/>
      <c r="S927" s="62"/>
      <c r="X927" s="62"/>
    </row>
    <row r="928">
      <c r="L928" s="101"/>
      <c r="S928" s="62"/>
      <c r="X928" s="62"/>
    </row>
    <row r="929">
      <c r="L929" s="101"/>
      <c r="S929" s="62"/>
      <c r="X929" s="62"/>
    </row>
    <row r="930">
      <c r="L930" s="101"/>
      <c r="S930" s="62"/>
      <c r="X930" s="62"/>
    </row>
    <row r="931">
      <c r="L931" s="101"/>
      <c r="S931" s="62"/>
      <c r="X931" s="62"/>
    </row>
    <row r="932">
      <c r="L932" s="101"/>
      <c r="S932" s="62"/>
      <c r="X932" s="62"/>
    </row>
    <row r="933">
      <c r="L933" s="101"/>
      <c r="S933" s="62"/>
      <c r="X933" s="62"/>
    </row>
    <row r="934">
      <c r="L934" s="101"/>
      <c r="S934" s="62"/>
      <c r="X934" s="62"/>
    </row>
    <row r="935">
      <c r="L935" s="101"/>
      <c r="S935" s="62"/>
      <c r="X935" s="62"/>
    </row>
    <row r="936">
      <c r="L936" s="101"/>
      <c r="S936" s="62"/>
      <c r="X936" s="62"/>
    </row>
    <row r="937">
      <c r="L937" s="101"/>
      <c r="S937" s="62"/>
      <c r="X937" s="62"/>
    </row>
    <row r="938">
      <c r="L938" s="101"/>
      <c r="S938" s="62"/>
      <c r="X938" s="62"/>
    </row>
    <row r="939">
      <c r="L939" s="101"/>
      <c r="S939" s="62"/>
      <c r="X939" s="62"/>
    </row>
    <row r="940">
      <c r="L940" s="101"/>
      <c r="S940" s="62"/>
      <c r="X940" s="62"/>
    </row>
    <row r="941">
      <c r="L941" s="101"/>
      <c r="S941" s="62"/>
      <c r="X941" s="62"/>
    </row>
    <row r="942">
      <c r="L942" s="101"/>
      <c r="S942" s="62"/>
      <c r="X942" s="62"/>
    </row>
    <row r="943">
      <c r="L943" s="101"/>
      <c r="S943" s="62"/>
      <c r="X943" s="62"/>
    </row>
    <row r="944">
      <c r="L944" s="101"/>
      <c r="S944" s="62"/>
      <c r="X944" s="62"/>
    </row>
    <row r="945">
      <c r="L945" s="101"/>
      <c r="S945" s="62"/>
      <c r="X945" s="62"/>
    </row>
    <row r="946">
      <c r="L946" s="101"/>
      <c r="S946" s="62"/>
      <c r="X946" s="62"/>
    </row>
    <row r="947">
      <c r="L947" s="101"/>
      <c r="S947" s="62"/>
      <c r="X947" s="62"/>
    </row>
    <row r="948">
      <c r="L948" s="101"/>
      <c r="S948" s="62"/>
      <c r="X948" s="62"/>
    </row>
    <row r="949">
      <c r="L949" s="101"/>
      <c r="S949" s="62"/>
      <c r="X949" s="62"/>
    </row>
    <row r="950">
      <c r="L950" s="101"/>
      <c r="S950" s="62"/>
      <c r="X950" s="62"/>
    </row>
    <row r="951">
      <c r="L951" s="101"/>
      <c r="S951" s="62"/>
      <c r="X951" s="62"/>
    </row>
    <row r="952">
      <c r="L952" s="101"/>
      <c r="S952" s="62"/>
      <c r="X952" s="62"/>
    </row>
    <row r="953">
      <c r="L953" s="101"/>
      <c r="S953" s="62"/>
      <c r="X953" s="62"/>
    </row>
    <row r="954">
      <c r="L954" s="101"/>
      <c r="S954" s="62"/>
      <c r="X954" s="62"/>
    </row>
    <row r="955">
      <c r="L955" s="101"/>
      <c r="S955" s="62"/>
      <c r="X955" s="62"/>
    </row>
    <row r="956">
      <c r="L956" s="101"/>
      <c r="S956" s="62"/>
      <c r="X956" s="62"/>
    </row>
    <row r="957">
      <c r="L957" s="101"/>
      <c r="S957" s="62"/>
      <c r="X957" s="62"/>
    </row>
    <row r="958">
      <c r="L958" s="101"/>
      <c r="S958" s="62"/>
      <c r="X958" s="62"/>
    </row>
    <row r="959">
      <c r="L959" s="101"/>
      <c r="S959" s="62"/>
      <c r="X959" s="62"/>
    </row>
    <row r="960">
      <c r="L960" s="101"/>
      <c r="S960" s="62"/>
      <c r="X960" s="62"/>
    </row>
    <row r="961">
      <c r="L961" s="101"/>
      <c r="S961" s="62"/>
      <c r="X961" s="62"/>
    </row>
    <row r="962">
      <c r="L962" s="101"/>
      <c r="S962" s="62"/>
      <c r="X962" s="62"/>
    </row>
    <row r="963">
      <c r="L963" s="101"/>
      <c r="S963" s="62"/>
      <c r="X963" s="62"/>
    </row>
    <row r="964">
      <c r="L964" s="101"/>
      <c r="S964" s="62"/>
      <c r="X964" s="62"/>
    </row>
    <row r="965">
      <c r="L965" s="101"/>
      <c r="S965" s="62"/>
      <c r="X965" s="62"/>
    </row>
    <row r="966">
      <c r="L966" s="101"/>
      <c r="S966" s="62"/>
      <c r="X966" s="62"/>
    </row>
    <row r="967">
      <c r="L967" s="101"/>
      <c r="S967" s="62"/>
      <c r="X967" s="62"/>
    </row>
    <row r="968">
      <c r="L968" s="101"/>
      <c r="S968" s="62"/>
      <c r="X968" s="62"/>
    </row>
    <row r="969">
      <c r="L969" s="101"/>
      <c r="S969" s="62"/>
      <c r="X969" s="62"/>
    </row>
    <row r="970">
      <c r="L970" s="101"/>
      <c r="S970" s="62"/>
      <c r="X970" s="62"/>
    </row>
    <row r="971">
      <c r="L971" s="101"/>
      <c r="S971" s="62"/>
      <c r="X971" s="62"/>
    </row>
    <row r="972">
      <c r="L972" s="101"/>
      <c r="S972" s="62"/>
      <c r="X972" s="62"/>
    </row>
    <row r="973">
      <c r="L973" s="101"/>
      <c r="S973" s="62"/>
      <c r="X973" s="62"/>
    </row>
    <row r="974">
      <c r="L974" s="101"/>
      <c r="S974" s="62"/>
      <c r="X974" s="62"/>
    </row>
    <row r="975">
      <c r="L975" s="101"/>
      <c r="S975" s="62"/>
      <c r="X975" s="62"/>
    </row>
    <row r="976">
      <c r="L976" s="101"/>
      <c r="S976" s="62"/>
      <c r="X976" s="62"/>
    </row>
    <row r="977">
      <c r="L977" s="101"/>
      <c r="S977" s="62"/>
      <c r="X977" s="62"/>
    </row>
    <row r="978">
      <c r="L978" s="101"/>
      <c r="S978" s="62"/>
      <c r="X978" s="62"/>
    </row>
    <row r="979">
      <c r="L979" s="101"/>
      <c r="S979" s="62"/>
      <c r="X979" s="62"/>
    </row>
    <row r="980">
      <c r="L980" s="101"/>
      <c r="S980" s="62"/>
      <c r="X980" s="62"/>
    </row>
    <row r="981">
      <c r="L981" s="101"/>
      <c r="S981" s="62"/>
      <c r="X981" s="62"/>
    </row>
    <row r="982">
      <c r="L982" s="101"/>
      <c r="S982" s="62"/>
      <c r="X982" s="62"/>
    </row>
    <row r="983">
      <c r="L983" s="101"/>
      <c r="S983" s="62"/>
      <c r="X983" s="62"/>
    </row>
    <row r="984">
      <c r="L984" s="101"/>
      <c r="S984" s="62"/>
      <c r="X984" s="62"/>
    </row>
    <row r="985">
      <c r="L985" s="101"/>
      <c r="S985" s="62"/>
      <c r="X985" s="62"/>
    </row>
    <row r="986">
      <c r="L986" s="101"/>
      <c r="S986" s="62"/>
      <c r="X986" s="62"/>
    </row>
    <row r="987">
      <c r="L987" s="101"/>
      <c r="S987" s="62"/>
      <c r="X987" s="62"/>
    </row>
    <row r="988">
      <c r="L988" s="101"/>
      <c r="S988" s="62"/>
      <c r="X988" s="62"/>
    </row>
    <row r="989">
      <c r="L989" s="101"/>
      <c r="S989" s="62"/>
      <c r="X989" s="62"/>
    </row>
    <row r="990">
      <c r="L990" s="101"/>
      <c r="S990" s="62"/>
      <c r="X990" s="62"/>
    </row>
    <row r="991">
      <c r="L991" s="101"/>
      <c r="S991" s="62"/>
      <c r="X991" s="62"/>
    </row>
    <row r="992">
      <c r="L992" s="101"/>
      <c r="S992" s="62"/>
      <c r="X992" s="62"/>
    </row>
    <row r="993">
      <c r="L993" s="101"/>
      <c r="S993" s="62"/>
      <c r="X993" s="62"/>
    </row>
    <row r="994">
      <c r="L994" s="101"/>
      <c r="S994" s="62"/>
      <c r="X994" s="62"/>
    </row>
    <row r="995">
      <c r="L995" s="101"/>
      <c r="S995" s="62"/>
      <c r="X995" s="62"/>
    </row>
    <row r="996">
      <c r="L996" s="101"/>
      <c r="S996" s="62"/>
      <c r="X996" s="62"/>
    </row>
    <row r="997">
      <c r="L997" s="101"/>
      <c r="S997" s="62"/>
      <c r="X997" s="62"/>
    </row>
    <row r="998">
      <c r="L998" s="101"/>
      <c r="S998" s="62"/>
      <c r="X998" s="62"/>
    </row>
    <row r="999">
      <c r="L999" s="101"/>
      <c r="S999" s="62"/>
      <c r="X999" s="62"/>
    </row>
    <row r="1000">
      <c r="L1000" s="101"/>
      <c r="S1000" s="62"/>
      <c r="X1000" s="62"/>
    </row>
  </sheetData>
  <mergeCells count="6">
    <mergeCell ref="B2:K2"/>
    <mergeCell ref="M2:R2"/>
    <mergeCell ref="T2:W2"/>
    <mergeCell ref="B18:K18"/>
    <mergeCell ref="M18:R18"/>
    <mergeCell ref="T18:W18"/>
  </mergeCell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6" max="16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57"/>
      <c r="M1" s="3"/>
      <c r="N1" s="3"/>
      <c r="O1" s="3"/>
      <c r="P1" s="3"/>
      <c r="Q1" s="3"/>
      <c r="R1" s="3"/>
      <c r="S1" s="57"/>
      <c r="T1" s="3"/>
      <c r="U1" s="3"/>
      <c r="V1" s="3"/>
      <c r="W1" s="3"/>
      <c r="X1" s="62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9" t="s">
        <v>133</v>
      </c>
      <c r="M2" s="5" t="s">
        <v>2</v>
      </c>
      <c r="N2" s="6"/>
      <c r="O2" s="6"/>
      <c r="P2" s="6"/>
      <c r="Q2" s="6"/>
      <c r="R2" s="7"/>
      <c r="S2" s="59" t="s">
        <v>133</v>
      </c>
      <c r="T2" s="5" t="s">
        <v>3</v>
      </c>
      <c r="U2" s="6"/>
      <c r="V2" s="6"/>
      <c r="W2" s="7"/>
      <c r="X2" s="110" t="s">
        <v>133</v>
      </c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111"/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111"/>
      <c r="T3" s="9" t="s">
        <v>21</v>
      </c>
      <c r="U3" s="9" t="s">
        <v>22</v>
      </c>
      <c r="V3" s="9" t="s">
        <v>23</v>
      </c>
      <c r="W3" s="9" t="s">
        <v>24</v>
      </c>
      <c r="X3" s="62"/>
    </row>
    <row r="4">
      <c r="A4" s="10" t="s">
        <v>25</v>
      </c>
      <c r="B4" s="15">
        <v>205860.0</v>
      </c>
      <c r="C4" s="15">
        <v>138244.0</v>
      </c>
      <c r="D4" s="15">
        <v>137324.0</v>
      </c>
      <c r="E4" s="15">
        <v>268520.0</v>
      </c>
      <c r="F4" s="15">
        <v>160908.0</v>
      </c>
      <c r="G4" s="15">
        <v>98016.0</v>
      </c>
      <c r="H4" s="15">
        <v>3032272.0</v>
      </c>
      <c r="I4" s="15">
        <v>202732.0</v>
      </c>
      <c r="J4" s="15">
        <v>313124.0</v>
      </c>
      <c r="K4" s="15">
        <v>111544.0</v>
      </c>
      <c r="L4" s="94">
        <f t="shared" ref="L4:L13" si="1">AVERAGE(B4:K4)/1024</f>
        <v>455.9125</v>
      </c>
      <c r="M4" s="15">
        <v>161192.0</v>
      </c>
      <c r="N4" s="15">
        <v>831312.0</v>
      </c>
      <c r="O4" s="15">
        <v>336976.0</v>
      </c>
      <c r="P4" s="15">
        <v>3032272.0</v>
      </c>
      <c r="Q4" s="15">
        <v>341024.0</v>
      </c>
      <c r="R4" s="15">
        <v>535564.0</v>
      </c>
      <c r="S4" s="94">
        <f t="shared" ref="S4:S13" si="2">average(M4:R4)/1024</f>
        <v>852.594401</v>
      </c>
      <c r="T4" s="15">
        <v>3112792.0</v>
      </c>
      <c r="U4" s="15">
        <v>1027268.0</v>
      </c>
      <c r="V4" s="15">
        <v>157776.0</v>
      </c>
      <c r="W4" s="15">
        <v>144584.0</v>
      </c>
      <c r="X4" s="62">
        <f t="shared" ref="X4:X13" si="3">average(T4:W4)/1024</f>
        <v>1084.575195</v>
      </c>
    </row>
    <row r="5">
      <c r="A5" s="14" t="s">
        <v>26</v>
      </c>
      <c r="B5" s="15">
        <v>422464.0</v>
      </c>
      <c r="C5" s="15">
        <v>408776.0</v>
      </c>
      <c r="D5" s="15">
        <v>409900.0</v>
      </c>
      <c r="E5" s="15">
        <v>463848.0</v>
      </c>
      <c r="F5" s="15">
        <v>420036.0</v>
      </c>
      <c r="G5" s="15">
        <v>393296.0</v>
      </c>
      <c r="H5" s="15">
        <v>408300.0</v>
      </c>
      <c r="I5" s="15">
        <v>437876.0</v>
      </c>
      <c r="J5" s="15">
        <v>488564.0</v>
      </c>
      <c r="K5" s="15">
        <v>398884.0</v>
      </c>
      <c r="L5" s="94">
        <f t="shared" si="1"/>
        <v>415.2289063</v>
      </c>
      <c r="M5" s="15">
        <v>414452.0</v>
      </c>
      <c r="N5" s="15">
        <v>2562752.0</v>
      </c>
      <c r="O5" s="15">
        <v>496192.0</v>
      </c>
      <c r="P5" s="15">
        <v>2290732.0</v>
      </c>
      <c r="Q5" s="15">
        <v>658660.0</v>
      </c>
      <c r="R5" s="15">
        <v>3265032.0</v>
      </c>
      <c r="S5" s="94">
        <f t="shared" si="2"/>
        <v>1576.79362</v>
      </c>
      <c r="T5" s="15">
        <v>2381736.0</v>
      </c>
      <c r="U5" s="15">
        <v>3264968.0</v>
      </c>
      <c r="V5" s="15">
        <v>2201972.0</v>
      </c>
      <c r="W5" s="15">
        <v>4478836.0</v>
      </c>
      <c r="X5" s="62">
        <f t="shared" si="3"/>
        <v>3009.646484</v>
      </c>
    </row>
    <row r="6">
      <c r="A6" s="14" t="s">
        <v>27</v>
      </c>
      <c r="B6" s="15">
        <v>310488.0</v>
      </c>
      <c r="C6" s="15">
        <v>295644.0</v>
      </c>
      <c r="D6" s="15">
        <v>312636.0</v>
      </c>
      <c r="E6" s="15">
        <v>318344.0</v>
      </c>
      <c r="F6" s="15">
        <v>307688.0</v>
      </c>
      <c r="G6" s="15">
        <v>292528.0</v>
      </c>
      <c r="H6" s="15">
        <v>304076.0</v>
      </c>
      <c r="I6" s="15">
        <v>322180.0</v>
      </c>
      <c r="J6" s="15">
        <v>327360.0</v>
      </c>
      <c r="K6" s="15">
        <v>309468.0</v>
      </c>
      <c r="L6" s="94">
        <f t="shared" si="1"/>
        <v>302.7746094</v>
      </c>
      <c r="M6" s="15">
        <v>334356.0</v>
      </c>
      <c r="N6" s="15">
        <v>990996.0</v>
      </c>
      <c r="O6" s="15">
        <v>329012.0</v>
      </c>
      <c r="P6" s="15">
        <v>536252.0</v>
      </c>
      <c r="Q6" s="15">
        <v>374144.0</v>
      </c>
      <c r="R6" s="15">
        <v>527884.0</v>
      </c>
      <c r="S6" s="94">
        <f t="shared" si="2"/>
        <v>503.360026</v>
      </c>
      <c r="T6" s="15">
        <v>1274036.0</v>
      </c>
      <c r="U6" s="15">
        <v>605496.0</v>
      </c>
      <c r="V6" s="15">
        <v>16776.0</v>
      </c>
      <c r="W6" s="15">
        <v>9868.0</v>
      </c>
      <c r="X6" s="62">
        <f t="shared" si="3"/>
        <v>465.375</v>
      </c>
    </row>
    <row r="7">
      <c r="A7" s="14" t="s">
        <v>28</v>
      </c>
      <c r="B7" s="15">
        <v>181660.0</v>
      </c>
      <c r="C7" s="15">
        <v>282716.0</v>
      </c>
      <c r="D7" s="15">
        <v>1432536.0</v>
      </c>
      <c r="E7" s="15">
        <v>542104.0</v>
      </c>
      <c r="F7" s="15">
        <v>179824.0</v>
      </c>
      <c r="G7" s="15">
        <v>257392.0</v>
      </c>
      <c r="H7" s="15">
        <v>280080.0</v>
      </c>
      <c r="I7" s="15">
        <v>373852.0</v>
      </c>
      <c r="J7" s="15">
        <v>897580.0</v>
      </c>
      <c r="K7" s="15">
        <v>246248.0</v>
      </c>
      <c r="L7" s="94">
        <f t="shared" si="1"/>
        <v>456.4445313</v>
      </c>
      <c r="M7" s="95">
        <v>177964.0</v>
      </c>
      <c r="N7" s="15">
        <v>476356.0</v>
      </c>
      <c r="O7" s="15">
        <v>141220.0</v>
      </c>
      <c r="P7" s="15">
        <v>2013984.0</v>
      </c>
      <c r="Q7" s="18"/>
      <c r="R7" s="15">
        <v>572160.0</v>
      </c>
      <c r="S7" s="94">
        <f t="shared" si="2"/>
        <v>660.4851563</v>
      </c>
      <c r="T7" s="18"/>
      <c r="U7" s="15">
        <v>2048540.0</v>
      </c>
      <c r="V7" s="96"/>
      <c r="W7" s="96"/>
      <c r="X7" s="62">
        <f t="shared" si="3"/>
        <v>2000.527344</v>
      </c>
    </row>
    <row r="8">
      <c r="A8" s="14" t="s">
        <v>29</v>
      </c>
      <c r="B8" s="15">
        <v>32664.0</v>
      </c>
      <c r="C8" s="15">
        <v>32400.0</v>
      </c>
      <c r="D8" s="15">
        <v>32528.0</v>
      </c>
      <c r="E8" s="15">
        <v>33396.0</v>
      </c>
      <c r="F8" s="15">
        <v>32568.0</v>
      </c>
      <c r="G8" s="15">
        <v>32184.0</v>
      </c>
      <c r="H8" s="15">
        <v>32528.0</v>
      </c>
      <c r="I8" s="15">
        <v>32632.0</v>
      </c>
      <c r="J8" s="15">
        <v>34088.0</v>
      </c>
      <c r="K8" s="15">
        <v>32308.0</v>
      </c>
      <c r="L8" s="94">
        <f t="shared" si="1"/>
        <v>31.9625</v>
      </c>
      <c r="M8" s="15">
        <v>30852.0</v>
      </c>
      <c r="N8" s="15">
        <v>31484.0</v>
      </c>
      <c r="O8" s="97"/>
      <c r="P8" s="15">
        <v>167624.0</v>
      </c>
      <c r="Q8" s="15">
        <v>34400.0</v>
      </c>
      <c r="R8" s="15">
        <v>43260.0</v>
      </c>
      <c r="S8" s="94">
        <f t="shared" si="2"/>
        <v>60.08203125</v>
      </c>
      <c r="T8" s="15">
        <v>183676.0</v>
      </c>
      <c r="U8" s="15">
        <v>73912.0</v>
      </c>
      <c r="V8" s="15">
        <v>33796.0</v>
      </c>
      <c r="W8" s="15">
        <v>1.30265528E8</v>
      </c>
      <c r="X8" s="62">
        <f t="shared" si="3"/>
        <v>31874.24609</v>
      </c>
    </row>
    <row r="9">
      <c r="A9" s="14" t="s">
        <v>30</v>
      </c>
      <c r="B9" s="15">
        <v>255020.0</v>
      </c>
      <c r="C9" s="15">
        <v>131784.0</v>
      </c>
      <c r="D9" s="15">
        <v>174520.0</v>
      </c>
      <c r="E9" s="15">
        <v>359572.0</v>
      </c>
      <c r="F9" s="15">
        <v>160660.0</v>
      </c>
      <c r="G9" s="15">
        <v>3.3252896E7</v>
      </c>
      <c r="H9" s="15">
        <v>134812.0</v>
      </c>
      <c r="I9" s="15">
        <v>247192.0</v>
      </c>
      <c r="J9" s="15">
        <v>421036.0</v>
      </c>
      <c r="K9" s="15">
        <v>85796.0</v>
      </c>
      <c r="L9" s="94">
        <f t="shared" si="1"/>
        <v>3439.774219</v>
      </c>
      <c r="M9" s="15">
        <v>155680.0</v>
      </c>
      <c r="N9" s="15">
        <v>1234700.0</v>
      </c>
      <c r="O9" s="15">
        <v>3157572.0</v>
      </c>
      <c r="P9" s="15">
        <v>3.366108E7</v>
      </c>
      <c r="Q9" s="15">
        <v>622792.0</v>
      </c>
      <c r="R9" s="15">
        <v>1218520.0</v>
      </c>
      <c r="S9" s="94">
        <f t="shared" si="2"/>
        <v>6518.610677</v>
      </c>
      <c r="T9" s="15">
        <v>1.2048888E7</v>
      </c>
      <c r="U9" s="15">
        <v>9020688.0</v>
      </c>
      <c r="V9" s="15">
        <v>171284.0</v>
      </c>
      <c r="W9" s="15">
        <v>298036.0</v>
      </c>
      <c r="X9" s="62">
        <f t="shared" si="3"/>
        <v>5258.519531</v>
      </c>
    </row>
    <row r="10">
      <c r="A10" s="19" t="s">
        <v>31</v>
      </c>
      <c r="B10" s="15">
        <v>85188.0</v>
      </c>
      <c r="C10" s="15">
        <v>68308.0</v>
      </c>
      <c r="D10" s="15">
        <v>70944.0</v>
      </c>
      <c r="E10" s="15">
        <v>77212.0</v>
      </c>
      <c r="F10" s="15">
        <v>71552.0</v>
      </c>
      <c r="G10" s="15">
        <v>71920.0</v>
      </c>
      <c r="H10" s="15">
        <v>67520.0</v>
      </c>
      <c r="I10" s="15">
        <v>79736.0</v>
      </c>
      <c r="J10" s="15">
        <v>91440.0</v>
      </c>
      <c r="K10" s="15">
        <v>64624.0</v>
      </c>
      <c r="L10" s="94">
        <f t="shared" si="1"/>
        <v>73.09023438</v>
      </c>
      <c r="M10" s="15">
        <v>68508.0</v>
      </c>
      <c r="N10" s="15">
        <v>116616.0</v>
      </c>
      <c r="O10" s="15">
        <v>88580.0</v>
      </c>
      <c r="P10" s="15">
        <v>3.3727284E7</v>
      </c>
      <c r="Q10" s="15">
        <v>96044.0</v>
      </c>
      <c r="R10" s="15">
        <v>93936.0</v>
      </c>
      <c r="S10" s="94">
        <f t="shared" si="2"/>
        <v>5564.936198</v>
      </c>
      <c r="T10" s="15">
        <v>316532.0</v>
      </c>
      <c r="U10" s="15">
        <v>148820.0</v>
      </c>
      <c r="V10" s="15">
        <v>74116.0</v>
      </c>
      <c r="W10" s="15">
        <v>60944.0</v>
      </c>
      <c r="X10" s="62">
        <f t="shared" si="3"/>
        <v>146.5849609</v>
      </c>
    </row>
    <row r="11">
      <c r="A11" s="14" t="s">
        <v>32</v>
      </c>
      <c r="B11" s="15">
        <v>772756.0</v>
      </c>
      <c r="C11" s="15">
        <v>1589320.0</v>
      </c>
      <c r="D11" s="15">
        <v>1938904.0</v>
      </c>
      <c r="E11" s="15">
        <v>2117932.0</v>
      </c>
      <c r="F11" s="15">
        <v>1224812.0</v>
      </c>
      <c r="G11" s="15">
        <v>4139116.0</v>
      </c>
      <c r="H11" s="15">
        <v>1595924.0</v>
      </c>
      <c r="I11" s="15">
        <v>1838504.0</v>
      </c>
      <c r="J11" s="12"/>
      <c r="K11" s="15">
        <v>4546476.0</v>
      </c>
      <c r="L11" s="94">
        <f t="shared" si="1"/>
        <v>2144.503472</v>
      </c>
      <c r="M11" s="15">
        <v>459192.0</v>
      </c>
      <c r="N11" s="15">
        <v>2416976.0</v>
      </c>
      <c r="O11" s="97"/>
      <c r="P11" s="97"/>
      <c r="Q11" s="15">
        <v>1352724.0</v>
      </c>
      <c r="R11" s="15">
        <v>2633184.0</v>
      </c>
      <c r="S11" s="94">
        <f t="shared" si="2"/>
        <v>1675.311523</v>
      </c>
      <c r="T11" s="97"/>
      <c r="U11" s="15">
        <v>4049424.0</v>
      </c>
      <c r="V11" s="15">
        <v>2127124.0</v>
      </c>
      <c r="W11" s="15">
        <v>3072608.0</v>
      </c>
      <c r="X11" s="62">
        <f t="shared" si="3"/>
        <v>3010.792969</v>
      </c>
    </row>
    <row r="12">
      <c r="A12" s="14" t="s">
        <v>33</v>
      </c>
      <c r="B12" s="15">
        <v>109412.0</v>
      </c>
      <c r="C12" s="15">
        <v>86176.0</v>
      </c>
      <c r="D12" s="15">
        <v>114856.0</v>
      </c>
      <c r="E12" s="15">
        <v>887692.0</v>
      </c>
      <c r="F12" s="15">
        <v>1024936.0</v>
      </c>
      <c r="G12" s="15">
        <v>85520.0</v>
      </c>
      <c r="H12" s="15">
        <v>214504.0</v>
      </c>
      <c r="I12" s="15">
        <v>179492.0</v>
      </c>
      <c r="J12" s="12"/>
      <c r="K12" s="15">
        <v>122080.0</v>
      </c>
      <c r="L12" s="94">
        <f t="shared" si="1"/>
        <v>306.4960938</v>
      </c>
      <c r="M12" s="15">
        <v>80780.0</v>
      </c>
      <c r="N12" s="15">
        <v>94468.0</v>
      </c>
      <c r="O12" s="15">
        <v>84324.0</v>
      </c>
      <c r="P12" s="15">
        <v>104848.0</v>
      </c>
      <c r="Q12" s="15">
        <v>103676.0</v>
      </c>
      <c r="R12" s="12"/>
      <c r="S12" s="94">
        <f t="shared" si="2"/>
        <v>91.425</v>
      </c>
      <c r="T12" s="15">
        <v>211544.0</v>
      </c>
      <c r="U12" s="15">
        <v>90088.0</v>
      </c>
      <c r="V12" s="15">
        <v>124416.0</v>
      </c>
      <c r="W12" s="15">
        <v>314056.0</v>
      </c>
      <c r="X12" s="62">
        <f t="shared" si="3"/>
        <v>180.6894531</v>
      </c>
    </row>
    <row r="13">
      <c r="A13" s="14" t="s">
        <v>34</v>
      </c>
      <c r="B13" s="15">
        <v>1269020.0</v>
      </c>
      <c r="C13" s="15">
        <v>1265520.0</v>
      </c>
      <c r="D13" s="15">
        <v>1265620.0</v>
      </c>
      <c r="E13" s="15">
        <v>1262856.0</v>
      </c>
      <c r="F13" s="15">
        <v>1265492.0</v>
      </c>
      <c r="G13" s="15">
        <v>1261632.0</v>
      </c>
      <c r="H13" s="15">
        <v>1264432.0</v>
      </c>
      <c r="I13" s="18"/>
      <c r="J13" s="15">
        <v>1273156.0</v>
      </c>
      <c r="K13" s="15">
        <v>1265800.0</v>
      </c>
      <c r="L13" s="94">
        <f t="shared" si="1"/>
        <v>1236.27691</v>
      </c>
      <c r="M13" s="15">
        <v>1264212.0</v>
      </c>
      <c r="N13" s="18"/>
      <c r="O13" s="15">
        <v>1310868.0</v>
      </c>
      <c r="P13" s="15">
        <v>1259208.0</v>
      </c>
      <c r="Q13" s="18"/>
      <c r="R13" s="18"/>
      <c r="S13" s="94">
        <f t="shared" si="2"/>
        <v>1248.140625</v>
      </c>
      <c r="T13" s="15">
        <v>1265624.0</v>
      </c>
      <c r="U13" s="18"/>
      <c r="V13" s="15">
        <v>1259444.0</v>
      </c>
      <c r="W13" s="15">
        <v>1257472.0</v>
      </c>
      <c r="X13" s="62">
        <f t="shared" si="3"/>
        <v>1231.295573</v>
      </c>
    </row>
    <row r="14">
      <c r="L14" s="62"/>
      <c r="S14" s="62"/>
      <c r="X14" s="62"/>
    </row>
    <row r="15">
      <c r="L15" s="62"/>
      <c r="S15" s="62"/>
      <c r="X15" s="62"/>
    </row>
    <row r="16">
      <c r="L16" s="62"/>
      <c r="S16" s="62"/>
      <c r="X16" s="62"/>
    </row>
    <row r="17">
      <c r="L17" s="62"/>
      <c r="S17" s="62"/>
      <c r="X17" s="62"/>
    </row>
    <row r="18">
      <c r="L18" s="62"/>
      <c r="S18" s="62"/>
      <c r="X18" s="62"/>
    </row>
    <row r="19">
      <c r="L19" s="62"/>
      <c r="S19" s="62"/>
      <c r="X19" s="62"/>
    </row>
    <row r="20">
      <c r="L20" s="62"/>
      <c r="S20" s="62"/>
      <c r="X20" s="62"/>
    </row>
    <row r="21">
      <c r="A21" s="84" t="s">
        <v>134</v>
      </c>
      <c r="B21" s="2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57"/>
      <c r="M21" s="3"/>
      <c r="N21" s="3"/>
      <c r="O21" s="3"/>
      <c r="P21" s="3"/>
      <c r="Q21" s="3"/>
      <c r="R21" s="3"/>
      <c r="S21" s="57"/>
      <c r="T21" s="3"/>
      <c r="U21" s="3"/>
      <c r="V21" s="3"/>
      <c r="W21" s="3"/>
      <c r="X21" s="62"/>
    </row>
    <row r="22">
      <c r="A22" s="4"/>
      <c r="B22" s="5" t="s">
        <v>1</v>
      </c>
      <c r="C22" s="6"/>
      <c r="D22" s="6"/>
      <c r="E22" s="6"/>
      <c r="F22" s="6"/>
      <c r="G22" s="6"/>
      <c r="H22" s="6"/>
      <c r="I22" s="6"/>
      <c r="J22" s="6"/>
      <c r="K22" s="7"/>
      <c r="L22" s="59" t="s">
        <v>133</v>
      </c>
      <c r="M22" s="5" t="s">
        <v>2</v>
      </c>
      <c r="N22" s="6"/>
      <c r="O22" s="6"/>
      <c r="P22" s="6"/>
      <c r="Q22" s="6"/>
      <c r="R22" s="7"/>
      <c r="S22" s="59" t="s">
        <v>133</v>
      </c>
      <c r="T22" s="5" t="s">
        <v>3</v>
      </c>
      <c r="U22" s="6"/>
      <c r="V22" s="6"/>
      <c r="W22" s="7"/>
      <c r="X22" s="110" t="s">
        <v>133</v>
      </c>
    </row>
    <row r="23">
      <c r="A23" s="8" t="s">
        <v>4</v>
      </c>
      <c r="B23" s="9" t="s">
        <v>5</v>
      </c>
      <c r="C23" s="9" t="s">
        <v>6</v>
      </c>
      <c r="D23" s="9" t="s">
        <v>7</v>
      </c>
      <c r="E23" s="9" t="s">
        <v>8</v>
      </c>
      <c r="F23" s="9" t="s">
        <v>9</v>
      </c>
      <c r="G23" s="9" t="s">
        <v>10</v>
      </c>
      <c r="H23" s="9" t="s">
        <v>11</v>
      </c>
      <c r="I23" s="9" t="s">
        <v>12</v>
      </c>
      <c r="J23" s="9" t="s">
        <v>13</v>
      </c>
      <c r="K23" s="9" t="s">
        <v>14</v>
      </c>
      <c r="L23" s="111"/>
      <c r="M23" s="9" t="s">
        <v>15</v>
      </c>
      <c r="N23" s="9" t="s">
        <v>16</v>
      </c>
      <c r="O23" s="9" t="s">
        <v>17</v>
      </c>
      <c r="P23" s="9" t="s">
        <v>18</v>
      </c>
      <c r="Q23" s="9" t="s">
        <v>19</v>
      </c>
      <c r="R23" s="9" t="s">
        <v>20</v>
      </c>
      <c r="S23" s="111"/>
      <c r="T23" s="9" t="s">
        <v>21</v>
      </c>
      <c r="U23" s="9" t="s">
        <v>22</v>
      </c>
      <c r="V23" s="9" t="s">
        <v>23</v>
      </c>
      <c r="W23" s="9" t="s">
        <v>24</v>
      </c>
      <c r="X23" s="62"/>
    </row>
    <row r="24">
      <c r="A24" s="102" t="s">
        <v>25</v>
      </c>
      <c r="B24" s="103">
        <v>205648.8</v>
      </c>
      <c r="C24" s="103">
        <v>137620.8</v>
      </c>
      <c r="D24" s="103">
        <v>137112.4</v>
      </c>
      <c r="E24" s="103">
        <v>268164.0</v>
      </c>
      <c r="F24" s="103">
        <v>160819.2</v>
      </c>
      <c r="G24" s="103">
        <v>97456.4</v>
      </c>
      <c r="H24" s="103">
        <v>138293.6</v>
      </c>
      <c r="I24" s="103">
        <v>202437.2</v>
      </c>
      <c r="J24" s="103">
        <v>313203.2</v>
      </c>
      <c r="K24" s="103">
        <v>111288.4</v>
      </c>
      <c r="L24" s="94">
        <f t="shared" ref="L24:L33" si="4">AVERAGE(B24:K24)/1024</f>
        <v>173.0511719</v>
      </c>
      <c r="M24" s="103">
        <v>161328.4</v>
      </c>
      <c r="N24" s="103">
        <v>831538.8</v>
      </c>
      <c r="O24" s="103">
        <v>336648.8</v>
      </c>
      <c r="P24" s="103">
        <v>3032310.8</v>
      </c>
      <c r="Q24" s="103">
        <v>341582.4</v>
      </c>
      <c r="R24" s="103">
        <v>536000.0</v>
      </c>
      <c r="S24" s="94">
        <f t="shared" ref="S24:S27" si="5">average(M24:R24)/1024</f>
        <v>852.7684245</v>
      </c>
      <c r="T24" s="103">
        <v>3112832.0</v>
      </c>
      <c r="U24" s="103">
        <v>1027666.4</v>
      </c>
      <c r="V24" s="103">
        <v>157680.4</v>
      </c>
      <c r="W24" s="103">
        <v>144798.0</v>
      </c>
      <c r="X24" s="62">
        <f t="shared" ref="X24:X33" si="6">average(T24:W24)/1024</f>
        <v>1084.711133</v>
      </c>
    </row>
    <row r="25">
      <c r="A25" s="104" t="s">
        <v>26</v>
      </c>
      <c r="B25" s="103">
        <v>422294.4</v>
      </c>
      <c r="C25" s="103">
        <v>408329.2</v>
      </c>
      <c r="D25" s="103">
        <v>410210.4</v>
      </c>
      <c r="E25" s="103">
        <v>463562.4</v>
      </c>
      <c r="F25" s="103">
        <v>419455.6</v>
      </c>
      <c r="G25" s="103">
        <v>393130.0</v>
      </c>
      <c r="H25" s="103">
        <v>408404.8</v>
      </c>
      <c r="I25" s="103">
        <v>437102.8</v>
      </c>
      <c r="J25" s="103">
        <v>488134.8</v>
      </c>
      <c r="K25" s="103">
        <v>398298.4</v>
      </c>
      <c r="L25" s="94">
        <f t="shared" si="4"/>
        <v>414.9338672</v>
      </c>
      <c r="M25" s="103">
        <v>421786.4</v>
      </c>
      <c r="N25" s="103">
        <v>2560415.6</v>
      </c>
      <c r="O25" s="103">
        <v>495888.8</v>
      </c>
      <c r="P25" s="103">
        <v>2290270.0</v>
      </c>
      <c r="Q25" s="103">
        <v>658287.2</v>
      </c>
      <c r="R25" s="103">
        <v>3264929.6</v>
      </c>
      <c r="S25" s="94">
        <f t="shared" si="5"/>
        <v>1577.405208</v>
      </c>
      <c r="T25" s="103">
        <v>2381400.4</v>
      </c>
      <c r="U25" s="103">
        <v>3264837.2</v>
      </c>
      <c r="V25" s="103">
        <v>3485799.6</v>
      </c>
      <c r="W25" s="103">
        <v>4478648.0</v>
      </c>
      <c r="X25" s="62">
        <f t="shared" si="6"/>
        <v>3322.921191</v>
      </c>
    </row>
    <row r="26">
      <c r="A26" s="104" t="s">
        <v>27</v>
      </c>
      <c r="B26" s="103">
        <v>310486.8</v>
      </c>
      <c r="C26" s="103">
        <v>296210.4</v>
      </c>
      <c r="D26" s="103">
        <v>312232.8</v>
      </c>
      <c r="E26" s="103">
        <v>318480.4</v>
      </c>
      <c r="F26" s="103">
        <v>315616.4</v>
      </c>
      <c r="G26" s="103">
        <v>292437.6</v>
      </c>
      <c r="H26" s="103">
        <v>303983.6</v>
      </c>
      <c r="I26" s="103">
        <v>322392.8</v>
      </c>
      <c r="J26" s="103">
        <v>326941.2</v>
      </c>
      <c r="K26" s="103">
        <v>309612.4</v>
      </c>
      <c r="L26" s="94">
        <f t="shared" si="4"/>
        <v>303.5541406</v>
      </c>
      <c r="M26" s="103">
        <v>334742.4</v>
      </c>
      <c r="N26" s="103">
        <v>991446.0</v>
      </c>
      <c r="O26" s="103">
        <v>328738.0</v>
      </c>
      <c r="P26" s="103">
        <v>536319.6</v>
      </c>
      <c r="Q26" s="103">
        <v>374400.4</v>
      </c>
      <c r="R26" s="103">
        <v>527072.8</v>
      </c>
      <c r="S26" s="94">
        <f t="shared" si="5"/>
        <v>503.3722656</v>
      </c>
      <c r="T26" s="103">
        <v>1273896.4</v>
      </c>
      <c r="U26" s="103">
        <v>605976.4</v>
      </c>
      <c r="V26" s="103">
        <v>16630.0</v>
      </c>
      <c r="W26" s="103">
        <v>10094.8</v>
      </c>
      <c r="X26" s="62">
        <f t="shared" si="6"/>
        <v>465.4779297</v>
      </c>
    </row>
    <row r="27">
      <c r="A27" s="104" t="s">
        <v>28</v>
      </c>
      <c r="B27" s="103">
        <v>183336.0</v>
      </c>
      <c r="C27" s="103">
        <v>283654.4</v>
      </c>
      <c r="D27" s="103">
        <v>1433708.0</v>
      </c>
      <c r="E27" s="103">
        <v>542969.6</v>
      </c>
      <c r="F27" s="103">
        <v>181514.0</v>
      </c>
      <c r="G27" s="103">
        <v>258275.6</v>
      </c>
      <c r="H27" s="103">
        <v>281249.6</v>
      </c>
      <c r="I27" s="103">
        <v>374818.0</v>
      </c>
      <c r="J27" s="103">
        <v>898993.2</v>
      </c>
      <c r="K27" s="103">
        <v>247037.2</v>
      </c>
      <c r="L27" s="94">
        <f t="shared" si="4"/>
        <v>457.5737891</v>
      </c>
      <c r="M27" s="106">
        <v>179877.2</v>
      </c>
      <c r="N27" s="103">
        <v>477688.4</v>
      </c>
      <c r="O27" s="103">
        <v>142143.2</v>
      </c>
      <c r="P27" s="103">
        <v>2015101.2</v>
      </c>
      <c r="Q27" s="18"/>
      <c r="R27" s="103">
        <v>385168.0</v>
      </c>
      <c r="S27" s="94">
        <f t="shared" si="5"/>
        <v>624.9957031</v>
      </c>
      <c r="T27" s="18"/>
      <c r="U27" s="103">
        <v>2049612.8</v>
      </c>
      <c r="V27" s="96"/>
      <c r="W27" s="96"/>
      <c r="X27" s="62">
        <f t="shared" si="6"/>
        <v>2001.575</v>
      </c>
    </row>
    <row r="28">
      <c r="A28" s="104" t="s">
        <v>29</v>
      </c>
      <c r="B28" s="103">
        <v>31472.4</v>
      </c>
      <c r="C28" s="103">
        <v>31149.6</v>
      </c>
      <c r="D28" s="103">
        <v>34792.4</v>
      </c>
      <c r="E28" s="103">
        <v>33349.2</v>
      </c>
      <c r="F28" s="103">
        <v>31169.2</v>
      </c>
      <c r="G28" s="103">
        <v>30576.0</v>
      </c>
      <c r="H28" s="103">
        <v>30651.2</v>
      </c>
      <c r="I28" s="103">
        <v>38456.8</v>
      </c>
      <c r="J28" s="103">
        <v>30854.8</v>
      </c>
      <c r="K28" s="103">
        <v>30811.2</v>
      </c>
      <c r="L28" s="94">
        <f t="shared" si="4"/>
        <v>31.57058594</v>
      </c>
      <c r="M28" s="103">
        <v>30973.6</v>
      </c>
      <c r="N28" s="103">
        <v>12814.8</v>
      </c>
      <c r="O28" s="96"/>
      <c r="P28" s="103">
        <v>50286.8</v>
      </c>
      <c r="Q28" s="103">
        <v>32066.4</v>
      </c>
      <c r="R28" s="103">
        <v>33064.8</v>
      </c>
      <c r="S28" s="94">
        <f>average(M28:N28, P28:R28)/1024</f>
        <v>31.095</v>
      </c>
      <c r="T28" s="103">
        <v>64674.0</v>
      </c>
      <c r="U28" s="103">
        <v>41273.2</v>
      </c>
      <c r="V28" s="103">
        <v>33691.2</v>
      </c>
      <c r="W28" s="103">
        <v>150467.6</v>
      </c>
      <c r="X28" s="62">
        <f t="shared" si="6"/>
        <v>70.82666016</v>
      </c>
    </row>
    <row r="29">
      <c r="A29" s="104" t="s">
        <v>30</v>
      </c>
      <c r="B29" s="103">
        <v>254154.0</v>
      </c>
      <c r="C29" s="103">
        <v>131856.8</v>
      </c>
      <c r="D29" s="103">
        <v>174320.0</v>
      </c>
      <c r="E29" s="103">
        <v>359591.6</v>
      </c>
      <c r="F29" s="103">
        <v>160660.0</v>
      </c>
      <c r="G29" s="103">
        <v>3.32750972E7</v>
      </c>
      <c r="H29" s="103">
        <v>135137.6</v>
      </c>
      <c r="I29" s="103">
        <v>247599.2</v>
      </c>
      <c r="J29" s="103">
        <v>421366.8</v>
      </c>
      <c r="K29" s="103">
        <v>85840.8</v>
      </c>
      <c r="L29" s="94">
        <f t="shared" si="4"/>
        <v>3441.955469</v>
      </c>
      <c r="M29" s="103">
        <v>155706.0</v>
      </c>
      <c r="N29" s="103">
        <v>1229203.2</v>
      </c>
      <c r="O29" s="103">
        <v>3157200.4</v>
      </c>
      <c r="P29" s="103">
        <v>3.366108E7</v>
      </c>
      <c r="Q29" s="103">
        <v>621484.0</v>
      </c>
      <c r="R29" s="103">
        <v>1219036.8</v>
      </c>
      <c r="S29" s="94">
        <f t="shared" ref="S29:S33" si="7">average(M29:R29)/1024</f>
        <v>6517.53099</v>
      </c>
      <c r="T29" s="103">
        <v>1.2094584E7</v>
      </c>
      <c r="U29" s="103">
        <v>9021040.0</v>
      </c>
      <c r="V29" s="103">
        <v>171474.4</v>
      </c>
      <c r="W29" s="103">
        <v>298084.8</v>
      </c>
      <c r="X29" s="62">
        <f t="shared" si="6"/>
        <v>5269.820117</v>
      </c>
    </row>
    <row r="30">
      <c r="A30" s="109" t="s">
        <v>31</v>
      </c>
      <c r="B30" s="103">
        <v>84906.0</v>
      </c>
      <c r="C30" s="103">
        <v>68040.4</v>
      </c>
      <c r="D30" s="103">
        <v>70738.0</v>
      </c>
      <c r="E30" s="103">
        <v>77295.2</v>
      </c>
      <c r="F30" s="103">
        <v>71910.4</v>
      </c>
      <c r="G30" s="103">
        <v>72147.6</v>
      </c>
      <c r="H30" s="103">
        <v>68008.0</v>
      </c>
      <c r="I30" s="103">
        <v>79568.8</v>
      </c>
      <c r="J30" s="103">
        <v>91428.0</v>
      </c>
      <c r="K30" s="103">
        <v>65152.0</v>
      </c>
      <c r="L30" s="94">
        <f t="shared" si="4"/>
        <v>73.16351563</v>
      </c>
      <c r="M30" s="103">
        <v>68460.4</v>
      </c>
      <c r="N30" s="103">
        <v>116475.2</v>
      </c>
      <c r="O30" s="103">
        <v>88135.6</v>
      </c>
      <c r="P30" s="112">
        <v>3.3727284E7</v>
      </c>
      <c r="Q30" s="103">
        <v>96326.8</v>
      </c>
      <c r="R30" s="103">
        <v>93606.4</v>
      </c>
      <c r="S30" s="94">
        <f t="shared" si="7"/>
        <v>5564.825586</v>
      </c>
      <c r="T30" s="103">
        <v>317029.2</v>
      </c>
      <c r="U30" s="103">
        <v>148703.6</v>
      </c>
      <c r="V30" s="103">
        <v>73645.2</v>
      </c>
      <c r="W30" s="103">
        <v>60859.6</v>
      </c>
      <c r="X30" s="62">
        <f t="shared" si="6"/>
        <v>146.5423828</v>
      </c>
    </row>
    <row r="31">
      <c r="A31" s="104" t="s">
        <v>32</v>
      </c>
      <c r="B31" s="103">
        <v>772756.0</v>
      </c>
      <c r="C31" s="103">
        <v>1589320.0</v>
      </c>
      <c r="D31" s="103">
        <v>1938904.0</v>
      </c>
      <c r="E31" s="103">
        <v>2117932.0</v>
      </c>
      <c r="F31" s="103">
        <v>1224812.0</v>
      </c>
      <c r="G31" s="103">
        <v>4139116.0</v>
      </c>
      <c r="H31" s="103">
        <v>1595924.0</v>
      </c>
      <c r="I31" s="103">
        <v>1838504.0</v>
      </c>
      <c r="J31" s="12"/>
      <c r="K31" s="103">
        <v>4546476.0</v>
      </c>
      <c r="L31" s="94">
        <f t="shared" si="4"/>
        <v>2144.503472</v>
      </c>
      <c r="M31" s="103">
        <v>459192.0</v>
      </c>
      <c r="N31" s="103">
        <v>2416976.0</v>
      </c>
      <c r="O31" s="97"/>
      <c r="P31" s="97"/>
      <c r="Q31" s="103">
        <v>1352724.0</v>
      </c>
      <c r="R31" s="103">
        <v>2633184.0</v>
      </c>
      <c r="S31" s="94">
        <f t="shared" si="7"/>
        <v>1675.311523</v>
      </c>
      <c r="T31" s="97"/>
      <c r="U31" s="103">
        <v>4049424.0</v>
      </c>
      <c r="V31" s="103">
        <v>2127124.0</v>
      </c>
      <c r="W31" s="103">
        <v>3072608.0</v>
      </c>
      <c r="X31" s="62">
        <f t="shared" si="6"/>
        <v>3010.792969</v>
      </c>
    </row>
    <row r="32">
      <c r="A32" s="104" t="s">
        <v>33</v>
      </c>
      <c r="B32" s="103">
        <v>109412.0</v>
      </c>
      <c r="C32" s="103">
        <v>86176.0</v>
      </c>
      <c r="D32" s="103">
        <v>114856.0</v>
      </c>
      <c r="E32" s="103">
        <v>887692.0</v>
      </c>
      <c r="F32" s="103">
        <v>1024936.0</v>
      </c>
      <c r="G32" s="103">
        <v>85520.0</v>
      </c>
      <c r="H32" s="103">
        <v>214504.0</v>
      </c>
      <c r="I32" s="103">
        <v>179492.0</v>
      </c>
      <c r="J32" s="12"/>
      <c r="K32" s="103">
        <v>122080.0</v>
      </c>
      <c r="L32" s="94">
        <f t="shared" si="4"/>
        <v>306.4960938</v>
      </c>
      <c r="M32" s="103">
        <v>80780.0</v>
      </c>
      <c r="N32" s="103">
        <v>94468.0</v>
      </c>
      <c r="O32" s="103">
        <v>84324.0</v>
      </c>
      <c r="P32" s="103">
        <v>104848.0</v>
      </c>
      <c r="Q32" s="103">
        <v>103676.0</v>
      </c>
      <c r="R32" s="12"/>
      <c r="S32" s="94">
        <f t="shared" si="7"/>
        <v>91.425</v>
      </c>
      <c r="T32" s="103">
        <v>211544.0</v>
      </c>
      <c r="U32" s="103">
        <v>90088.0</v>
      </c>
      <c r="V32" s="103">
        <v>124416.0</v>
      </c>
      <c r="W32" s="103">
        <v>314056.0</v>
      </c>
      <c r="X32" s="62">
        <f t="shared" si="6"/>
        <v>180.6894531</v>
      </c>
    </row>
    <row r="33">
      <c r="A33" s="104" t="s">
        <v>34</v>
      </c>
      <c r="B33" s="103">
        <v>1269565.6</v>
      </c>
      <c r="C33" s="103">
        <v>1267076.4</v>
      </c>
      <c r="D33" s="103">
        <v>1271392.4</v>
      </c>
      <c r="E33" s="103">
        <v>1268350.4</v>
      </c>
      <c r="F33" s="103">
        <v>1271177.2</v>
      </c>
      <c r="G33" s="103">
        <v>1265710.4</v>
      </c>
      <c r="H33" s="103">
        <v>1267987.2</v>
      </c>
      <c r="I33" s="18"/>
      <c r="J33" s="103">
        <v>1274241.6</v>
      </c>
      <c r="K33" s="103">
        <v>1272268.0</v>
      </c>
      <c r="L33" s="94">
        <f t="shared" si="4"/>
        <v>1239.992318</v>
      </c>
      <c r="M33" s="103">
        <v>1267652.4</v>
      </c>
      <c r="N33" s="18"/>
      <c r="O33" s="103">
        <v>1310149.2</v>
      </c>
      <c r="P33" s="103">
        <v>1265632.8</v>
      </c>
      <c r="Q33" s="18"/>
      <c r="R33" s="18"/>
      <c r="S33" s="94">
        <f t="shared" si="7"/>
        <v>1251.117969</v>
      </c>
      <c r="T33" s="103">
        <v>1277158.8</v>
      </c>
      <c r="U33" s="18"/>
      <c r="V33" s="103">
        <v>1262371.6</v>
      </c>
      <c r="W33" s="103">
        <v>1265219.6</v>
      </c>
      <c r="X33" s="62">
        <f t="shared" si="6"/>
        <v>1238.525391</v>
      </c>
    </row>
    <row r="34">
      <c r="L34" s="62"/>
      <c r="S34" s="62"/>
      <c r="X34" s="62"/>
    </row>
    <row r="35">
      <c r="L35" s="62"/>
      <c r="S35" s="62"/>
      <c r="X35" s="62"/>
    </row>
    <row r="36">
      <c r="L36" s="62"/>
      <c r="S36" s="62"/>
      <c r="X36" s="62"/>
    </row>
    <row r="37">
      <c r="L37" s="62"/>
      <c r="S37" s="62"/>
      <c r="X37" s="62"/>
    </row>
    <row r="38">
      <c r="L38" s="62"/>
      <c r="S38" s="62"/>
      <c r="X38" s="62"/>
    </row>
    <row r="39">
      <c r="L39" s="62"/>
      <c r="S39" s="62"/>
      <c r="X39" s="62"/>
    </row>
    <row r="40">
      <c r="A40" s="32" t="s">
        <v>132</v>
      </c>
      <c r="L40" s="62"/>
      <c r="S40" s="62"/>
      <c r="X40" s="62"/>
    </row>
    <row r="41">
      <c r="A41" s="8" t="s">
        <v>4</v>
      </c>
      <c r="L41" s="62"/>
      <c r="S41" s="62"/>
      <c r="X41" s="62"/>
    </row>
    <row r="42">
      <c r="A42" s="10" t="s">
        <v>25</v>
      </c>
      <c r="L42" s="62">
        <f t="shared" ref="L42:L51" si="8">L4-L24</f>
        <v>282.8613281</v>
      </c>
      <c r="S42" s="62">
        <f t="shared" ref="S42:S51" si="9">S4-S24</f>
        <v>-0.1740234375</v>
      </c>
      <c r="X42" s="62">
        <f t="shared" ref="X42:X51" si="10">X4-X24</f>
        <v>-0.1359375</v>
      </c>
    </row>
    <row r="43">
      <c r="A43" s="14" t="s">
        <v>26</v>
      </c>
      <c r="L43" s="62">
        <f t="shared" si="8"/>
        <v>0.2950390625</v>
      </c>
      <c r="S43" s="62">
        <f t="shared" si="9"/>
        <v>-0.6115885417</v>
      </c>
      <c r="X43" s="62">
        <f t="shared" si="10"/>
        <v>-313.274707</v>
      </c>
    </row>
    <row r="44">
      <c r="A44" s="14" t="s">
        <v>27</v>
      </c>
      <c r="L44" s="62">
        <f t="shared" si="8"/>
        <v>-0.77953125</v>
      </c>
      <c r="S44" s="62">
        <f t="shared" si="9"/>
        <v>-0.01223958333</v>
      </c>
      <c r="X44" s="62">
        <f t="shared" si="10"/>
        <v>-0.1029296875</v>
      </c>
    </row>
    <row r="45">
      <c r="A45" s="14" t="s">
        <v>28</v>
      </c>
      <c r="L45" s="62">
        <f t="shared" si="8"/>
        <v>-1.129257813</v>
      </c>
      <c r="S45" s="62">
        <f t="shared" si="9"/>
        <v>35.48945313</v>
      </c>
      <c r="X45" s="62">
        <f t="shared" si="10"/>
        <v>-1.04765625</v>
      </c>
    </row>
    <row r="46">
      <c r="A46" s="14" t="s">
        <v>29</v>
      </c>
      <c r="L46" s="62">
        <f t="shared" si="8"/>
        <v>0.3919140625</v>
      </c>
      <c r="S46" s="62">
        <f t="shared" si="9"/>
        <v>28.98703125</v>
      </c>
      <c r="X46" s="62">
        <f t="shared" si="10"/>
        <v>31803.41943</v>
      </c>
    </row>
    <row r="47">
      <c r="A47" s="14" t="s">
        <v>30</v>
      </c>
      <c r="L47" s="62">
        <f t="shared" si="8"/>
        <v>-2.18125</v>
      </c>
      <c r="S47" s="62">
        <f t="shared" si="9"/>
        <v>1.0796875</v>
      </c>
      <c r="X47" s="62">
        <f t="shared" si="10"/>
        <v>-11.30058594</v>
      </c>
    </row>
    <row r="48">
      <c r="A48" s="19" t="s">
        <v>31</v>
      </c>
      <c r="L48" s="62">
        <f t="shared" si="8"/>
        <v>-0.07328125</v>
      </c>
      <c r="S48" s="62">
        <f t="shared" si="9"/>
        <v>0.1106119792</v>
      </c>
      <c r="X48" s="62">
        <f t="shared" si="10"/>
        <v>0.042578125</v>
      </c>
    </row>
    <row r="49">
      <c r="A49" s="14" t="s">
        <v>32</v>
      </c>
      <c r="L49" s="62">
        <f t="shared" si="8"/>
        <v>0</v>
      </c>
      <c r="S49" s="62">
        <f t="shared" si="9"/>
        <v>0</v>
      </c>
      <c r="X49" s="62">
        <f t="shared" si="10"/>
        <v>0</v>
      </c>
    </row>
    <row r="50">
      <c r="A50" s="14" t="s">
        <v>33</v>
      </c>
      <c r="L50" s="62">
        <f t="shared" si="8"/>
        <v>0</v>
      </c>
      <c r="S50" s="62">
        <f t="shared" si="9"/>
        <v>0</v>
      </c>
      <c r="X50" s="62">
        <f t="shared" si="10"/>
        <v>0</v>
      </c>
    </row>
    <row r="51">
      <c r="A51" s="14" t="s">
        <v>34</v>
      </c>
      <c r="L51" s="62">
        <f t="shared" si="8"/>
        <v>-3.715407986</v>
      </c>
      <c r="S51" s="62">
        <f t="shared" si="9"/>
        <v>-2.97734375</v>
      </c>
      <c r="X51" s="62">
        <f t="shared" si="10"/>
        <v>-7.229817708</v>
      </c>
    </row>
    <row r="52">
      <c r="L52" s="62"/>
      <c r="S52" s="62"/>
      <c r="X52" s="62"/>
    </row>
    <row r="53">
      <c r="L53" s="62"/>
      <c r="S53" s="62"/>
      <c r="X53" s="62"/>
    </row>
    <row r="54">
      <c r="L54" s="62"/>
      <c r="S54" s="62"/>
      <c r="X54" s="62"/>
    </row>
    <row r="55">
      <c r="L55" s="62"/>
      <c r="S55" s="62"/>
      <c r="X55" s="62"/>
    </row>
    <row r="56">
      <c r="L56" s="62"/>
      <c r="S56" s="62"/>
      <c r="X56" s="62"/>
    </row>
    <row r="57">
      <c r="L57" s="62"/>
      <c r="S57" s="62"/>
      <c r="X57" s="62"/>
    </row>
    <row r="58">
      <c r="L58" s="62"/>
      <c r="S58" s="62"/>
      <c r="X58" s="62"/>
    </row>
    <row r="59">
      <c r="L59" s="62"/>
      <c r="S59" s="62"/>
      <c r="X59" s="62"/>
    </row>
    <row r="60">
      <c r="L60" s="62"/>
      <c r="S60" s="62"/>
      <c r="X60" s="62"/>
    </row>
    <row r="61">
      <c r="L61" s="62"/>
      <c r="S61" s="62"/>
      <c r="X61" s="62"/>
    </row>
    <row r="62">
      <c r="L62" s="62"/>
      <c r="S62" s="62"/>
      <c r="X62" s="62"/>
    </row>
    <row r="63">
      <c r="L63" s="62"/>
      <c r="S63" s="62"/>
      <c r="X63" s="62"/>
    </row>
    <row r="64">
      <c r="L64" s="62"/>
      <c r="S64" s="62"/>
      <c r="X64" s="62"/>
    </row>
    <row r="65">
      <c r="L65" s="62"/>
      <c r="S65" s="62"/>
      <c r="X65" s="62"/>
    </row>
    <row r="66">
      <c r="L66" s="62"/>
      <c r="S66" s="62"/>
      <c r="X66" s="62"/>
    </row>
    <row r="67">
      <c r="L67" s="62"/>
      <c r="S67" s="62"/>
      <c r="X67" s="62"/>
    </row>
    <row r="68">
      <c r="L68" s="62"/>
      <c r="S68" s="62"/>
      <c r="X68" s="62"/>
    </row>
    <row r="69">
      <c r="L69" s="62"/>
      <c r="S69" s="62"/>
      <c r="X69" s="62"/>
    </row>
    <row r="70">
      <c r="L70" s="62"/>
      <c r="S70" s="62"/>
      <c r="X70" s="62"/>
    </row>
    <row r="71">
      <c r="L71" s="62"/>
      <c r="S71" s="62"/>
      <c r="X71" s="62"/>
    </row>
    <row r="72">
      <c r="L72" s="62"/>
      <c r="S72" s="62"/>
      <c r="X72" s="62"/>
    </row>
    <row r="73">
      <c r="L73" s="62"/>
      <c r="S73" s="62"/>
      <c r="X73" s="62"/>
    </row>
    <row r="74">
      <c r="L74" s="62"/>
      <c r="S74" s="62"/>
      <c r="X74" s="62"/>
    </row>
    <row r="75">
      <c r="L75" s="62"/>
      <c r="S75" s="62"/>
      <c r="X75" s="62"/>
    </row>
    <row r="76">
      <c r="L76" s="62"/>
      <c r="S76" s="62"/>
      <c r="X76" s="62"/>
    </row>
    <row r="77">
      <c r="L77" s="62"/>
      <c r="S77" s="62"/>
      <c r="X77" s="62"/>
    </row>
    <row r="78">
      <c r="L78" s="62"/>
      <c r="S78" s="62"/>
      <c r="X78" s="62"/>
    </row>
    <row r="79">
      <c r="L79" s="62"/>
      <c r="S79" s="62"/>
      <c r="X79" s="62"/>
    </row>
    <row r="80">
      <c r="L80" s="62"/>
      <c r="S80" s="62"/>
      <c r="X80" s="62"/>
    </row>
    <row r="81">
      <c r="L81" s="62"/>
      <c r="S81" s="62"/>
      <c r="X81" s="62"/>
    </row>
    <row r="82">
      <c r="L82" s="62"/>
      <c r="S82" s="62"/>
      <c r="X82" s="62"/>
    </row>
    <row r="83">
      <c r="L83" s="62"/>
      <c r="S83" s="62"/>
      <c r="X83" s="62"/>
    </row>
    <row r="84">
      <c r="L84" s="62"/>
      <c r="S84" s="62"/>
      <c r="X84" s="62"/>
    </row>
    <row r="85">
      <c r="L85" s="62"/>
      <c r="S85" s="62"/>
      <c r="X85" s="62"/>
    </row>
    <row r="86">
      <c r="L86" s="62"/>
      <c r="S86" s="62"/>
      <c r="X86" s="62"/>
    </row>
    <row r="87">
      <c r="L87" s="62"/>
      <c r="S87" s="62"/>
      <c r="X87" s="62"/>
    </row>
    <row r="88">
      <c r="L88" s="62"/>
      <c r="S88" s="62"/>
      <c r="X88" s="62"/>
    </row>
    <row r="89">
      <c r="L89" s="62"/>
      <c r="S89" s="62"/>
      <c r="X89" s="62"/>
    </row>
    <row r="90">
      <c r="L90" s="62"/>
      <c r="S90" s="62"/>
      <c r="X90" s="62"/>
    </row>
    <row r="91">
      <c r="L91" s="62"/>
      <c r="S91" s="62"/>
      <c r="X91" s="62"/>
    </row>
    <row r="92">
      <c r="L92" s="62"/>
      <c r="S92" s="62"/>
      <c r="X92" s="62"/>
    </row>
    <row r="93">
      <c r="L93" s="62"/>
      <c r="S93" s="62"/>
      <c r="X93" s="62"/>
    </row>
    <row r="94">
      <c r="L94" s="62"/>
      <c r="S94" s="62"/>
      <c r="X94" s="62"/>
    </row>
    <row r="95">
      <c r="L95" s="62"/>
      <c r="S95" s="62"/>
      <c r="X95" s="62"/>
    </row>
    <row r="96">
      <c r="L96" s="62"/>
      <c r="S96" s="62"/>
      <c r="X96" s="62"/>
    </row>
    <row r="97">
      <c r="L97" s="62"/>
      <c r="S97" s="62"/>
      <c r="X97" s="62"/>
    </row>
    <row r="98">
      <c r="L98" s="62"/>
      <c r="S98" s="62"/>
      <c r="X98" s="62"/>
    </row>
    <row r="99">
      <c r="L99" s="62"/>
      <c r="S99" s="62"/>
      <c r="X99" s="62"/>
    </row>
    <row r="100">
      <c r="L100" s="62"/>
      <c r="S100" s="62"/>
      <c r="X100" s="62"/>
    </row>
    <row r="101">
      <c r="L101" s="62"/>
      <c r="S101" s="62"/>
      <c r="X101" s="62"/>
    </row>
    <row r="102">
      <c r="L102" s="62"/>
      <c r="S102" s="62"/>
      <c r="X102" s="62"/>
    </row>
    <row r="103">
      <c r="L103" s="62"/>
      <c r="S103" s="62"/>
      <c r="X103" s="62"/>
    </row>
    <row r="104">
      <c r="L104" s="62"/>
      <c r="S104" s="62"/>
      <c r="X104" s="62"/>
    </row>
    <row r="105">
      <c r="L105" s="62"/>
      <c r="S105" s="62"/>
      <c r="X105" s="62"/>
    </row>
    <row r="106">
      <c r="L106" s="62"/>
      <c r="S106" s="62"/>
      <c r="X106" s="62"/>
    </row>
    <row r="107">
      <c r="L107" s="62"/>
      <c r="S107" s="62"/>
      <c r="X107" s="62"/>
    </row>
    <row r="108">
      <c r="L108" s="62"/>
      <c r="S108" s="62"/>
      <c r="X108" s="62"/>
    </row>
    <row r="109">
      <c r="L109" s="62"/>
      <c r="S109" s="62"/>
      <c r="X109" s="62"/>
    </row>
    <row r="110">
      <c r="L110" s="62"/>
      <c r="S110" s="62"/>
      <c r="X110" s="62"/>
    </row>
    <row r="111">
      <c r="L111" s="62"/>
      <c r="S111" s="62"/>
      <c r="X111" s="62"/>
    </row>
    <row r="112">
      <c r="L112" s="62"/>
      <c r="S112" s="62"/>
      <c r="X112" s="62"/>
    </row>
    <row r="113">
      <c r="L113" s="62"/>
      <c r="S113" s="62"/>
      <c r="X113" s="62"/>
    </row>
    <row r="114">
      <c r="L114" s="62"/>
      <c r="S114" s="62"/>
      <c r="X114" s="62"/>
    </row>
    <row r="115">
      <c r="L115" s="62"/>
      <c r="S115" s="62"/>
      <c r="X115" s="62"/>
    </row>
    <row r="116">
      <c r="L116" s="62"/>
      <c r="S116" s="62"/>
      <c r="X116" s="62"/>
    </row>
    <row r="117">
      <c r="L117" s="62"/>
      <c r="S117" s="62"/>
      <c r="X117" s="62"/>
    </row>
    <row r="118">
      <c r="L118" s="62"/>
      <c r="S118" s="62"/>
      <c r="X118" s="62"/>
    </row>
    <row r="119">
      <c r="L119" s="62"/>
      <c r="S119" s="62"/>
      <c r="X119" s="62"/>
    </row>
    <row r="120">
      <c r="L120" s="62"/>
      <c r="S120" s="62"/>
      <c r="X120" s="62"/>
    </row>
    <row r="121">
      <c r="L121" s="62"/>
      <c r="S121" s="62"/>
      <c r="X121" s="62"/>
    </row>
    <row r="122">
      <c r="L122" s="62"/>
      <c r="S122" s="62"/>
      <c r="X122" s="62"/>
    </row>
    <row r="123">
      <c r="L123" s="62"/>
      <c r="S123" s="62"/>
      <c r="X123" s="62"/>
    </row>
    <row r="124">
      <c r="L124" s="62"/>
      <c r="S124" s="62"/>
      <c r="X124" s="62"/>
    </row>
    <row r="125">
      <c r="L125" s="62"/>
      <c r="S125" s="62"/>
      <c r="X125" s="62"/>
    </row>
    <row r="126">
      <c r="L126" s="62"/>
      <c r="S126" s="62"/>
      <c r="X126" s="62"/>
    </row>
    <row r="127">
      <c r="L127" s="62"/>
      <c r="S127" s="62"/>
      <c r="X127" s="62"/>
    </row>
    <row r="128">
      <c r="L128" s="62"/>
      <c r="S128" s="62"/>
      <c r="X128" s="62"/>
    </row>
    <row r="129">
      <c r="L129" s="62"/>
      <c r="S129" s="62"/>
      <c r="X129" s="62"/>
    </row>
    <row r="130">
      <c r="L130" s="62"/>
      <c r="S130" s="62"/>
      <c r="X130" s="62"/>
    </row>
    <row r="131">
      <c r="L131" s="62"/>
      <c r="S131" s="62"/>
      <c r="X131" s="62"/>
    </row>
    <row r="132">
      <c r="L132" s="62"/>
      <c r="S132" s="62"/>
      <c r="X132" s="62"/>
    </row>
    <row r="133">
      <c r="L133" s="62"/>
      <c r="S133" s="62"/>
      <c r="X133" s="62"/>
    </row>
    <row r="134">
      <c r="L134" s="62"/>
      <c r="S134" s="62"/>
      <c r="X134" s="62"/>
    </row>
    <row r="135">
      <c r="L135" s="62"/>
      <c r="S135" s="62"/>
      <c r="X135" s="62"/>
    </row>
    <row r="136">
      <c r="L136" s="62"/>
      <c r="S136" s="62"/>
      <c r="X136" s="62"/>
    </row>
    <row r="137">
      <c r="L137" s="62"/>
      <c r="S137" s="62"/>
      <c r="X137" s="62"/>
    </row>
    <row r="138">
      <c r="L138" s="62"/>
      <c r="S138" s="62"/>
      <c r="X138" s="62"/>
    </row>
    <row r="139">
      <c r="L139" s="62"/>
      <c r="S139" s="62"/>
      <c r="X139" s="62"/>
    </row>
    <row r="140">
      <c r="L140" s="62"/>
      <c r="S140" s="62"/>
      <c r="X140" s="62"/>
    </row>
    <row r="141">
      <c r="L141" s="62"/>
      <c r="S141" s="62"/>
      <c r="X141" s="62"/>
    </row>
    <row r="142">
      <c r="L142" s="62"/>
      <c r="S142" s="62"/>
      <c r="X142" s="62"/>
    </row>
    <row r="143">
      <c r="L143" s="62"/>
      <c r="S143" s="62"/>
      <c r="X143" s="62"/>
    </row>
    <row r="144">
      <c r="L144" s="62"/>
      <c r="S144" s="62"/>
      <c r="X144" s="62"/>
    </row>
    <row r="145">
      <c r="L145" s="62"/>
      <c r="S145" s="62"/>
      <c r="X145" s="62"/>
    </row>
    <row r="146">
      <c r="L146" s="62"/>
      <c r="S146" s="62"/>
      <c r="X146" s="62"/>
    </row>
    <row r="147">
      <c r="L147" s="62"/>
      <c r="S147" s="62"/>
      <c r="X147" s="62"/>
    </row>
    <row r="148">
      <c r="L148" s="62"/>
      <c r="S148" s="62"/>
      <c r="X148" s="62"/>
    </row>
    <row r="149">
      <c r="L149" s="62"/>
      <c r="S149" s="62"/>
      <c r="X149" s="62"/>
    </row>
    <row r="150">
      <c r="L150" s="62"/>
      <c r="S150" s="62"/>
      <c r="X150" s="62"/>
    </row>
    <row r="151">
      <c r="L151" s="62"/>
      <c r="S151" s="62"/>
      <c r="X151" s="62"/>
    </row>
    <row r="152">
      <c r="L152" s="62"/>
      <c r="S152" s="62"/>
      <c r="X152" s="62"/>
    </row>
    <row r="153">
      <c r="L153" s="62"/>
      <c r="S153" s="62"/>
      <c r="X153" s="62"/>
    </row>
    <row r="154">
      <c r="L154" s="62"/>
      <c r="S154" s="62"/>
      <c r="X154" s="62"/>
    </row>
    <row r="155">
      <c r="L155" s="62"/>
      <c r="S155" s="62"/>
      <c r="X155" s="62"/>
    </row>
    <row r="156">
      <c r="L156" s="62"/>
      <c r="S156" s="62"/>
      <c r="X156" s="62"/>
    </row>
    <row r="157">
      <c r="L157" s="62"/>
      <c r="S157" s="62"/>
      <c r="X157" s="62"/>
    </row>
    <row r="158">
      <c r="L158" s="62"/>
      <c r="S158" s="62"/>
      <c r="X158" s="62"/>
    </row>
    <row r="159">
      <c r="L159" s="62"/>
      <c r="S159" s="62"/>
      <c r="X159" s="62"/>
    </row>
    <row r="160">
      <c r="L160" s="62"/>
      <c r="S160" s="62"/>
      <c r="X160" s="62"/>
    </row>
    <row r="161">
      <c r="L161" s="62"/>
      <c r="S161" s="62"/>
      <c r="X161" s="62"/>
    </row>
    <row r="162">
      <c r="L162" s="62"/>
      <c r="S162" s="62"/>
      <c r="X162" s="62"/>
    </row>
    <row r="163">
      <c r="L163" s="62"/>
      <c r="S163" s="62"/>
      <c r="X163" s="62"/>
    </row>
    <row r="164">
      <c r="L164" s="62"/>
      <c r="S164" s="62"/>
      <c r="X164" s="62"/>
    </row>
    <row r="165">
      <c r="L165" s="62"/>
      <c r="S165" s="62"/>
      <c r="X165" s="62"/>
    </row>
    <row r="166">
      <c r="L166" s="62"/>
      <c r="S166" s="62"/>
      <c r="X166" s="62"/>
    </row>
    <row r="167">
      <c r="L167" s="62"/>
      <c r="S167" s="62"/>
      <c r="X167" s="62"/>
    </row>
    <row r="168">
      <c r="L168" s="62"/>
      <c r="S168" s="62"/>
      <c r="X168" s="62"/>
    </row>
    <row r="169">
      <c r="L169" s="62"/>
      <c r="S169" s="62"/>
      <c r="X169" s="62"/>
    </row>
    <row r="170">
      <c r="L170" s="62"/>
      <c r="S170" s="62"/>
      <c r="X170" s="62"/>
    </row>
    <row r="171">
      <c r="L171" s="62"/>
      <c r="S171" s="62"/>
      <c r="X171" s="62"/>
    </row>
    <row r="172">
      <c r="L172" s="62"/>
      <c r="S172" s="62"/>
      <c r="X172" s="62"/>
    </row>
    <row r="173">
      <c r="L173" s="62"/>
      <c r="S173" s="62"/>
      <c r="X173" s="62"/>
    </row>
    <row r="174">
      <c r="L174" s="62"/>
      <c r="S174" s="62"/>
      <c r="X174" s="62"/>
    </row>
    <row r="175">
      <c r="L175" s="62"/>
      <c r="S175" s="62"/>
      <c r="X175" s="62"/>
    </row>
    <row r="176">
      <c r="L176" s="62"/>
      <c r="S176" s="62"/>
      <c r="X176" s="62"/>
    </row>
    <row r="177">
      <c r="L177" s="62"/>
      <c r="S177" s="62"/>
      <c r="X177" s="62"/>
    </row>
    <row r="178">
      <c r="L178" s="62"/>
      <c r="S178" s="62"/>
      <c r="X178" s="62"/>
    </row>
    <row r="179">
      <c r="L179" s="62"/>
      <c r="S179" s="62"/>
      <c r="X179" s="62"/>
    </row>
    <row r="180">
      <c r="L180" s="62"/>
      <c r="S180" s="62"/>
      <c r="X180" s="62"/>
    </row>
    <row r="181">
      <c r="L181" s="62"/>
      <c r="S181" s="62"/>
      <c r="X181" s="62"/>
    </row>
    <row r="182">
      <c r="L182" s="62"/>
      <c r="S182" s="62"/>
      <c r="X182" s="62"/>
    </row>
    <row r="183">
      <c r="L183" s="62"/>
      <c r="S183" s="62"/>
      <c r="X183" s="62"/>
    </row>
    <row r="184">
      <c r="L184" s="62"/>
      <c r="S184" s="62"/>
      <c r="X184" s="62"/>
    </row>
    <row r="185">
      <c r="L185" s="62"/>
      <c r="S185" s="62"/>
      <c r="X185" s="62"/>
    </row>
    <row r="186">
      <c r="L186" s="62"/>
      <c r="S186" s="62"/>
      <c r="X186" s="62"/>
    </row>
    <row r="187">
      <c r="L187" s="62"/>
      <c r="S187" s="62"/>
      <c r="X187" s="62"/>
    </row>
    <row r="188">
      <c r="L188" s="62"/>
      <c r="S188" s="62"/>
      <c r="X188" s="62"/>
    </row>
    <row r="189">
      <c r="L189" s="62"/>
      <c r="S189" s="62"/>
      <c r="X189" s="62"/>
    </row>
    <row r="190">
      <c r="L190" s="62"/>
      <c r="S190" s="62"/>
      <c r="X190" s="62"/>
    </row>
    <row r="191">
      <c r="L191" s="62"/>
      <c r="S191" s="62"/>
      <c r="X191" s="62"/>
    </row>
    <row r="192">
      <c r="L192" s="62"/>
      <c r="S192" s="62"/>
      <c r="X192" s="62"/>
    </row>
    <row r="193">
      <c r="L193" s="62"/>
      <c r="S193" s="62"/>
      <c r="X193" s="62"/>
    </row>
    <row r="194">
      <c r="L194" s="62"/>
      <c r="S194" s="62"/>
      <c r="X194" s="62"/>
    </row>
    <row r="195">
      <c r="L195" s="62"/>
      <c r="S195" s="62"/>
      <c r="X195" s="62"/>
    </row>
    <row r="196">
      <c r="L196" s="62"/>
      <c r="S196" s="62"/>
      <c r="X196" s="62"/>
    </row>
    <row r="197">
      <c r="L197" s="62"/>
      <c r="S197" s="62"/>
      <c r="X197" s="62"/>
    </row>
    <row r="198">
      <c r="L198" s="62"/>
      <c r="S198" s="62"/>
      <c r="X198" s="62"/>
    </row>
    <row r="199">
      <c r="L199" s="62"/>
      <c r="S199" s="62"/>
      <c r="X199" s="62"/>
    </row>
    <row r="200">
      <c r="L200" s="62"/>
      <c r="S200" s="62"/>
      <c r="X200" s="62"/>
    </row>
    <row r="201">
      <c r="L201" s="62"/>
      <c r="S201" s="62"/>
      <c r="X201" s="62"/>
    </row>
    <row r="202">
      <c r="L202" s="62"/>
      <c r="S202" s="62"/>
      <c r="X202" s="62"/>
    </row>
    <row r="203">
      <c r="L203" s="62"/>
      <c r="S203" s="62"/>
      <c r="X203" s="62"/>
    </row>
    <row r="204">
      <c r="L204" s="62"/>
      <c r="S204" s="62"/>
      <c r="X204" s="62"/>
    </row>
    <row r="205">
      <c r="L205" s="62"/>
      <c r="S205" s="62"/>
      <c r="X205" s="62"/>
    </row>
    <row r="206">
      <c r="L206" s="62"/>
      <c r="S206" s="62"/>
      <c r="X206" s="62"/>
    </row>
    <row r="207">
      <c r="L207" s="62"/>
      <c r="S207" s="62"/>
      <c r="X207" s="62"/>
    </row>
    <row r="208">
      <c r="L208" s="62"/>
      <c r="S208" s="62"/>
      <c r="X208" s="62"/>
    </row>
    <row r="209">
      <c r="L209" s="62"/>
      <c r="S209" s="62"/>
      <c r="X209" s="62"/>
    </row>
    <row r="210">
      <c r="L210" s="62"/>
      <c r="S210" s="62"/>
      <c r="X210" s="62"/>
    </row>
    <row r="211">
      <c r="L211" s="62"/>
      <c r="S211" s="62"/>
      <c r="X211" s="62"/>
    </row>
    <row r="212">
      <c r="L212" s="62"/>
      <c r="S212" s="62"/>
      <c r="X212" s="62"/>
    </row>
    <row r="213">
      <c r="L213" s="62"/>
      <c r="S213" s="62"/>
      <c r="X213" s="62"/>
    </row>
    <row r="214">
      <c r="L214" s="62"/>
      <c r="S214" s="62"/>
      <c r="X214" s="62"/>
    </row>
    <row r="215">
      <c r="L215" s="62"/>
      <c r="S215" s="62"/>
      <c r="X215" s="62"/>
    </row>
    <row r="216">
      <c r="L216" s="62"/>
      <c r="S216" s="62"/>
      <c r="X216" s="62"/>
    </row>
    <row r="217">
      <c r="L217" s="62"/>
      <c r="S217" s="62"/>
      <c r="X217" s="62"/>
    </row>
    <row r="218">
      <c r="L218" s="62"/>
      <c r="S218" s="62"/>
      <c r="X218" s="62"/>
    </row>
    <row r="219">
      <c r="L219" s="62"/>
      <c r="S219" s="62"/>
      <c r="X219" s="62"/>
    </row>
    <row r="220">
      <c r="L220" s="62"/>
      <c r="S220" s="62"/>
      <c r="X220" s="62"/>
    </row>
    <row r="221">
      <c r="L221" s="62"/>
      <c r="S221" s="62"/>
      <c r="X221" s="62"/>
    </row>
    <row r="222">
      <c r="L222" s="62"/>
      <c r="S222" s="62"/>
      <c r="X222" s="62"/>
    </row>
    <row r="223">
      <c r="L223" s="62"/>
      <c r="S223" s="62"/>
      <c r="X223" s="62"/>
    </row>
    <row r="224">
      <c r="L224" s="62"/>
      <c r="S224" s="62"/>
      <c r="X224" s="62"/>
    </row>
    <row r="225">
      <c r="L225" s="62"/>
      <c r="S225" s="62"/>
      <c r="X225" s="62"/>
    </row>
    <row r="226">
      <c r="L226" s="62"/>
      <c r="S226" s="62"/>
      <c r="X226" s="62"/>
    </row>
    <row r="227">
      <c r="L227" s="62"/>
      <c r="S227" s="62"/>
      <c r="X227" s="62"/>
    </row>
    <row r="228">
      <c r="L228" s="62"/>
      <c r="S228" s="62"/>
      <c r="X228" s="62"/>
    </row>
    <row r="229">
      <c r="L229" s="62"/>
      <c r="S229" s="62"/>
      <c r="X229" s="62"/>
    </row>
    <row r="230">
      <c r="L230" s="62"/>
      <c r="S230" s="62"/>
      <c r="X230" s="62"/>
    </row>
    <row r="231">
      <c r="L231" s="62"/>
      <c r="S231" s="62"/>
      <c r="X231" s="62"/>
    </row>
    <row r="232">
      <c r="L232" s="62"/>
      <c r="S232" s="62"/>
      <c r="X232" s="62"/>
    </row>
    <row r="233">
      <c r="L233" s="62"/>
      <c r="S233" s="62"/>
      <c r="X233" s="62"/>
    </row>
    <row r="234">
      <c r="L234" s="62"/>
      <c r="S234" s="62"/>
      <c r="X234" s="62"/>
    </row>
    <row r="235">
      <c r="L235" s="62"/>
      <c r="S235" s="62"/>
      <c r="X235" s="62"/>
    </row>
    <row r="236">
      <c r="L236" s="62"/>
      <c r="S236" s="62"/>
      <c r="X236" s="62"/>
    </row>
    <row r="237">
      <c r="L237" s="62"/>
      <c r="S237" s="62"/>
      <c r="X237" s="62"/>
    </row>
    <row r="238">
      <c r="L238" s="62"/>
      <c r="S238" s="62"/>
      <c r="X238" s="62"/>
    </row>
    <row r="239">
      <c r="L239" s="62"/>
      <c r="S239" s="62"/>
      <c r="X239" s="62"/>
    </row>
    <row r="240">
      <c r="L240" s="62"/>
      <c r="S240" s="62"/>
      <c r="X240" s="62"/>
    </row>
    <row r="241">
      <c r="L241" s="62"/>
      <c r="S241" s="62"/>
      <c r="X241" s="62"/>
    </row>
    <row r="242">
      <c r="L242" s="62"/>
      <c r="S242" s="62"/>
      <c r="X242" s="62"/>
    </row>
    <row r="243">
      <c r="L243" s="62"/>
      <c r="S243" s="62"/>
      <c r="X243" s="62"/>
    </row>
    <row r="244">
      <c r="L244" s="62"/>
      <c r="S244" s="62"/>
      <c r="X244" s="62"/>
    </row>
    <row r="245">
      <c r="L245" s="62"/>
      <c r="S245" s="62"/>
      <c r="X245" s="62"/>
    </row>
    <row r="246">
      <c r="L246" s="62"/>
      <c r="S246" s="62"/>
      <c r="X246" s="62"/>
    </row>
    <row r="247">
      <c r="L247" s="62"/>
      <c r="S247" s="62"/>
      <c r="X247" s="62"/>
    </row>
    <row r="248">
      <c r="L248" s="62"/>
      <c r="S248" s="62"/>
      <c r="X248" s="62"/>
    </row>
    <row r="249">
      <c r="L249" s="62"/>
      <c r="S249" s="62"/>
      <c r="X249" s="62"/>
    </row>
    <row r="250">
      <c r="L250" s="62"/>
      <c r="S250" s="62"/>
      <c r="X250" s="62"/>
    </row>
    <row r="251">
      <c r="L251" s="62"/>
      <c r="S251" s="62"/>
      <c r="X251" s="62"/>
    </row>
    <row r="252">
      <c r="L252" s="62"/>
      <c r="S252" s="62"/>
      <c r="X252" s="62"/>
    </row>
    <row r="253">
      <c r="L253" s="62"/>
      <c r="S253" s="62"/>
      <c r="X253" s="62"/>
    </row>
    <row r="254">
      <c r="L254" s="62"/>
      <c r="S254" s="62"/>
      <c r="X254" s="62"/>
    </row>
    <row r="255">
      <c r="L255" s="62"/>
      <c r="S255" s="62"/>
      <c r="X255" s="62"/>
    </row>
    <row r="256">
      <c r="L256" s="62"/>
      <c r="S256" s="62"/>
      <c r="X256" s="62"/>
    </row>
    <row r="257">
      <c r="L257" s="62"/>
      <c r="S257" s="62"/>
      <c r="X257" s="62"/>
    </row>
    <row r="258">
      <c r="L258" s="62"/>
      <c r="S258" s="62"/>
      <c r="X258" s="62"/>
    </row>
    <row r="259">
      <c r="L259" s="62"/>
      <c r="S259" s="62"/>
      <c r="X259" s="62"/>
    </row>
    <row r="260">
      <c r="L260" s="62"/>
      <c r="S260" s="62"/>
      <c r="X260" s="62"/>
    </row>
    <row r="261">
      <c r="L261" s="62"/>
      <c r="S261" s="62"/>
      <c r="X261" s="62"/>
    </row>
    <row r="262">
      <c r="L262" s="62"/>
      <c r="S262" s="62"/>
      <c r="X262" s="62"/>
    </row>
    <row r="263">
      <c r="L263" s="62"/>
      <c r="S263" s="62"/>
      <c r="X263" s="62"/>
    </row>
    <row r="264">
      <c r="L264" s="62"/>
      <c r="S264" s="62"/>
      <c r="X264" s="62"/>
    </row>
    <row r="265">
      <c r="L265" s="62"/>
      <c r="S265" s="62"/>
      <c r="X265" s="62"/>
    </row>
    <row r="266">
      <c r="L266" s="62"/>
      <c r="S266" s="62"/>
      <c r="X266" s="62"/>
    </row>
    <row r="267">
      <c r="L267" s="62"/>
      <c r="S267" s="62"/>
      <c r="X267" s="62"/>
    </row>
    <row r="268">
      <c r="L268" s="62"/>
      <c r="S268" s="62"/>
      <c r="X268" s="62"/>
    </row>
    <row r="269">
      <c r="L269" s="62"/>
      <c r="S269" s="62"/>
      <c r="X269" s="62"/>
    </row>
    <row r="270">
      <c r="L270" s="62"/>
      <c r="S270" s="62"/>
      <c r="X270" s="62"/>
    </row>
    <row r="271">
      <c r="L271" s="62"/>
      <c r="S271" s="62"/>
      <c r="X271" s="62"/>
    </row>
    <row r="272">
      <c r="L272" s="62"/>
      <c r="S272" s="62"/>
      <c r="X272" s="62"/>
    </row>
    <row r="273">
      <c r="L273" s="62"/>
      <c r="S273" s="62"/>
      <c r="X273" s="62"/>
    </row>
    <row r="274">
      <c r="L274" s="62"/>
      <c r="S274" s="62"/>
      <c r="X274" s="62"/>
    </row>
    <row r="275">
      <c r="L275" s="62"/>
      <c r="S275" s="62"/>
      <c r="X275" s="62"/>
    </row>
    <row r="276">
      <c r="L276" s="62"/>
      <c r="S276" s="62"/>
      <c r="X276" s="62"/>
    </row>
    <row r="277">
      <c r="L277" s="62"/>
      <c r="S277" s="62"/>
      <c r="X277" s="62"/>
    </row>
    <row r="278">
      <c r="L278" s="62"/>
      <c r="S278" s="62"/>
      <c r="X278" s="62"/>
    </row>
    <row r="279">
      <c r="L279" s="62"/>
      <c r="S279" s="62"/>
      <c r="X279" s="62"/>
    </row>
    <row r="280">
      <c r="L280" s="62"/>
      <c r="S280" s="62"/>
      <c r="X280" s="62"/>
    </row>
    <row r="281">
      <c r="L281" s="62"/>
      <c r="S281" s="62"/>
      <c r="X281" s="62"/>
    </row>
    <row r="282">
      <c r="L282" s="62"/>
      <c r="S282" s="62"/>
      <c r="X282" s="62"/>
    </row>
    <row r="283">
      <c r="L283" s="62"/>
      <c r="S283" s="62"/>
      <c r="X283" s="62"/>
    </row>
    <row r="284">
      <c r="L284" s="62"/>
      <c r="S284" s="62"/>
      <c r="X284" s="62"/>
    </row>
    <row r="285">
      <c r="L285" s="62"/>
      <c r="S285" s="62"/>
      <c r="X285" s="62"/>
    </row>
    <row r="286">
      <c r="L286" s="62"/>
      <c r="S286" s="62"/>
      <c r="X286" s="62"/>
    </row>
    <row r="287">
      <c r="L287" s="62"/>
      <c r="S287" s="62"/>
      <c r="X287" s="62"/>
    </row>
    <row r="288">
      <c r="L288" s="62"/>
      <c r="S288" s="62"/>
      <c r="X288" s="62"/>
    </row>
    <row r="289">
      <c r="L289" s="62"/>
      <c r="S289" s="62"/>
      <c r="X289" s="62"/>
    </row>
    <row r="290">
      <c r="L290" s="62"/>
      <c r="S290" s="62"/>
      <c r="X290" s="62"/>
    </row>
    <row r="291">
      <c r="L291" s="62"/>
      <c r="S291" s="62"/>
      <c r="X291" s="62"/>
    </row>
    <row r="292">
      <c r="L292" s="62"/>
      <c r="S292" s="62"/>
      <c r="X292" s="62"/>
    </row>
    <row r="293">
      <c r="L293" s="62"/>
      <c r="S293" s="62"/>
      <c r="X293" s="62"/>
    </row>
    <row r="294">
      <c r="L294" s="62"/>
      <c r="S294" s="62"/>
      <c r="X294" s="62"/>
    </row>
    <row r="295">
      <c r="L295" s="62"/>
      <c r="S295" s="62"/>
      <c r="X295" s="62"/>
    </row>
    <row r="296">
      <c r="L296" s="62"/>
      <c r="S296" s="62"/>
      <c r="X296" s="62"/>
    </row>
    <row r="297">
      <c r="L297" s="62"/>
      <c r="S297" s="62"/>
      <c r="X297" s="62"/>
    </row>
    <row r="298">
      <c r="L298" s="62"/>
      <c r="S298" s="62"/>
      <c r="X298" s="62"/>
    </row>
    <row r="299">
      <c r="L299" s="62"/>
      <c r="S299" s="62"/>
      <c r="X299" s="62"/>
    </row>
    <row r="300">
      <c r="L300" s="62"/>
      <c r="S300" s="62"/>
      <c r="X300" s="62"/>
    </row>
    <row r="301">
      <c r="L301" s="62"/>
      <c r="S301" s="62"/>
      <c r="X301" s="62"/>
    </row>
    <row r="302">
      <c r="L302" s="62"/>
      <c r="S302" s="62"/>
      <c r="X302" s="62"/>
    </row>
    <row r="303">
      <c r="L303" s="62"/>
      <c r="S303" s="62"/>
      <c r="X303" s="62"/>
    </row>
    <row r="304">
      <c r="L304" s="62"/>
      <c r="S304" s="62"/>
      <c r="X304" s="62"/>
    </row>
    <row r="305">
      <c r="L305" s="62"/>
      <c r="S305" s="62"/>
      <c r="X305" s="62"/>
    </row>
    <row r="306">
      <c r="L306" s="62"/>
      <c r="S306" s="62"/>
      <c r="X306" s="62"/>
    </row>
    <row r="307">
      <c r="L307" s="62"/>
      <c r="S307" s="62"/>
      <c r="X307" s="62"/>
    </row>
    <row r="308">
      <c r="L308" s="62"/>
      <c r="S308" s="62"/>
      <c r="X308" s="62"/>
    </row>
    <row r="309">
      <c r="L309" s="62"/>
      <c r="S309" s="62"/>
      <c r="X309" s="62"/>
    </row>
    <row r="310">
      <c r="L310" s="62"/>
      <c r="S310" s="62"/>
      <c r="X310" s="62"/>
    </row>
    <row r="311">
      <c r="L311" s="62"/>
      <c r="S311" s="62"/>
      <c r="X311" s="62"/>
    </row>
    <row r="312">
      <c r="L312" s="62"/>
      <c r="S312" s="62"/>
      <c r="X312" s="62"/>
    </row>
    <row r="313">
      <c r="L313" s="62"/>
      <c r="S313" s="62"/>
      <c r="X313" s="62"/>
    </row>
    <row r="314">
      <c r="L314" s="62"/>
      <c r="S314" s="62"/>
      <c r="X314" s="62"/>
    </row>
    <row r="315">
      <c r="L315" s="62"/>
      <c r="S315" s="62"/>
      <c r="X315" s="62"/>
    </row>
    <row r="316">
      <c r="L316" s="62"/>
      <c r="S316" s="62"/>
      <c r="X316" s="62"/>
    </row>
    <row r="317">
      <c r="L317" s="62"/>
      <c r="S317" s="62"/>
      <c r="X317" s="62"/>
    </row>
    <row r="318">
      <c r="L318" s="62"/>
      <c r="S318" s="62"/>
      <c r="X318" s="62"/>
    </row>
    <row r="319">
      <c r="L319" s="62"/>
      <c r="S319" s="62"/>
      <c r="X319" s="62"/>
    </row>
    <row r="320">
      <c r="L320" s="62"/>
      <c r="S320" s="62"/>
      <c r="X320" s="62"/>
    </row>
    <row r="321">
      <c r="L321" s="62"/>
      <c r="S321" s="62"/>
      <c r="X321" s="62"/>
    </row>
    <row r="322">
      <c r="L322" s="62"/>
      <c r="S322" s="62"/>
      <c r="X322" s="62"/>
    </row>
    <row r="323">
      <c r="L323" s="62"/>
      <c r="S323" s="62"/>
      <c r="X323" s="62"/>
    </row>
    <row r="324">
      <c r="L324" s="62"/>
      <c r="S324" s="62"/>
      <c r="X324" s="62"/>
    </row>
    <row r="325">
      <c r="L325" s="62"/>
      <c r="S325" s="62"/>
      <c r="X325" s="62"/>
    </row>
    <row r="326">
      <c r="L326" s="62"/>
      <c r="S326" s="62"/>
      <c r="X326" s="62"/>
    </row>
    <row r="327">
      <c r="L327" s="62"/>
      <c r="S327" s="62"/>
      <c r="X327" s="62"/>
    </row>
    <row r="328">
      <c r="L328" s="62"/>
      <c r="S328" s="62"/>
      <c r="X328" s="62"/>
    </row>
    <row r="329">
      <c r="L329" s="62"/>
      <c r="S329" s="62"/>
      <c r="X329" s="62"/>
    </row>
    <row r="330">
      <c r="L330" s="62"/>
      <c r="S330" s="62"/>
      <c r="X330" s="62"/>
    </row>
    <row r="331">
      <c r="L331" s="62"/>
      <c r="S331" s="62"/>
      <c r="X331" s="62"/>
    </row>
    <row r="332">
      <c r="L332" s="62"/>
      <c r="S332" s="62"/>
      <c r="X332" s="62"/>
    </row>
    <row r="333">
      <c r="L333" s="62"/>
      <c r="S333" s="62"/>
      <c r="X333" s="62"/>
    </row>
    <row r="334">
      <c r="L334" s="62"/>
      <c r="S334" s="62"/>
      <c r="X334" s="62"/>
    </row>
    <row r="335">
      <c r="L335" s="62"/>
      <c r="S335" s="62"/>
      <c r="X335" s="62"/>
    </row>
    <row r="336">
      <c r="L336" s="62"/>
      <c r="S336" s="62"/>
      <c r="X336" s="62"/>
    </row>
    <row r="337">
      <c r="L337" s="62"/>
      <c r="S337" s="62"/>
      <c r="X337" s="62"/>
    </row>
    <row r="338">
      <c r="L338" s="62"/>
      <c r="S338" s="62"/>
      <c r="X338" s="62"/>
    </row>
    <row r="339">
      <c r="L339" s="62"/>
      <c r="S339" s="62"/>
      <c r="X339" s="62"/>
    </row>
    <row r="340">
      <c r="L340" s="62"/>
      <c r="S340" s="62"/>
      <c r="X340" s="62"/>
    </row>
    <row r="341">
      <c r="L341" s="62"/>
      <c r="S341" s="62"/>
      <c r="X341" s="62"/>
    </row>
    <row r="342">
      <c r="L342" s="62"/>
      <c r="S342" s="62"/>
      <c r="X342" s="62"/>
    </row>
    <row r="343">
      <c r="L343" s="62"/>
      <c r="S343" s="62"/>
      <c r="X343" s="62"/>
    </row>
    <row r="344">
      <c r="L344" s="62"/>
      <c r="S344" s="62"/>
      <c r="X344" s="62"/>
    </row>
    <row r="345">
      <c r="L345" s="62"/>
      <c r="S345" s="62"/>
      <c r="X345" s="62"/>
    </row>
    <row r="346">
      <c r="L346" s="62"/>
      <c r="S346" s="62"/>
      <c r="X346" s="62"/>
    </row>
    <row r="347">
      <c r="L347" s="62"/>
      <c r="S347" s="62"/>
      <c r="X347" s="62"/>
    </row>
    <row r="348">
      <c r="L348" s="62"/>
      <c r="S348" s="62"/>
      <c r="X348" s="62"/>
    </row>
    <row r="349">
      <c r="L349" s="62"/>
      <c r="S349" s="62"/>
      <c r="X349" s="62"/>
    </row>
    <row r="350">
      <c r="L350" s="62"/>
      <c r="S350" s="62"/>
      <c r="X350" s="62"/>
    </row>
    <row r="351">
      <c r="L351" s="62"/>
      <c r="S351" s="62"/>
      <c r="X351" s="62"/>
    </row>
    <row r="352">
      <c r="L352" s="62"/>
      <c r="S352" s="62"/>
      <c r="X352" s="62"/>
    </row>
    <row r="353">
      <c r="L353" s="62"/>
      <c r="S353" s="62"/>
      <c r="X353" s="62"/>
    </row>
    <row r="354">
      <c r="L354" s="62"/>
      <c r="S354" s="62"/>
      <c r="X354" s="62"/>
    </row>
    <row r="355">
      <c r="L355" s="62"/>
      <c r="S355" s="62"/>
      <c r="X355" s="62"/>
    </row>
    <row r="356">
      <c r="L356" s="62"/>
      <c r="S356" s="62"/>
      <c r="X356" s="62"/>
    </row>
    <row r="357">
      <c r="L357" s="62"/>
      <c r="S357" s="62"/>
      <c r="X357" s="62"/>
    </row>
    <row r="358">
      <c r="L358" s="62"/>
      <c r="S358" s="62"/>
      <c r="X358" s="62"/>
    </row>
    <row r="359">
      <c r="L359" s="62"/>
      <c r="S359" s="62"/>
      <c r="X359" s="62"/>
    </row>
    <row r="360">
      <c r="L360" s="62"/>
      <c r="S360" s="62"/>
      <c r="X360" s="62"/>
    </row>
    <row r="361">
      <c r="L361" s="62"/>
      <c r="S361" s="62"/>
      <c r="X361" s="62"/>
    </row>
    <row r="362">
      <c r="L362" s="62"/>
      <c r="S362" s="62"/>
      <c r="X362" s="62"/>
    </row>
    <row r="363">
      <c r="L363" s="62"/>
      <c r="S363" s="62"/>
      <c r="X363" s="62"/>
    </row>
    <row r="364">
      <c r="L364" s="62"/>
      <c r="S364" s="62"/>
      <c r="X364" s="62"/>
    </row>
    <row r="365">
      <c r="L365" s="62"/>
      <c r="S365" s="62"/>
      <c r="X365" s="62"/>
    </row>
    <row r="366">
      <c r="L366" s="62"/>
      <c r="S366" s="62"/>
      <c r="X366" s="62"/>
    </row>
    <row r="367">
      <c r="L367" s="62"/>
      <c r="S367" s="62"/>
      <c r="X367" s="62"/>
    </row>
    <row r="368">
      <c r="L368" s="62"/>
      <c r="S368" s="62"/>
      <c r="X368" s="62"/>
    </row>
    <row r="369">
      <c r="L369" s="62"/>
      <c r="S369" s="62"/>
      <c r="X369" s="62"/>
    </row>
    <row r="370">
      <c r="L370" s="62"/>
      <c r="S370" s="62"/>
      <c r="X370" s="62"/>
    </row>
    <row r="371">
      <c r="L371" s="62"/>
      <c r="S371" s="62"/>
      <c r="X371" s="62"/>
    </row>
    <row r="372">
      <c r="L372" s="62"/>
      <c r="S372" s="62"/>
      <c r="X372" s="62"/>
    </row>
    <row r="373">
      <c r="L373" s="62"/>
      <c r="S373" s="62"/>
      <c r="X373" s="62"/>
    </row>
    <row r="374">
      <c r="L374" s="62"/>
      <c r="S374" s="62"/>
      <c r="X374" s="62"/>
    </row>
    <row r="375">
      <c r="L375" s="62"/>
      <c r="S375" s="62"/>
      <c r="X375" s="62"/>
    </row>
    <row r="376">
      <c r="L376" s="62"/>
      <c r="S376" s="62"/>
      <c r="X376" s="62"/>
    </row>
    <row r="377">
      <c r="L377" s="62"/>
      <c r="S377" s="62"/>
      <c r="X377" s="62"/>
    </row>
    <row r="378">
      <c r="L378" s="62"/>
      <c r="S378" s="62"/>
      <c r="X378" s="62"/>
    </row>
    <row r="379">
      <c r="L379" s="62"/>
      <c r="S379" s="62"/>
      <c r="X379" s="62"/>
    </row>
    <row r="380">
      <c r="L380" s="62"/>
      <c r="S380" s="62"/>
      <c r="X380" s="62"/>
    </row>
    <row r="381">
      <c r="L381" s="62"/>
      <c r="S381" s="62"/>
      <c r="X381" s="62"/>
    </row>
    <row r="382">
      <c r="L382" s="62"/>
      <c r="S382" s="62"/>
      <c r="X382" s="62"/>
    </row>
    <row r="383">
      <c r="L383" s="62"/>
      <c r="S383" s="62"/>
      <c r="X383" s="62"/>
    </row>
    <row r="384">
      <c r="L384" s="62"/>
      <c r="S384" s="62"/>
      <c r="X384" s="62"/>
    </row>
    <row r="385">
      <c r="L385" s="62"/>
      <c r="S385" s="62"/>
      <c r="X385" s="62"/>
    </row>
    <row r="386">
      <c r="L386" s="62"/>
      <c r="S386" s="62"/>
      <c r="X386" s="62"/>
    </row>
    <row r="387">
      <c r="L387" s="62"/>
      <c r="S387" s="62"/>
      <c r="X387" s="62"/>
    </row>
    <row r="388">
      <c r="L388" s="62"/>
      <c r="S388" s="62"/>
      <c r="X388" s="62"/>
    </row>
    <row r="389">
      <c r="L389" s="62"/>
      <c r="S389" s="62"/>
      <c r="X389" s="62"/>
    </row>
    <row r="390">
      <c r="L390" s="62"/>
      <c r="S390" s="62"/>
      <c r="X390" s="62"/>
    </row>
    <row r="391">
      <c r="L391" s="62"/>
      <c r="S391" s="62"/>
      <c r="X391" s="62"/>
    </row>
    <row r="392">
      <c r="L392" s="62"/>
      <c r="S392" s="62"/>
      <c r="X392" s="62"/>
    </row>
    <row r="393">
      <c r="L393" s="62"/>
      <c r="S393" s="62"/>
      <c r="X393" s="62"/>
    </row>
    <row r="394">
      <c r="L394" s="62"/>
      <c r="S394" s="62"/>
      <c r="X394" s="62"/>
    </row>
    <row r="395">
      <c r="L395" s="62"/>
      <c r="S395" s="62"/>
      <c r="X395" s="62"/>
    </row>
    <row r="396">
      <c r="L396" s="62"/>
      <c r="S396" s="62"/>
      <c r="X396" s="62"/>
    </row>
    <row r="397">
      <c r="L397" s="62"/>
      <c r="S397" s="62"/>
      <c r="X397" s="62"/>
    </row>
    <row r="398">
      <c r="L398" s="62"/>
      <c r="S398" s="62"/>
      <c r="X398" s="62"/>
    </row>
    <row r="399">
      <c r="L399" s="62"/>
      <c r="S399" s="62"/>
      <c r="X399" s="62"/>
    </row>
    <row r="400">
      <c r="L400" s="62"/>
      <c r="S400" s="62"/>
      <c r="X400" s="62"/>
    </row>
    <row r="401">
      <c r="L401" s="62"/>
      <c r="S401" s="62"/>
      <c r="X401" s="62"/>
    </row>
    <row r="402">
      <c r="L402" s="62"/>
      <c r="S402" s="62"/>
      <c r="X402" s="62"/>
    </row>
    <row r="403">
      <c r="L403" s="62"/>
      <c r="S403" s="62"/>
      <c r="X403" s="62"/>
    </row>
    <row r="404">
      <c r="L404" s="62"/>
      <c r="S404" s="62"/>
      <c r="X404" s="62"/>
    </row>
    <row r="405">
      <c r="L405" s="62"/>
      <c r="S405" s="62"/>
      <c r="X405" s="62"/>
    </row>
    <row r="406">
      <c r="L406" s="62"/>
      <c r="S406" s="62"/>
      <c r="X406" s="62"/>
    </row>
    <row r="407">
      <c r="L407" s="62"/>
      <c r="S407" s="62"/>
      <c r="X407" s="62"/>
    </row>
    <row r="408">
      <c r="L408" s="62"/>
      <c r="S408" s="62"/>
      <c r="X408" s="62"/>
    </row>
    <row r="409">
      <c r="L409" s="62"/>
      <c r="S409" s="62"/>
      <c r="X409" s="62"/>
    </row>
    <row r="410">
      <c r="L410" s="62"/>
      <c r="S410" s="62"/>
      <c r="X410" s="62"/>
    </row>
    <row r="411">
      <c r="L411" s="62"/>
      <c r="S411" s="62"/>
      <c r="X411" s="62"/>
    </row>
    <row r="412">
      <c r="L412" s="62"/>
      <c r="S412" s="62"/>
      <c r="X412" s="62"/>
    </row>
    <row r="413">
      <c r="L413" s="62"/>
      <c r="S413" s="62"/>
      <c r="X413" s="62"/>
    </row>
    <row r="414">
      <c r="L414" s="62"/>
      <c r="S414" s="62"/>
      <c r="X414" s="62"/>
    </row>
    <row r="415">
      <c r="L415" s="62"/>
      <c r="S415" s="62"/>
      <c r="X415" s="62"/>
    </row>
    <row r="416">
      <c r="L416" s="62"/>
      <c r="S416" s="62"/>
      <c r="X416" s="62"/>
    </row>
    <row r="417">
      <c r="L417" s="62"/>
      <c r="S417" s="62"/>
      <c r="X417" s="62"/>
    </row>
    <row r="418">
      <c r="L418" s="62"/>
      <c r="S418" s="62"/>
      <c r="X418" s="62"/>
    </row>
    <row r="419">
      <c r="L419" s="62"/>
      <c r="S419" s="62"/>
      <c r="X419" s="62"/>
    </row>
    <row r="420">
      <c r="L420" s="62"/>
      <c r="S420" s="62"/>
      <c r="X420" s="62"/>
    </row>
    <row r="421">
      <c r="L421" s="62"/>
      <c r="S421" s="62"/>
      <c r="X421" s="62"/>
    </row>
    <row r="422">
      <c r="L422" s="62"/>
      <c r="S422" s="62"/>
      <c r="X422" s="62"/>
    </row>
    <row r="423">
      <c r="L423" s="62"/>
      <c r="S423" s="62"/>
      <c r="X423" s="62"/>
    </row>
    <row r="424">
      <c r="L424" s="62"/>
      <c r="S424" s="62"/>
      <c r="X424" s="62"/>
    </row>
    <row r="425">
      <c r="L425" s="62"/>
      <c r="S425" s="62"/>
      <c r="X425" s="62"/>
    </row>
    <row r="426">
      <c r="L426" s="62"/>
      <c r="S426" s="62"/>
      <c r="X426" s="62"/>
    </row>
    <row r="427">
      <c r="L427" s="62"/>
      <c r="S427" s="62"/>
      <c r="X427" s="62"/>
    </row>
    <row r="428">
      <c r="L428" s="62"/>
      <c r="S428" s="62"/>
      <c r="X428" s="62"/>
    </row>
    <row r="429">
      <c r="L429" s="62"/>
      <c r="S429" s="62"/>
      <c r="X429" s="62"/>
    </row>
    <row r="430">
      <c r="L430" s="62"/>
      <c r="S430" s="62"/>
      <c r="X430" s="62"/>
    </row>
    <row r="431">
      <c r="L431" s="62"/>
      <c r="S431" s="62"/>
      <c r="X431" s="62"/>
    </row>
    <row r="432">
      <c r="L432" s="62"/>
      <c r="S432" s="62"/>
      <c r="X432" s="62"/>
    </row>
    <row r="433">
      <c r="L433" s="62"/>
      <c r="S433" s="62"/>
      <c r="X433" s="62"/>
    </row>
    <row r="434">
      <c r="L434" s="62"/>
      <c r="S434" s="62"/>
      <c r="X434" s="62"/>
    </row>
    <row r="435">
      <c r="L435" s="62"/>
      <c r="S435" s="62"/>
      <c r="X435" s="62"/>
    </row>
    <row r="436">
      <c r="L436" s="62"/>
      <c r="S436" s="62"/>
      <c r="X436" s="62"/>
    </row>
    <row r="437">
      <c r="L437" s="62"/>
      <c r="S437" s="62"/>
      <c r="X437" s="62"/>
    </row>
    <row r="438">
      <c r="L438" s="62"/>
      <c r="S438" s="62"/>
      <c r="X438" s="62"/>
    </row>
    <row r="439">
      <c r="L439" s="62"/>
      <c r="S439" s="62"/>
      <c r="X439" s="62"/>
    </row>
    <row r="440">
      <c r="L440" s="62"/>
      <c r="S440" s="62"/>
      <c r="X440" s="62"/>
    </row>
    <row r="441">
      <c r="L441" s="62"/>
      <c r="S441" s="62"/>
      <c r="X441" s="62"/>
    </row>
    <row r="442">
      <c r="L442" s="62"/>
      <c r="S442" s="62"/>
      <c r="X442" s="62"/>
    </row>
    <row r="443">
      <c r="L443" s="62"/>
      <c r="S443" s="62"/>
      <c r="X443" s="62"/>
    </row>
    <row r="444">
      <c r="L444" s="62"/>
      <c r="S444" s="62"/>
      <c r="X444" s="62"/>
    </row>
    <row r="445">
      <c r="L445" s="62"/>
      <c r="S445" s="62"/>
      <c r="X445" s="62"/>
    </row>
    <row r="446">
      <c r="L446" s="62"/>
      <c r="S446" s="62"/>
      <c r="X446" s="62"/>
    </row>
    <row r="447">
      <c r="L447" s="62"/>
      <c r="S447" s="62"/>
      <c r="X447" s="62"/>
    </row>
    <row r="448">
      <c r="L448" s="62"/>
      <c r="S448" s="62"/>
      <c r="X448" s="62"/>
    </row>
    <row r="449">
      <c r="L449" s="62"/>
      <c r="S449" s="62"/>
      <c r="X449" s="62"/>
    </row>
    <row r="450">
      <c r="L450" s="62"/>
      <c r="S450" s="62"/>
      <c r="X450" s="62"/>
    </row>
    <row r="451">
      <c r="L451" s="62"/>
      <c r="S451" s="62"/>
      <c r="X451" s="62"/>
    </row>
    <row r="452">
      <c r="L452" s="62"/>
      <c r="S452" s="62"/>
      <c r="X452" s="62"/>
    </row>
    <row r="453">
      <c r="L453" s="62"/>
      <c r="S453" s="62"/>
      <c r="X453" s="62"/>
    </row>
    <row r="454">
      <c r="L454" s="62"/>
      <c r="S454" s="62"/>
      <c r="X454" s="62"/>
    </row>
    <row r="455">
      <c r="L455" s="62"/>
      <c r="S455" s="62"/>
      <c r="X455" s="62"/>
    </row>
    <row r="456">
      <c r="L456" s="62"/>
      <c r="S456" s="62"/>
      <c r="X456" s="62"/>
    </row>
    <row r="457">
      <c r="L457" s="62"/>
      <c r="S457" s="62"/>
      <c r="X457" s="62"/>
    </row>
    <row r="458">
      <c r="L458" s="62"/>
      <c r="S458" s="62"/>
      <c r="X458" s="62"/>
    </row>
    <row r="459">
      <c r="L459" s="62"/>
      <c r="S459" s="62"/>
      <c r="X459" s="62"/>
    </row>
    <row r="460">
      <c r="L460" s="62"/>
      <c r="S460" s="62"/>
      <c r="X460" s="62"/>
    </row>
    <row r="461">
      <c r="L461" s="62"/>
      <c r="S461" s="62"/>
      <c r="X461" s="62"/>
    </row>
    <row r="462">
      <c r="L462" s="62"/>
      <c r="S462" s="62"/>
      <c r="X462" s="62"/>
    </row>
    <row r="463">
      <c r="L463" s="62"/>
      <c r="S463" s="62"/>
      <c r="X463" s="62"/>
    </row>
    <row r="464">
      <c r="L464" s="62"/>
      <c r="S464" s="62"/>
      <c r="X464" s="62"/>
    </row>
    <row r="465">
      <c r="L465" s="62"/>
      <c r="S465" s="62"/>
      <c r="X465" s="62"/>
    </row>
    <row r="466">
      <c r="L466" s="62"/>
      <c r="S466" s="62"/>
      <c r="X466" s="62"/>
    </row>
    <row r="467">
      <c r="L467" s="62"/>
      <c r="S467" s="62"/>
      <c r="X467" s="62"/>
    </row>
    <row r="468">
      <c r="L468" s="62"/>
      <c r="S468" s="62"/>
      <c r="X468" s="62"/>
    </row>
    <row r="469">
      <c r="L469" s="62"/>
      <c r="S469" s="62"/>
      <c r="X469" s="62"/>
    </row>
    <row r="470">
      <c r="L470" s="62"/>
      <c r="S470" s="62"/>
      <c r="X470" s="62"/>
    </row>
    <row r="471">
      <c r="L471" s="62"/>
      <c r="S471" s="62"/>
      <c r="X471" s="62"/>
    </row>
    <row r="472">
      <c r="L472" s="62"/>
      <c r="S472" s="62"/>
      <c r="X472" s="62"/>
    </row>
    <row r="473">
      <c r="L473" s="62"/>
      <c r="S473" s="62"/>
      <c r="X473" s="62"/>
    </row>
    <row r="474">
      <c r="L474" s="62"/>
      <c r="S474" s="62"/>
      <c r="X474" s="62"/>
    </row>
    <row r="475">
      <c r="L475" s="62"/>
      <c r="S475" s="62"/>
      <c r="X475" s="62"/>
    </row>
    <row r="476">
      <c r="L476" s="62"/>
      <c r="S476" s="62"/>
      <c r="X476" s="62"/>
    </row>
    <row r="477">
      <c r="L477" s="62"/>
      <c r="S477" s="62"/>
      <c r="X477" s="62"/>
    </row>
    <row r="478">
      <c r="L478" s="62"/>
      <c r="S478" s="62"/>
      <c r="X478" s="62"/>
    </row>
    <row r="479">
      <c r="L479" s="62"/>
      <c r="S479" s="62"/>
      <c r="X479" s="62"/>
    </row>
    <row r="480">
      <c r="L480" s="62"/>
      <c r="S480" s="62"/>
      <c r="X480" s="62"/>
    </row>
    <row r="481">
      <c r="L481" s="62"/>
      <c r="S481" s="62"/>
      <c r="X481" s="62"/>
    </row>
    <row r="482">
      <c r="L482" s="62"/>
      <c r="S482" s="62"/>
      <c r="X482" s="62"/>
    </row>
    <row r="483">
      <c r="L483" s="62"/>
      <c r="S483" s="62"/>
      <c r="X483" s="62"/>
    </row>
    <row r="484">
      <c r="L484" s="62"/>
      <c r="S484" s="62"/>
      <c r="X484" s="62"/>
    </row>
    <row r="485">
      <c r="L485" s="62"/>
      <c r="S485" s="62"/>
      <c r="X485" s="62"/>
    </row>
    <row r="486">
      <c r="L486" s="62"/>
      <c r="S486" s="62"/>
      <c r="X486" s="62"/>
    </row>
    <row r="487">
      <c r="L487" s="62"/>
      <c r="S487" s="62"/>
      <c r="X487" s="62"/>
    </row>
    <row r="488">
      <c r="L488" s="62"/>
      <c r="S488" s="62"/>
      <c r="X488" s="62"/>
    </row>
    <row r="489">
      <c r="L489" s="62"/>
      <c r="S489" s="62"/>
      <c r="X489" s="62"/>
    </row>
    <row r="490">
      <c r="L490" s="62"/>
      <c r="S490" s="62"/>
      <c r="X490" s="62"/>
    </row>
    <row r="491">
      <c r="L491" s="62"/>
      <c r="S491" s="62"/>
      <c r="X491" s="62"/>
    </row>
    <row r="492">
      <c r="L492" s="62"/>
      <c r="S492" s="62"/>
      <c r="X492" s="62"/>
    </row>
    <row r="493">
      <c r="L493" s="62"/>
      <c r="S493" s="62"/>
      <c r="X493" s="62"/>
    </row>
    <row r="494">
      <c r="L494" s="62"/>
      <c r="S494" s="62"/>
      <c r="X494" s="62"/>
    </row>
    <row r="495">
      <c r="L495" s="62"/>
      <c r="S495" s="62"/>
      <c r="X495" s="62"/>
    </row>
    <row r="496">
      <c r="L496" s="62"/>
      <c r="S496" s="62"/>
      <c r="X496" s="62"/>
    </row>
    <row r="497">
      <c r="L497" s="62"/>
      <c r="S497" s="62"/>
      <c r="X497" s="62"/>
    </row>
    <row r="498">
      <c r="L498" s="62"/>
      <c r="S498" s="62"/>
      <c r="X498" s="62"/>
    </row>
    <row r="499">
      <c r="L499" s="62"/>
      <c r="S499" s="62"/>
      <c r="X499" s="62"/>
    </row>
    <row r="500">
      <c r="L500" s="62"/>
      <c r="S500" s="62"/>
      <c r="X500" s="62"/>
    </row>
    <row r="501">
      <c r="L501" s="62"/>
      <c r="S501" s="62"/>
      <c r="X501" s="62"/>
    </row>
    <row r="502">
      <c r="L502" s="62"/>
      <c r="S502" s="62"/>
      <c r="X502" s="62"/>
    </row>
    <row r="503">
      <c r="L503" s="62"/>
      <c r="S503" s="62"/>
      <c r="X503" s="62"/>
    </row>
    <row r="504">
      <c r="L504" s="62"/>
      <c r="S504" s="62"/>
      <c r="X504" s="62"/>
    </row>
    <row r="505">
      <c r="L505" s="62"/>
      <c r="S505" s="62"/>
      <c r="X505" s="62"/>
    </row>
    <row r="506">
      <c r="L506" s="62"/>
      <c r="S506" s="62"/>
      <c r="X506" s="62"/>
    </row>
    <row r="507">
      <c r="L507" s="62"/>
      <c r="S507" s="62"/>
      <c r="X507" s="62"/>
    </row>
    <row r="508">
      <c r="L508" s="62"/>
      <c r="S508" s="62"/>
      <c r="X508" s="62"/>
    </row>
    <row r="509">
      <c r="L509" s="62"/>
      <c r="S509" s="62"/>
      <c r="X509" s="62"/>
    </row>
    <row r="510">
      <c r="L510" s="62"/>
      <c r="S510" s="62"/>
      <c r="X510" s="62"/>
    </row>
    <row r="511">
      <c r="L511" s="62"/>
      <c r="S511" s="62"/>
      <c r="X511" s="62"/>
    </row>
    <row r="512">
      <c r="L512" s="62"/>
      <c r="S512" s="62"/>
      <c r="X512" s="62"/>
    </row>
    <row r="513">
      <c r="L513" s="62"/>
      <c r="S513" s="62"/>
      <c r="X513" s="62"/>
    </row>
    <row r="514">
      <c r="L514" s="62"/>
      <c r="S514" s="62"/>
      <c r="X514" s="62"/>
    </row>
    <row r="515">
      <c r="L515" s="62"/>
      <c r="S515" s="62"/>
      <c r="X515" s="62"/>
    </row>
    <row r="516">
      <c r="L516" s="62"/>
      <c r="S516" s="62"/>
      <c r="X516" s="62"/>
    </row>
    <row r="517">
      <c r="L517" s="62"/>
      <c r="S517" s="62"/>
      <c r="X517" s="62"/>
    </row>
    <row r="518">
      <c r="L518" s="62"/>
      <c r="S518" s="62"/>
      <c r="X518" s="62"/>
    </row>
    <row r="519">
      <c r="L519" s="62"/>
      <c r="S519" s="62"/>
      <c r="X519" s="62"/>
    </row>
    <row r="520">
      <c r="L520" s="62"/>
      <c r="S520" s="62"/>
      <c r="X520" s="62"/>
    </row>
    <row r="521">
      <c r="L521" s="62"/>
      <c r="S521" s="62"/>
      <c r="X521" s="62"/>
    </row>
    <row r="522">
      <c r="L522" s="62"/>
      <c r="S522" s="62"/>
      <c r="X522" s="62"/>
    </row>
    <row r="523">
      <c r="L523" s="62"/>
      <c r="S523" s="62"/>
      <c r="X523" s="62"/>
    </row>
    <row r="524">
      <c r="L524" s="62"/>
      <c r="S524" s="62"/>
      <c r="X524" s="62"/>
    </row>
    <row r="525">
      <c r="L525" s="62"/>
      <c r="S525" s="62"/>
      <c r="X525" s="62"/>
    </row>
    <row r="526">
      <c r="L526" s="62"/>
      <c r="S526" s="62"/>
      <c r="X526" s="62"/>
    </row>
    <row r="527">
      <c r="L527" s="62"/>
      <c r="S527" s="62"/>
      <c r="X527" s="62"/>
    </row>
    <row r="528">
      <c r="L528" s="62"/>
      <c r="S528" s="62"/>
      <c r="X528" s="62"/>
    </row>
    <row r="529">
      <c r="L529" s="62"/>
      <c r="S529" s="62"/>
      <c r="X529" s="62"/>
    </row>
    <row r="530">
      <c r="L530" s="62"/>
      <c r="S530" s="62"/>
      <c r="X530" s="62"/>
    </row>
    <row r="531">
      <c r="L531" s="62"/>
      <c r="S531" s="62"/>
      <c r="X531" s="62"/>
    </row>
    <row r="532">
      <c r="L532" s="62"/>
      <c r="S532" s="62"/>
      <c r="X532" s="62"/>
    </row>
    <row r="533">
      <c r="L533" s="62"/>
      <c r="S533" s="62"/>
      <c r="X533" s="62"/>
    </row>
    <row r="534">
      <c r="L534" s="62"/>
      <c r="S534" s="62"/>
      <c r="X534" s="62"/>
    </row>
    <row r="535">
      <c r="L535" s="62"/>
      <c r="S535" s="62"/>
      <c r="X535" s="62"/>
    </row>
    <row r="536">
      <c r="L536" s="62"/>
      <c r="S536" s="62"/>
      <c r="X536" s="62"/>
    </row>
    <row r="537">
      <c r="L537" s="62"/>
      <c r="S537" s="62"/>
      <c r="X537" s="62"/>
    </row>
    <row r="538">
      <c r="L538" s="62"/>
      <c r="S538" s="62"/>
      <c r="X538" s="62"/>
    </row>
    <row r="539">
      <c r="L539" s="62"/>
      <c r="S539" s="62"/>
      <c r="X539" s="62"/>
    </row>
    <row r="540">
      <c r="L540" s="62"/>
      <c r="S540" s="62"/>
      <c r="X540" s="62"/>
    </row>
    <row r="541">
      <c r="L541" s="62"/>
      <c r="S541" s="62"/>
      <c r="X541" s="62"/>
    </row>
    <row r="542">
      <c r="L542" s="62"/>
      <c r="S542" s="62"/>
      <c r="X542" s="62"/>
    </row>
    <row r="543">
      <c r="L543" s="62"/>
      <c r="S543" s="62"/>
      <c r="X543" s="62"/>
    </row>
    <row r="544">
      <c r="L544" s="62"/>
      <c r="S544" s="62"/>
      <c r="X544" s="62"/>
    </row>
    <row r="545">
      <c r="L545" s="62"/>
      <c r="S545" s="62"/>
      <c r="X545" s="62"/>
    </row>
    <row r="546">
      <c r="L546" s="62"/>
      <c r="S546" s="62"/>
      <c r="X546" s="62"/>
    </row>
    <row r="547">
      <c r="L547" s="62"/>
      <c r="S547" s="62"/>
      <c r="X547" s="62"/>
    </row>
    <row r="548">
      <c r="L548" s="62"/>
      <c r="S548" s="62"/>
      <c r="X548" s="62"/>
    </row>
    <row r="549">
      <c r="L549" s="62"/>
      <c r="S549" s="62"/>
      <c r="X549" s="62"/>
    </row>
    <row r="550">
      <c r="L550" s="62"/>
      <c r="S550" s="62"/>
      <c r="X550" s="62"/>
    </row>
    <row r="551">
      <c r="L551" s="62"/>
      <c r="S551" s="62"/>
      <c r="X551" s="62"/>
    </row>
    <row r="552">
      <c r="L552" s="62"/>
      <c r="S552" s="62"/>
      <c r="X552" s="62"/>
    </row>
    <row r="553">
      <c r="L553" s="62"/>
      <c r="S553" s="62"/>
      <c r="X553" s="62"/>
    </row>
    <row r="554">
      <c r="L554" s="62"/>
      <c r="S554" s="62"/>
      <c r="X554" s="62"/>
    </row>
    <row r="555">
      <c r="L555" s="62"/>
      <c r="S555" s="62"/>
      <c r="X555" s="62"/>
    </row>
    <row r="556">
      <c r="L556" s="62"/>
      <c r="S556" s="62"/>
      <c r="X556" s="62"/>
    </row>
    <row r="557">
      <c r="L557" s="62"/>
      <c r="S557" s="62"/>
      <c r="X557" s="62"/>
    </row>
    <row r="558">
      <c r="L558" s="62"/>
      <c r="S558" s="62"/>
      <c r="X558" s="62"/>
    </row>
    <row r="559">
      <c r="L559" s="62"/>
      <c r="S559" s="62"/>
      <c r="X559" s="62"/>
    </row>
    <row r="560">
      <c r="L560" s="62"/>
      <c r="S560" s="62"/>
      <c r="X560" s="62"/>
    </row>
    <row r="561">
      <c r="L561" s="62"/>
      <c r="S561" s="62"/>
      <c r="X561" s="62"/>
    </row>
    <row r="562">
      <c r="L562" s="62"/>
      <c r="S562" s="62"/>
      <c r="X562" s="62"/>
    </row>
    <row r="563">
      <c r="L563" s="62"/>
      <c r="S563" s="62"/>
      <c r="X563" s="62"/>
    </row>
    <row r="564">
      <c r="L564" s="62"/>
      <c r="S564" s="62"/>
      <c r="X564" s="62"/>
    </row>
    <row r="565">
      <c r="L565" s="62"/>
      <c r="S565" s="62"/>
      <c r="X565" s="62"/>
    </row>
    <row r="566">
      <c r="L566" s="62"/>
      <c r="S566" s="62"/>
      <c r="X566" s="62"/>
    </row>
    <row r="567">
      <c r="L567" s="62"/>
      <c r="S567" s="62"/>
      <c r="X567" s="62"/>
    </row>
    <row r="568">
      <c r="L568" s="62"/>
      <c r="S568" s="62"/>
      <c r="X568" s="62"/>
    </row>
    <row r="569">
      <c r="L569" s="62"/>
      <c r="S569" s="62"/>
      <c r="X569" s="62"/>
    </row>
    <row r="570">
      <c r="L570" s="62"/>
      <c r="S570" s="62"/>
      <c r="X570" s="62"/>
    </row>
    <row r="571">
      <c r="L571" s="62"/>
      <c r="S571" s="62"/>
      <c r="X571" s="62"/>
    </row>
    <row r="572">
      <c r="L572" s="62"/>
      <c r="S572" s="62"/>
      <c r="X572" s="62"/>
    </row>
    <row r="573">
      <c r="L573" s="62"/>
      <c r="S573" s="62"/>
      <c r="X573" s="62"/>
    </row>
    <row r="574">
      <c r="L574" s="62"/>
      <c r="S574" s="62"/>
      <c r="X574" s="62"/>
    </row>
    <row r="575">
      <c r="L575" s="62"/>
      <c r="S575" s="62"/>
      <c r="X575" s="62"/>
    </row>
    <row r="576">
      <c r="L576" s="62"/>
      <c r="S576" s="62"/>
      <c r="X576" s="62"/>
    </row>
    <row r="577">
      <c r="L577" s="62"/>
      <c r="S577" s="62"/>
      <c r="X577" s="62"/>
    </row>
    <row r="578">
      <c r="L578" s="62"/>
      <c r="S578" s="62"/>
      <c r="X578" s="62"/>
    </row>
    <row r="579">
      <c r="L579" s="62"/>
      <c r="S579" s="62"/>
      <c r="X579" s="62"/>
    </row>
    <row r="580">
      <c r="L580" s="62"/>
      <c r="S580" s="62"/>
      <c r="X580" s="62"/>
    </row>
    <row r="581">
      <c r="L581" s="62"/>
      <c r="S581" s="62"/>
      <c r="X581" s="62"/>
    </row>
    <row r="582">
      <c r="L582" s="62"/>
      <c r="S582" s="62"/>
      <c r="X582" s="62"/>
    </row>
    <row r="583">
      <c r="L583" s="62"/>
      <c r="S583" s="62"/>
      <c r="X583" s="62"/>
    </row>
    <row r="584">
      <c r="L584" s="62"/>
      <c r="S584" s="62"/>
      <c r="X584" s="62"/>
    </row>
    <row r="585">
      <c r="L585" s="62"/>
      <c r="S585" s="62"/>
      <c r="X585" s="62"/>
    </row>
    <row r="586">
      <c r="L586" s="62"/>
      <c r="S586" s="62"/>
      <c r="X586" s="62"/>
    </row>
    <row r="587">
      <c r="L587" s="62"/>
      <c r="S587" s="62"/>
      <c r="X587" s="62"/>
    </row>
    <row r="588">
      <c r="L588" s="62"/>
      <c r="S588" s="62"/>
      <c r="X588" s="62"/>
    </row>
    <row r="589">
      <c r="L589" s="62"/>
      <c r="S589" s="62"/>
      <c r="X589" s="62"/>
    </row>
    <row r="590">
      <c r="L590" s="62"/>
      <c r="S590" s="62"/>
      <c r="X590" s="62"/>
    </row>
    <row r="591">
      <c r="L591" s="62"/>
      <c r="S591" s="62"/>
      <c r="X591" s="62"/>
    </row>
    <row r="592">
      <c r="L592" s="62"/>
      <c r="S592" s="62"/>
      <c r="X592" s="62"/>
    </row>
    <row r="593">
      <c r="L593" s="62"/>
      <c r="S593" s="62"/>
      <c r="X593" s="62"/>
    </row>
    <row r="594">
      <c r="L594" s="62"/>
      <c r="S594" s="62"/>
      <c r="X594" s="62"/>
    </row>
    <row r="595">
      <c r="L595" s="62"/>
      <c r="S595" s="62"/>
      <c r="X595" s="62"/>
    </row>
    <row r="596">
      <c r="L596" s="62"/>
      <c r="S596" s="62"/>
      <c r="X596" s="62"/>
    </row>
    <row r="597">
      <c r="L597" s="62"/>
      <c r="S597" s="62"/>
      <c r="X597" s="62"/>
    </row>
    <row r="598">
      <c r="L598" s="62"/>
      <c r="S598" s="62"/>
      <c r="X598" s="62"/>
    </row>
    <row r="599">
      <c r="L599" s="62"/>
      <c r="S599" s="62"/>
      <c r="X599" s="62"/>
    </row>
    <row r="600">
      <c r="L600" s="62"/>
      <c r="S600" s="62"/>
      <c r="X600" s="62"/>
    </row>
    <row r="601">
      <c r="L601" s="62"/>
      <c r="S601" s="62"/>
      <c r="X601" s="62"/>
    </row>
    <row r="602">
      <c r="L602" s="62"/>
      <c r="S602" s="62"/>
      <c r="X602" s="62"/>
    </row>
    <row r="603">
      <c r="L603" s="62"/>
      <c r="S603" s="62"/>
      <c r="X603" s="62"/>
    </row>
    <row r="604">
      <c r="L604" s="62"/>
      <c r="S604" s="62"/>
      <c r="X604" s="62"/>
    </row>
    <row r="605">
      <c r="L605" s="62"/>
      <c r="S605" s="62"/>
      <c r="X605" s="62"/>
    </row>
    <row r="606">
      <c r="L606" s="62"/>
      <c r="S606" s="62"/>
      <c r="X606" s="62"/>
    </row>
    <row r="607">
      <c r="L607" s="62"/>
      <c r="S607" s="62"/>
      <c r="X607" s="62"/>
    </row>
    <row r="608">
      <c r="L608" s="62"/>
      <c r="S608" s="62"/>
      <c r="X608" s="62"/>
    </row>
    <row r="609">
      <c r="L609" s="62"/>
      <c r="S609" s="62"/>
      <c r="X609" s="62"/>
    </row>
    <row r="610">
      <c r="L610" s="62"/>
      <c r="S610" s="62"/>
      <c r="X610" s="62"/>
    </row>
    <row r="611">
      <c r="L611" s="62"/>
      <c r="S611" s="62"/>
      <c r="X611" s="62"/>
    </row>
    <row r="612">
      <c r="L612" s="62"/>
      <c r="S612" s="62"/>
      <c r="X612" s="62"/>
    </row>
    <row r="613">
      <c r="L613" s="62"/>
      <c r="S613" s="62"/>
      <c r="X613" s="62"/>
    </row>
    <row r="614">
      <c r="L614" s="62"/>
      <c r="S614" s="62"/>
      <c r="X614" s="62"/>
    </row>
    <row r="615">
      <c r="L615" s="62"/>
      <c r="S615" s="62"/>
      <c r="X615" s="62"/>
    </row>
    <row r="616">
      <c r="L616" s="62"/>
      <c r="S616" s="62"/>
      <c r="X616" s="62"/>
    </row>
    <row r="617">
      <c r="L617" s="62"/>
      <c r="S617" s="62"/>
      <c r="X617" s="62"/>
    </row>
    <row r="618">
      <c r="L618" s="62"/>
      <c r="S618" s="62"/>
      <c r="X618" s="62"/>
    </row>
    <row r="619">
      <c r="L619" s="62"/>
      <c r="S619" s="62"/>
      <c r="X619" s="62"/>
    </row>
    <row r="620">
      <c r="L620" s="62"/>
      <c r="S620" s="62"/>
      <c r="X620" s="62"/>
    </row>
    <row r="621">
      <c r="L621" s="62"/>
      <c r="S621" s="62"/>
      <c r="X621" s="62"/>
    </row>
    <row r="622">
      <c r="L622" s="62"/>
      <c r="S622" s="62"/>
      <c r="X622" s="62"/>
    </row>
    <row r="623">
      <c r="L623" s="62"/>
      <c r="S623" s="62"/>
      <c r="X623" s="62"/>
    </row>
    <row r="624">
      <c r="L624" s="62"/>
      <c r="S624" s="62"/>
      <c r="X624" s="62"/>
    </row>
    <row r="625">
      <c r="L625" s="62"/>
      <c r="S625" s="62"/>
      <c r="X625" s="62"/>
    </row>
    <row r="626">
      <c r="L626" s="62"/>
      <c r="S626" s="62"/>
      <c r="X626" s="62"/>
    </row>
    <row r="627">
      <c r="L627" s="62"/>
      <c r="S627" s="62"/>
      <c r="X627" s="62"/>
    </row>
    <row r="628">
      <c r="L628" s="62"/>
      <c r="S628" s="62"/>
      <c r="X628" s="62"/>
    </row>
    <row r="629">
      <c r="L629" s="62"/>
      <c r="S629" s="62"/>
      <c r="X629" s="62"/>
    </row>
    <row r="630">
      <c r="L630" s="62"/>
      <c r="S630" s="62"/>
      <c r="X630" s="62"/>
    </row>
    <row r="631">
      <c r="L631" s="62"/>
      <c r="S631" s="62"/>
      <c r="X631" s="62"/>
    </row>
    <row r="632">
      <c r="L632" s="62"/>
      <c r="S632" s="62"/>
      <c r="X632" s="62"/>
    </row>
    <row r="633">
      <c r="L633" s="62"/>
      <c r="S633" s="62"/>
      <c r="X633" s="62"/>
    </row>
    <row r="634">
      <c r="L634" s="62"/>
      <c r="S634" s="62"/>
      <c r="X634" s="62"/>
    </row>
    <row r="635">
      <c r="L635" s="62"/>
      <c r="S635" s="62"/>
      <c r="X635" s="62"/>
    </row>
    <row r="636">
      <c r="L636" s="62"/>
      <c r="S636" s="62"/>
      <c r="X636" s="62"/>
    </row>
    <row r="637">
      <c r="L637" s="62"/>
      <c r="S637" s="62"/>
      <c r="X637" s="62"/>
    </row>
    <row r="638">
      <c r="L638" s="62"/>
      <c r="S638" s="62"/>
      <c r="X638" s="62"/>
    </row>
    <row r="639">
      <c r="L639" s="62"/>
      <c r="S639" s="62"/>
      <c r="X639" s="62"/>
    </row>
    <row r="640">
      <c r="L640" s="62"/>
      <c r="S640" s="62"/>
      <c r="X640" s="62"/>
    </row>
    <row r="641">
      <c r="L641" s="62"/>
      <c r="S641" s="62"/>
      <c r="X641" s="62"/>
    </row>
    <row r="642">
      <c r="L642" s="62"/>
      <c r="S642" s="62"/>
      <c r="X642" s="62"/>
    </row>
    <row r="643">
      <c r="L643" s="62"/>
      <c r="S643" s="62"/>
      <c r="X643" s="62"/>
    </row>
    <row r="644">
      <c r="L644" s="62"/>
      <c r="S644" s="62"/>
      <c r="X644" s="62"/>
    </row>
    <row r="645">
      <c r="L645" s="62"/>
      <c r="S645" s="62"/>
      <c r="X645" s="62"/>
    </row>
    <row r="646">
      <c r="L646" s="62"/>
      <c r="S646" s="62"/>
      <c r="X646" s="62"/>
    </row>
    <row r="647">
      <c r="L647" s="62"/>
      <c r="S647" s="62"/>
      <c r="X647" s="62"/>
    </row>
    <row r="648">
      <c r="L648" s="62"/>
      <c r="S648" s="62"/>
      <c r="X648" s="62"/>
    </row>
    <row r="649">
      <c r="L649" s="62"/>
      <c r="S649" s="62"/>
      <c r="X649" s="62"/>
    </row>
    <row r="650">
      <c r="L650" s="62"/>
      <c r="S650" s="62"/>
      <c r="X650" s="62"/>
    </row>
    <row r="651">
      <c r="L651" s="62"/>
      <c r="S651" s="62"/>
      <c r="X651" s="62"/>
    </row>
    <row r="652">
      <c r="L652" s="62"/>
      <c r="S652" s="62"/>
      <c r="X652" s="62"/>
    </row>
    <row r="653">
      <c r="L653" s="62"/>
      <c r="S653" s="62"/>
      <c r="X653" s="62"/>
    </row>
    <row r="654">
      <c r="L654" s="62"/>
      <c r="S654" s="62"/>
      <c r="X654" s="62"/>
    </row>
    <row r="655">
      <c r="L655" s="62"/>
      <c r="S655" s="62"/>
      <c r="X655" s="62"/>
    </row>
    <row r="656">
      <c r="L656" s="62"/>
      <c r="S656" s="62"/>
      <c r="X656" s="62"/>
    </row>
    <row r="657">
      <c r="L657" s="62"/>
      <c r="S657" s="62"/>
      <c r="X657" s="62"/>
    </row>
    <row r="658">
      <c r="L658" s="62"/>
      <c r="S658" s="62"/>
      <c r="X658" s="62"/>
    </row>
    <row r="659">
      <c r="L659" s="62"/>
      <c r="S659" s="62"/>
      <c r="X659" s="62"/>
    </row>
    <row r="660">
      <c r="L660" s="62"/>
      <c r="S660" s="62"/>
      <c r="X660" s="62"/>
    </row>
    <row r="661">
      <c r="L661" s="62"/>
      <c r="S661" s="62"/>
      <c r="X661" s="62"/>
    </row>
    <row r="662">
      <c r="L662" s="62"/>
      <c r="S662" s="62"/>
      <c r="X662" s="62"/>
    </row>
    <row r="663">
      <c r="L663" s="62"/>
      <c r="S663" s="62"/>
      <c r="X663" s="62"/>
    </row>
    <row r="664">
      <c r="L664" s="62"/>
      <c r="S664" s="62"/>
      <c r="X664" s="62"/>
    </row>
    <row r="665">
      <c r="L665" s="62"/>
      <c r="S665" s="62"/>
      <c r="X665" s="62"/>
    </row>
    <row r="666">
      <c r="L666" s="62"/>
      <c r="S666" s="62"/>
      <c r="X666" s="62"/>
    </row>
    <row r="667">
      <c r="L667" s="62"/>
      <c r="S667" s="62"/>
      <c r="X667" s="62"/>
    </row>
    <row r="668">
      <c r="L668" s="62"/>
      <c r="S668" s="62"/>
      <c r="X668" s="62"/>
    </row>
    <row r="669">
      <c r="L669" s="62"/>
      <c r="S669" s="62"/>
      <c r="X669" s="62"/>
    </row>
    <row r="670">
      <c r="L670" s="62"/>
      <c r="S670" s="62"/>
      <c r="X670" s="62"/>
    </row>
    <row r="671">
      <c r="L671" s="62"/>
      <c r="S671" s="62"/>
      <c r="X671" s="62"/>
    </row>
    <row r="672">
      <c r="L672" s="62"/>
      <c r="S672" s="62"/>
      <c r="X672" s="62"/>
    </row>
    <row r="673">
      <c r="L673" s="62"/>
      <c r="S673" s="62"/>
      <c r="X673" s="62"/>
    </row>
    <row r="674">
      <c r="L674" s="62"/>
      <c r="S674" s="62"/>
      <c r="X674" s="62"/>
    </row>
    <row r="675">
      <c r="L675" s="62"/>
      <c r="S675" s="62"/>
      <c r="X675" s="62"/>
    </row>
    <row r="676">
      <c r="L676" s="62"/>
      <c r="S676" s="62"/>
      <c r="X676" s="62"/>
    </row>
    <row r="677">
      <c r="L677" s="62"/>
      <c r="S677" s="62"/>
      <c r="X677" s="62"/>
    </row>
    <row r="678">
      <c r="L678" s="62"/>
      <c r="S678" s="62"/>
      <c r="X678" s="62"/>
    </row>
    <row r="679">
      <c r="L679" s="62"/>
      <c r="S679" s="62"/>
      <c r="X679" s="62"/>
    </row>
    <row r="680">
      <c r="L680" s="62"/>
      <c r="S680" s="62"/>
      <c r="X680" s="62"/>
    </row>
    <row r="681">
      <c r="L681" s="62"/>
      <c r="S681" s="62"/>
      <c r="X681" s="62"/>
    </row>
    <row r="682">
      <c r="L682" s="62"/>
      <c r="S682" s="62"/>
      <c r="X682" s="62"/>
    </row>
    <row r="683">
      <c r="L683" s="62"/>
      <c r="S683" s="62"/>
      <c r="X683" s="62"/>
    </row>
    <row r="684">
      <c r="L684" s="62"/>
      <c r="S684" s="62"/>
      <c r="X684" s="62"/>
    </row>
    <row r="685">
      <c r="L685" s="62"/>
      <c r="S685" s="62"/>
      <c r="X685" s="62"/>
    </row>
    <row r="686">
      <c r="L686" s="62"/>
      <c r="S686" s="62"/>
      <c r="X686" s="62"/>
    </row>
    <row r="687">
      <c r="L687" s="62"/>
      <c r="S687" s="62"/>
      <c r="X687" s="62"/>
    </row>
    <row r="688">
      <c r="L688" s="62"/>
      <c r="S688" s="62"/>
      <c r="X688" s="62"/>
    </row>
    <row r="689">
      <c r="L689" s="62"/>
      <c r="S689" s="62"/>
      <c r="X689" s="62"/>
    </row>
    <row r="690">
      <c r="L690" s="62"/>
      <c r="S690" s="62"/>
      <c r="X690" s="62"/>
    </row>
    <row r="691">
      <c r="L691" s="62"/>
      <c r="S691" s="62"/>
      <c r="X691" s="62"/>
    </row>
    <row r="692">
      <c r="L692" s="62"/>
      <c r="S692" s="62"/>
      <c r="X692" s="62"/>
    </row>
    <row r="693">
      <c r="L693" s="62"/>
      <c r="S693" s="62"/>
      <c r="X693" s="62"/>
    </row>
    <row r="694">
      <c r="L694" s="62"/>
      <c r="S694" s="62"/>
      <c r="X694" s="62"/>
    </row>
    <row r="695">
      <c r="L695" s="62"/>
      <c r="S695" s="62"/>
      <c r="X695" s="62"/>
    </row>
    <row r="696">
      <c r="L696" s="62"/>
      <c r="S696" s="62"/>
      <c r="X696" s="62"/>
    </row>
    <row r="697">
      <c r="L697" s="62"/>
      <c r="S697" s="62"/>
      <c r="X697" s="62"/>
    </row>
    <row r="698">
      <c r="L698" s="62"/>
      <c r="S698" s="62"/>
      <c r="X698" s="62"/>
    </row>
    <row r="699">
      <c r="L699" s="62"/>
      <c r="S699" s="62"/>
      <c r="X699" s="62"/>
    </row>
    <row r="700">
      <c r="L700" s="62"/>
      <c r="S700" s="62"/>
      <c r="X700" s="62"/>
    </row>
    <row r="701">
      <c r="L701" s="62"/>
      <c r="S701" s="62"/>
      <c r="X701" s="62"/>
    </row>
    <row r="702">
      <c r="L702" s="62"/>
      <c r="S702" s="62"/>
      <c r="X702" s="62"/>
    </row>
    <row r="703">
      <c r="L703" s="62"/>
      <c r="S703" s="62"/>
      <c r="X703" s="62"/>
    </row>
    <row r="704">
      <c r="L704" s="62"/>
      <c r="S704" s="62"/>
      <c r="X704" s="62"/>
    </row>
    <row r="705">
      <c r="L705" s="62"/>
      <c r="S705" s="62"/>
      <c r="X705" s="62"/>
    </row>
    <row r="706">
      <c r="L706" s="62"/>
      <c r="S706" s="62"/>
      <c r="X706" s="62"/>
    </row>
    <row r="707">
      <c r="L707" s="62"/>
      <c r="S707" s="62"/>
      <c r="X707" s="62"/>
    </row>
    <row r="708">
      <c r="L708" s="62"/>
      <c r="S708" s="62"/>
      <c r="X708" s="62"/>
    </row>
    <row r="709">
      <c r="L709" s="62"/>
      <c r="S709" s="62"/>
      <c r="X709" s="62"/>
    </row>
    <row r="710">
      <c r="L710" s="62"/>
      <c r="S710" s="62"/>
      <c r="X710" s="62"/>
    </row>
    <row r="711">
      <c r="L711" s="62"/>
      <c r="S711" s="62"/>
      <c r="X711" s="62"/>
    </row>
    <row r="712">
      <c r="L712" s="62"/>
      <c r="S712" s="62"/>
      <c r="X712" s="62"/>
    </row>
    <row r="713">
      <c r="L713" s="62"/>
      <c r="S713" s="62"/>
      <c r="X713" s="62"/>
    </row>
    <row r="714">
      <c r="L714" s="62"/>
      <c r="S714" s="62"/>
      <c r="X714" s="62"/>
    </row>
    <row r="715">
      <c r="L715" s="62"/>
      <c r="S715" s="62"/>
      <c r="X715" s="62"/>
    </row>
    <row r="716">
      <c r="L716" s="62"/>
      <c r="S716" s="62"/>
      <c r="X716" s="62"/>
    </row>
    <row r="717">
      <c r="L717" s="62"/>
      <c r="S717" s="62"/>
      <c r="X717" s="62"/>
    </row>
    <row r="718">
      <c r="L718" s="62"/>
      <c r="S718" s="62"/>
      <c r="X718" s="62"/>
    </row>
    <row r="719">
      <c r="L719" s="62"/>
      <c r="S719" s="62"/>
      <c r="X719" s="62"/>
    </row>
    <row r="720">
      <c r="L720" s="62"/>
      <c r="S720" s="62"/>
      <c r="X720" s="62"/>
    </row>
    <row r="721">
      <c r="L721" s="62"/>
      <c r="S721" s="62"/>
      <c r="X721" s="62"/>
    </row>
    <row r="722">
      <c r="L722" s="62"/>
      <c r="S722" s="62"/>
      <c r="X722" s="62"/>
    </row>
    <row r="723">
      <c r="L723" s="62"/>
      <c r="S723" s="62"/>
      <c r="X723" s="62"/>
    </row>
    <row r="724">
      <c r="L724" s="62"/>
      <c r="S724" s="62"/>
      <c r="X724" s="62"/>
    </row>
    <row r="725">
      <c r="L725" s="62"/>
      <c r="S725" s="62"/>
      <c r="X725" s="62"/>
    </row>
    <row r="726">
      <c r="L726" s="62"/>
      <c r="S726" s="62"/>
      <c r="X726" s="62"/>
    </row>
    <row r="727">
      <c r="L727" s="62"/>
      <c r="S727" s="62"/>
      <c r="X727" s="62"/>
    </row>
    <row r="728">
      <c r="L728" s="62"/>
      <c r="S728" s="62"/>
      <c r="X728" s="62"/>
    </row>
    <row r="729">
      <c r="L729" s="62"/>
      <c r="S729" s="62"/>
      <c r="X729" s="62"/>
    </row>
    <row r="730">
      <c r="L730" s="62"/>
      <c r="S730" s="62"/>
      <c r="X730" s="62"/>
    </row>
    <row r="731">
      <c r="L731" s="62"/>
      <c r="S731" s="62"/>
      <c r="X731" s="62"/>
    </row>
    <row r="732">
      <c r="L732" s="62"/>
      <c r="S732" s="62"/>
      <c r="X732" s="62"/>
    </row>
    <row r="733">
      <c r="L733" s="62"/>
      <c r="S733" s="62"/>
      <c r="X733" s="62"/>
    </row>
    <row r="734">
      <c r="L734" s="62"/>
      <c r="S734" s="62"/>
      <c r="X734" s="62"/>
    </row>
    <row r="735">
      <c r="L735" s="62"/>
      <c r="S735" s="62"/>
      <c r="X735" s="62"/>
    </row>
    <row r="736">
      <c r="L736" s="62"/>
      <c r="S736" s="62"/>
      <c r="X736" s="62"/>
    </row>
    <row r="737">
      <c r="L737" s="62"/>
      <c r="S737" s="62"/>
      <c r="X737" s="62"/>
    </row>
    <row r="738">
      <c r="L738" s="62"/>
      <c r="S738" s="62"/>
      <c r="X738" s="62"/>
    </row>
    <row r="739">
      <c r="L739" s="62"/>
      <c r="S739" s="62"/>
      <c r="X739" s="62"/>
    </row>
    <row r="740">
      <c r="L740" s="62"/>
      <c r="S740" s="62"/>
      <c r="X740" s="62"/>
    </row>
    <row r="741">
      <c r="L741" s="62"/>
      <c r="S741" s="62"/>
      <c r="X741" s="62"/>
    </row>
    <row r="742">
      <c r="L742" s="62"/>
      <c r="S742" s="62"/>
      <c r="X742" s="62"/>
    </row>
    <row r="743">
      <c r="L743" s="62"/>
      <c r="S743" s="62"/>
      <c r="X743" s="62"/>
    </row>
    <row r="744">
      <c r="L744" s="62"/>
      <c r="S744" s="62"/>
      <c r="X744" s="62"/>
    </row>
    <row r="745">
      <c r="L745" s="62"/>
      <c r="S745" s="62"/>
      <c r="X745" s="62"/>
    </row>
    <row r="746">
      <c r="L746" s="62"/>
      <c r="S746" s="62"/>
      <c r="X746" s="62"/>
    </row>
    <row r="747">
      <c r="L747" s="62"/>
      <c r="S747" s="62"/>
      <c r="X747" s="62"/>
    </row>
    <row r="748">
      <c r="L748" s="62"/>
      <c r="S748" s="62"/>
      <c r="X748" s="62"/>
    </row>
    <row r="749">
      <c r="L749" s="62"/>
      <c r="S749" s="62"/>
      <c r="X749" s="62"/>
    </row>
    <row r="750">
      <c r="L750" s="62"/>
      <c r="S750" s="62"/>
      <c r="X750" s="62"/>
    </row>
    <row r="751">
      <c r="L751" s="62"/>
      <c r="S751" s="62"/>
      <c r="X751" s="62"/>
    </row>
    <row r="752">
      <c r="L752" s="62"/>
      <c r="S752" s="62"/>
      <c r="X752" s="62"/>
    </row>
    <row r="753">
      <c r="L753" s="62"/>
      <c r="S753" s="62"/>
      <c r="X753" s="62"/>
    </row>
    <row r="754">
      <c r="L754" s="62"/>
      <c r="S754" s="62"/>
      <c r="X754" s="62"/>
    </row>
    <row r="755">
      <c r="L755" s="62"/>
      <c r="S755" s="62"/>
      <c r="X755" s="62"/>
    </row>
    <row r="756">
      <c r="L756" s="62"/>
      <c r="S756" s="62"/>
      <c r="X756" s="62"/>
    </row>
    <row r="757">
      <c r="L757" s="62"/>
      <c r="S757" s="62"/>
      <c r="X757" s="62"/>
    </row>
    <row r="758">
      <c r="L758" s="62"/>
      <c r="S758" s="62"/>
      <c r="X758" s="62"/>
    </row>
    <row r="759">
      <c r="L759" s="62"/>
      <c r="S759" s="62"/>
      <c r="X759" s="62"/>
    </row>
    <row r="760">
      <c r="L760" s="62"/>
      <c r="S760" s="62"/>
      <c r="X760" s="62"/>
    </row>
    <row r="761">
      <c r="L761" s="62"/>
      <c r="S761" s="62"/>
      <c r="X761" s="62"/>
    </row>
    <row r="762">
      <c r="L762" s="62"/>
      <c r="S762" s="62"/>
      <c r="X762" s="62"/>
    </row>
    <row r="763">
      <c r="L763" s="62"/>
      <c r="S763" s="62"/>
      <c r="X763" s="62"/>
    </row>
    <row r="764">
      <c r="L764" s="62"/>
      <c r="S764" s="62"/>
      <c r="X764" s="62"/>
    </row>
    <row r="765">
      <c r="L765" s="62"/>
      <c r="S765" s="62"/>
      <c r="X765" s="62"/>
    </row>
    <row r="766">
      <c r="L766" s="62"/>
      <c r="S766" s="62"/>
      <c r="X766" s="62"/>
    </row>
    <row r="767">
      <c r="L767" s="62"/>
      <c r="S767" s="62"/>
      <c r="X767" s="62"/>
    </row>
    <row r="768">
      <c r="L768" s="62"/>
      <c r="S768" s="62"/>
      <c r="X768" s="62"/>
    </row>
    <row r="769">
      <c r="L769" s="62"/>
      <c r="S769" s="62"/>
      <c r="X769" s="62"/>
    </row>
    <row r="770">
      <c r="L770" s="62"/>
      <c r="S770" s="62"/>
      <c r="X770" s="62"/>
    </row>
    <row r="771">
      <c r="L771" s="62"/>
      <c r="S771" s="62"/>
      <c r="X771" s="62"/>
    </row>
    <row r="772">
      <c r="L772" s="62"/>
      <c r="S772" s="62"/>
      <c r="X772" s="62"/>
    </row>
    <row r="773">
      <c r="L773" s="62"/>
      <c r="S773" s="62"/>
      <c r="X773" s="62"/>
    </row>
    <row r="774">
      <c r="L774" s="62"/>
      <c r="S774" s="62"/>
      <c r="X774" s="62"/>
    </row>
    <row r="775">
      <c r="L775" s="62"/>
      <c r="S775" s="62"/>
      <c r="X775" s="62"/>
    </row>
    <row r="776">
      <c r="L776" s="62"/>
      <c r="S776" s="62"/>
      <c r="X776" s="62"/>
    </row>
    <row r="777">
      <c r="L777" s="62"/>
      <c r="S777" s="62"/>
      <c r="X777" s="62"/>
    </row>
    <row r="778">
      <c r="L778" s="62"/>
      <c r="S778" s="62"/>
      <c r="X778" s="62"/>
    </row>
    <row r="779">
      <c r="L779" s="62"/>
      <c r="S779" s="62"/>
      <c r="X779" s="62"/>
    </row>
    <row r="780">
      <c r="L780" s="62"/>
      <c r="S780" s="62"/>
      <c r="X780" s="62"/>
    </row>
    <row r="781">
      <c r="L781" s="62"/>
      <c r="S781" s="62"/>
      <c r="X781" s="62"/>
    </row>
    <row r="782">
      <c r="L782" s="62"/>
      <c r="S782" s="62"/>
      <c r="X782" s="62"/>
    </row>
    <row r="783">
      <c r="L783" s="62"/>
      <c r="S783" s="62"/>
      <c r="X783" s="62"/>
    </row>
    <row r="784">
      <c r="L784" s="62"/>
      <c r="S784" s="62"/>
      <c r="X784" s="62"/>
    </row>
    <row r="785">
      <c r="L785" s="62"/>
      <c r="S785" s="62"/>
      <c r="X785" s="62"/>
    </row>
    <row r="786">
      <c r="L786" s="62"/>
      <c r="S786" s="62"/>
      <c r="X786" s="62"/>
    </row>
    <row r="787">
      <c r="L787" s="62"/>
      <c r="S787" s="62"/>
      <c r="X787" s="62"/>
    </row>
    <row r="788">
      <c r="L788" s="62"/>
      <c r="S788" s="62"/>
      <c r="X788" s="62"/>
    </row>
    <row r="789">
      <c r="L789" s="62"/>
      <c r="S789" s="62"/>
      <c r="X789" s="62"/>
    </row>
    <row r="790">
      <c r="L790" s="62"/>
      <c r="S790" s="62"/>
      <c r="X790" s="62"/>
    </row>
    <row r="791">
      <c r="L791" s="62"/>
      <c r="S791" s="62"/>
      <c r="X791" s="62"/>
    </row>
    <row r="792">
      <c r="L792" s="62"/>
      <c r="S792" s="62"/>
      <c r="X792" s="62"/>
    </row>
    <row r="793">
      <c r="L793" s="62"/>
      <c r="S793" s="62"/>
      <c r="X793" s="62"/>
    </row>
    <row r="794">
      <c r="L794" s="62"/>
      <c r="S794" s="62"/>
      <c r="X794" s="62"/>
    </row>
    <row r="795">
      <c r="L795" s="62"/>
      <c r="S795" s="62"/>
      <c r="X795" s="62"/>
    </row>
    <row r="796">
      <c r="L796" s="62"/>
      <c r="S796" s="62"/>
      <c r="X796" s="62"/>
    </row>
    <row r="797">
      <c r="L797" s="62"/>
      <c r="S797" s="62"/>
      <c r="X797" s="62"/>
    </row>
    <row r="798">
      <c r="L798" s="62"/>
      <c r="S798" s="62"/>
      <c r="X798" s="62"/>
    </row>
    <row r="799">
      <c r="L799" s="62"/>
      <c r="S799" s="62"/>
      <c r="X799" s="62"/>
    </row>
    <row r="800">
      <c r="L800" s="62"/>
      <c r="S800" s="62"/>
      <c r="X800" s="62"/>
    </row>
    <row r="801">
      <c r="L801" s="62"/>
      <c r="S801" s="62"/>
      <c r="X801" s="62"/>
    </row>
    <row r="802">
      <c r="L802" s="62"/>
      <c r="S802" s="62"/>
      <c r="X802" s="62"/>
    </row>
    <row r="803">
      <c r="L803" s="62"/>
      <c r="S803" s="62"/>
      <c r="X803" s="62"/>
    </row>
    <row r="804">
      <c r="L804" s="62"/>
      <c r="S804" s="62"/>
      <c r="X804" s="62"/>
    </row>
    <row r="805">
      <c r="L805" s="62"/>
      <c r="S805" s="62"/>
      <c r="X805" s="62"/>
    </row>
    <row r="806">
      <c r="L806" s="62"/>
      <c r="S806" s="62"/>
      <c r="X806" s="62"/>
    </row>
    <row r="807">
      <c r="L807" s="62"/>
      <c r="S807" s="62"/>
      <c r="X807" s="62"/>
    </row>
    <row r="808">
      <c r="L808" s="62"/>
      <c r="S808" s="62"/>
      <c r="X808" s="62"/>
    </row>
    <row r="809">
      <c r="L809" s="62"/>
      <c r="S809" s="62"/>
      <c r="X809" s="62"/>
    </row>
    <row r="810">
      <c r="L810" s="62"/>
      <c r="S810" s="62"/>
      <c r="X810" s="62"/>
    </row>
    <row r="811">
      <c r="L811" s="62"/>
      <c r="S811" s="62"/>
      <c r="X811" s="62"/>
    </row>
    <row r="812">
      <c r="L812" s="62"/>
      <c r="S812" s="62"/>
      <c r="X812" s="62"/>
    </row>
    <row r="813">
      <c r="L813" s="62"/>
      <c r="S813" s="62"/>
      <c r="X813" s="62"/>
    </row>
    <row r="814">
      <c r="L814" s="62"/>
      <c r="S814" s="62"/>
      <c r="X814" s="62"/>
    </row>
    <row r="815">
      <c r="L815" s="62"/>
      <c r="S815" s="62"/>
      <c r="X815" s="62"/>
    </row>
    <row r="816">
      <c r="L816" s="62"/>
      <c r="S816" s="62"/>
      <c r="X816" s="62"/>
    </row>
    <row r="817">
      <c r="L817" s="62"/>
      <c r="S817" s="62"/>
      <c r="X817" s="62"/>
    </row>
    <row r="818">
      <c r="L818" s="62"/>
      <c r="S818" s="62"/>
      <c r="X818" s="62"/>
    </row>
    <row r="819">
      <c r="L819" s="62"/>
      <c r="S819" s="62"/>
      <c r="X819" s="62"/>
    </row>
    <row r="820">
      <c r="L820" s="62"/>
      <c r="S820" s="62"/>
      <c r="X820" s="62"/>
    </row>
    <row r="821">
      <c r="L821" s="62"/>
      <c r="S821" s="62"/>
      <c r="X821" s="62"/>
    </row>
    <row r="822">
      <c r="L822" s="62"/>
      <c r="S822" s="62"/>
      <c r="X822" s="62"/>
    </row>
    <row r="823">
      <c r="L823" s="62"/>
      <c r="S823" s="62"/>
      <c r="X823" s="62"/>
    </row>
    <row r="824">
      <c r="L824" s="62"/>
      <c r="S824" s="62"/>
      <c r="X824" s="62"/>
    </row>
    <row r="825">
      <c r="L825" s="62"/>
      <c r="S825" s="62"/>
      <c r="X825" s="62"/>
    </row>
    <row r="826">
      <c r="L826" s="62"/>
      <c r="S826" s="62"/>
      <c r="X826" s="62"/>
    </row>
    <row r="827">
      <c r="L827" s="62"/>
      <c r="S827" s="62"/>
      <c r="X827" s="62"/>
    </row>
    <row r="828">
      <c r="L828" s="62"/>
      <c r="S828" s="62"/>
      <c r="X828" s="62"/>
    </row>
    <row r="829">
      <c r="L829" s="62"/>
      <c r="S829" s="62"/>
      <c r="X829" s="62"/>
    </row>
    <row r="830">
      <c r="L830" s="62"/>
      <c r="S830" s="62"/>
      <c r="X830" s="62"/>
    </row>
    <row r="831">
      <c r="L831" s="62"/>
      <c r="S831" s="62"/>
      <c r="X831" s="62"/>
    </row>
    <row r="832">
      <c r="L832" s="62"/>
      <c r="S832" s="62"/>
      <c r="X832" s="62"/>
    </row>
    <row r="833">
      <c r="L833" s="62"/>
      <c r="S833" s="62"/>
      <c r="X833" s="62"/>
    </row>
    <row r="834">
      <c r="L834" s="62"/>
      <c r="S834" s="62"/>
      <c r="X834" s="62"/>
    </row>
    <row r="835">
      <c r="L835" s="62"/>
      <c r="S835" s="62"/>
      <c r="X835" s="62"/>
    </row>
    <row r="836">
      <c r="L836" s="62"/>
      <c r="S836" s="62"/>
      <c r="X836" s="62"/>
    </row>
    <row r="837">
      <c r="L837" s="62"/>
      <c r="S837" s="62"/>
      <c r="X837" s="62"/>
    </row>
    <row r="838">
      <c r="L838" s="62"/>
      <c r="S838" s="62"/>
      <c r="X838" s="62"/>
    </row>
    <row r="839">
      <c r="L839" s="62"/>
      <c r="S839" s="62"/>
      <c r="X839" s="62"/>
    </row>
    <row r="840">
      <c r="L840" s="62"/>
      <c r="S840" s="62"/>
      <c r="X840" s="62"/>
    </row>
    <row r="841">
      <c r="L841" s="62"/>
      <c r="S841" s="62"/>
      <c r="X841" s="62"/>
    </row>
    <row r="842">
      <c r="L842" s="62"/>
      <c r="S842" s="62"/>
      <c r="X842" s="62"/>
    </row>
    <row r="843">
      <c r="L843" s="62"/>
      <c r="S843" s="62"/>
      <c r="X843" s="62"/>
    </row>
    <row r="844">
      <c r="L844" s="62"/>
      <c r="S844" s="62"/>
      <c r="X844" s="62"/>
    </row>
    <row r="845">
      <c r="L845" s="62"/>
      <c r="S845" s="62"/>
      <c r="X845" s="62"/>
    </row>
    <row r="846">
      <c r="L846" s="62"/>
      <c r="S846" s="62"/>
      <c r="X846" s="62"/>
    </row>
    <row r="847">
      <c r="L847" s="62"/>
      <c r="S847" s="62"/>
      <c r="X847" s="62"/>
    </row>
    <row r="848">
      <c r="L848" s="62"/>
      <c r="S848" s="62"/>
      <c r="X848" s="62"/>
    </row>
    <row r="849">
      <c r="L849" s="62"/>
      <c r="S849" s="62"/>
      <c r="X849" s="62"/>
    </row>
    <row r="850">
      <c r="L850" s="62"/>
      <c r="S850" s="62"/>
      <c r="X850" s="62"/>
    </row>
    <row r="851">
      <c r="L851" s="62"/>
      <c r="S851" s="62"/>
      <c r="X851" s="62"/>
    </row>
    <row r="852">
      <c r="L852" s="62"/>
      <c r="S852" s="62"/>
      <c r="X852" s="62"/>
    </row>
    <row r="853">
      <c r="L853" s="62"/>
      <c r="S853" s="62"/>
      <c r="X853" s="62"/>
    </row>
    <row r="854">
      <c r="L854" s="62"/>
      <c r="S854" s="62"/>
      <c r="X854" s="62"/>
    </row>
    <row r="855">
      <c r="L855" s="62"/>
      <c r="S855" s="62"/>
      <c r="X855" s="62"/>
    </row>
    <row r="856">
      <c r="L856" s="62"/>
      <c r="S856" s="62"/>
      <c r="X856" s="62"/>
    </row>
    <row r="857">
      <c r="L857" s="62"/>
      <c r="S857" s="62"/>
      <c r="X857" s="62"/>
    </row>
    <row r="858">
      <c r="L858" s="62"/>
      <c r="S858" s="62"/>
      <c r="X858" s="62"/>
    </row>
    <row r="859">
      <c r="L859" s="62"/>
      <c r="S859" s="62"/>
      <c r="X859" s="62"/>
    </row>
    <row r="860">
      <c r="L860" s="62"/>
      <c r="S860" s="62"/>
      <c r="X860" s="62"/>
    </row>
    <row r="861">
      <c r="L861" s="62"/>
      <c r="S861" s="62"/>
      <c r="X861" s="62"/>
    </row>
    <row r="862">
      <c r="L862" s="62"/>
      <c r="S862" s="62"/>
      <c r="X862" s="62"/>
    </row>
    <row r="863">
      <c r="L863" s="62"/>
      <c r="S863" s="62"/>
      <c r="X863" s="62"/>
    </row>
    <row r="864">
      <c r="L864" s="62"/>
      <c r="S864" s="62"/>
      <c r="X864" s="62"/>
    </row>
    <row r="865">
      <c r="L865" s="62"/>
      <c r="S865" s="62"/>
      <c r="X865" s="62"/>
    </row>
    <row r="866">
      <c r="L866" s="62"/>
      <c r="S866" s="62"/>
      <c r="X866" s="62"/>
    </row>
    <row r="867">
      <c r="L867" s="62"/>
      <c r="S867" s="62"/>
      <c r="X867" s="62"/>
    </row>
    <row r="868">
      <c r="L868" s="62"/>
      <c r="S868" s="62"/>
      <c r="X868" s="62"/>
    </row>
    <row r="869">
      <c r="L869" s="62"/>
      <c r="S869" s="62"/>
      <c r="X869" s="62"/>
    </row>
    <row r="870">
      <c r="L870" s="62"/>
      <c r="S870" s="62"/>
      <c r="X870" s="62"/>
    </row>
    <row r="871">
      <c r="L871" s="62"/>
      <c r="S871" s="62"/>
      <c r="X871" s="62"/>
    </row>
    <row r="872">
      <c r="L872" s="62"/>
      <c r="S872" s="62"/>
      <c r="X872" s="62"/>
    </row>
    <row r="873">
      <c r="L873" s="62"/>
      <c r="S873" s="62"/>
      <c r="X873" s="62"/>
    </row>
    <row r="874">
      <c r="L874" s="62"/>
      <c r="S874" s="62"/>
      <c r="X874" s="62"/>
    </row>
    <row r="875">
      <c r="L875" s="62"/>
      <c r="S875" s="62"/>
      <c r="X875" s="62"/>
    </row>
    <row r="876">
      <c r="L876" s="62"/>
      <c r="S876" s="62"/>
      <c r="X876" s="62"/>
    </row>
    <row r="877">
      <c r="L877" s="62"/>
      <c r="S877" s="62"/>
      <c r="X877" s="62"/>
    </row>
    <row r="878">
      <c r="L878" s="62"/>
      <c r="S878" s="62"/>
      <c r="X878" s="62"/>
    </row>
    <row r="879">
      <c r="L879" s="62"/>
      <c r="S879" s="62"/>
      <c r="X879" s="62"/>
    </row>
    <row r="880">
      <c r="L880" s="62"/>
      <c r="S880" s="62"/>
      <c r="X880" s="62"/>
    </row>
    <row r="881">
      <c r="L881" s="62"/>
      <c r="S881" s="62"/>
      <c r="X881" s="62"/>
    </row>
    <row r="882">
      <c r="L882" s="62"/>
      <c r="S882" s="62"/>
      <c r="X882" s="62"/>
    </row>
    <row r="883">
      <c r="L883" s="62"/>
      <c r="S883" s="62"/>
      <c r="X883" s="62"/>
    </row>
    <row r="884">
      <c r="L884" s="62"/>
      <c r="S884" s="62"/>
      <c r="X884" s="62"/>
    </row>
    <row r="885">
      <c r="L885" s="62"/>
      <c r="S885" s="62"/>
      <c r="X885" s="62"/>
    </row>
    <row r="886">
      <c r="L886" s="62"/>
      <c r="S886" s="62"/>
      <c r="X886" s="62"/>
    </row>
    <row r="887">
      <c r="L887" s="62"/>
      <c r="S887" s="62"/>
      <c r="X887" s="62"/>
    </row>
    <row r="888">
      <c r="L888" s="62"/>
      <c r="S888" s="62"/>
      <c r="X888" s="62"/>
    </row>
    <row r="889">
      <c r="L889" s="62"/>
      <c r="S889" s="62"/>
      <c r="X889" s="62"/>
    </row>
    <row r="890">
      <c r="L890" s="62"/>
      <c r="S890" s="62"/>
      <c r="X890" s="62"/>
    </row>
    <row r="891">
      <c r="L891" s="62"/>
      <c r="S891" s="62"/>
      <c r="X891" s="62"/>
    </row>
    <row r="892">
      <c r="L892" s="62"/>
      <c r="S892" s="62"/>
      <c r="X892" s="62"/>
    </row>
    <row r="893">
      <c r="L893" s="62"/>
      <c r="S893" s="62"/>
      <c r="X893" s="62"/>
    </row>
    <row r="894">
      <c r="L894" s="62"/>
      <c r="S894" s="62"/>
      <c r="X894" s="62"/>
    </row>
    <row r="895">
      <c r="L895" s="62"/>
      <c r="S895" s="62"/>
      <c r="X895" s="62"/>
    </row>
    <row r="896">
      <c r="L896" s="62"/>
      <c r="S896" s="62"/>
      <c r="X896" s="62"/>
    </row>
    <row r="897">
      <c r="L897" s="62"/>
      <c r="S897" s="62"/>
      <c r="X897" s="62"/>
    </row>
    <row r="898">
      <c r="L898" s="62"/>
      <c r="S898" s="62"/>
      <c r="X898" s="62"/>
    </row>
    <row r="899">
      <c r="L899" s="62"/>
      <c r="S899" s="62"/>
      <c r="X899" s="62"/>
    </row>
    <row r="900">
      <c r="L900" s="62"/>
      <c r="S900" s="62"/>
      <c r="X900" s="62"/>
    </row>
    <row r="901">
      <c r="L901" s="62"/>
      <c r="S901" s="62"/>
      <c r="X901" s="62"/>
    </row>
    <row r="902">
      <c r="L902" s="62"/>
      <c r="S902" s="62"/>
      <c r="X902" s="62"/>
    </row>
    <row r="903">
      <c r="L903" s="62"/>
      <c r="S903" s="62"/>
      <c r="X903" s="62"/>
    </row>
    <row r="904">
      <c r="L904" s="62"/>
      <c r="S904" s="62"/>
      <c r="X904" s="62"/>
    </row>
    <row r="905">
      <c r="L905" s="62"/>
      <c r="S905" s="62"/>
      <c r="X905" s="62"/>
    </row>
    <row r="906">
      <c r="L906" s="62"/>
      <c r="S906" s="62"/>
      <c r="X906" s="62"/>
    </row>
    <row r="907">
      <c r="L907" s="62"/>
      <c r="S907" s="62"/>
      <c r="X907" s="62"/>
    </row>
    <row r="908">
      <c r="L908" s="62"/>
      <c r="S908" s="62"/>
      <c r="X908" s="62"/>
    </row>
    <row r="909">
      <c r="L909" s="62"/>
      <c r="S909" s="62"/>
      <c r="X909" s="62"/>
    </row>
    <row r="910">
      <c r="L910" s="62"/>
      <c r="S910" s="62"/>
      <c r="X910" s="62"/>
    </row>
    <row r="911">
      <c r="L911" s="62"/>
      <c r="S911" s="62"/>
      <c r="X911" s="62"/>
    </row>
    <row r="912">
      <c r="L912" s="62"/>
      <c r="S912" s="62"/>
      <c r="X912" s="62"/>
    </row>
    <row r="913">
      <c r="L913" s="62"/>
      <c r="S913" s="62"/>
      <c r="X913" s="62"/>
    </row>
    <row r="914">
      <c r="L914" s="62"/>
      <c r="S914" s="62"/>
      <c r="X914" s="62"/>
    </row>
    <row r="915">
      <c r="L915" s="62"/>
      <c r="S915" s="62"/>
      <c r="X915" s="62"/>
    </row>
    <row r="916">
      <c r="L916" s="62"/>
      <c r="S916" s="62"/>
      <c r="X916" s="62"/>
    </row>
    <row r="917">
      <c r="L917" s="62"/>
      <c r="S917" s="62"/>
      <c r="X917" s="62"/>
    </row>
    <row r="918">
      <c r="L918" s="62"/>
      <c r="S918" s="62"/>
      <c r="X918" s="62"/>
    </row>
    <row r="919">
      <c r="L919" s="62"/>
      <c r="S919" s="62"/>
      <c r="X919" s="62"/>
    </row>
    <row r="920">
      <c r="L920" s="62"/>
      <c r="S920" s="62"/>
      <c r="X920" s="62"/>
    </row>
    <row r="921">
      <c r="L921" s="62"/>
      <c r="S921" s="62"/>
      <c r="X921" s="62"/>
    </row>
    <row r="922">
      <c r="L922" s="62"/>
      <c r="S922" s="62"/>
      <c r="X922" s="62"/>
    </row>
    <row r="923">
      <c r="L923" s="62"/>
      <c r="S923" s="62"/>
      <c r="X923" s="62"/>
    </row>
    <row r="924">
      <c r="L924" s="62"/>
      <c r="S924" s="62"/>
      <c r="X924" s="62"/>
    </row>
    <row r="925">
      <c r="L925" s="62"/>
      <c r="S925" s="62"/>
      <c r="X925" s="62"/>
    </row>
    <row r="926">
      <c r="L926" s="62"/>
      <c r="S926" s="62"/>
      <c r="X926" s="62"/>
    </row>
    <row r="927">
      <c r="L927" s="62"/>
      <c r="S927" s="62"/>
      <c r="X927" s="62"/>
    </row>
    <row r="928">
      <c r="L928" s="62"/>
      <c r="S928" s="62"/>
      <c r="X928" s="62"/>
    </row>
    <row r="929">
      <c r="L929" s="62"/>
      <c r="S929" s="62"/>
      <c r="X929" s="62"/>
    </row>
    <row r="930">
      <c r="L930" s="62"/>
      <c r="S930" s="62"/>
      <c r="X930" s="62"/>
    </row>
    <row r="931">
      <c r="L931" s="62"/>
      <c r="S931" s="62"/>
      <c r="X931" s="62"/>
    </row>
    <row r="932">
      <c r="L932" s="62"/>
      <c r="S932" s="62"/>
      <c r="X932" s="62"/>
    </row>
    <row r="933">
      <c r="L933" s="62"/>
      <c r="S933" s="62"/>
      <c r="X933" s="62"/>
    </row>
    <row r="934">
      <c r="L934" s="62"/>
      <c r="S934" s="62"/>
      <c r="X934" s="62"/>
    </row>
    <row r="935">
      <c r="L935" s="62"/>
      <c r="S935" s="62"/>
      <c r="X935" s="62"/>
    </row>
    <row r="936">
      <c r="L936" s="62"/>
      <c r="S936" s="62"/>
      <c r="X936" s="62"/>
    </row>
    <row r="937">
      <c r="L937" s="62"/>
      <c r="S937" s="62"/>
      <c r="X937" s="62"/>
    </row>
    <row r="938">
      <c r="L938" s="62"/>
      <c r="S938" s="62"/>
      <c r="X938" s="62"/>
    </row>
    <row r="939">
      <c r="L939" s="62"/>
      <c r="S939" s="62"/>
      <c r="X939" s="62"/>
    </row>
    <row r="940">
      <c r="L940" s="62"/>
      <c r="S940" s="62"/>
      <c r="X940" s="62"/>
    </row>
    <row r="941">
      <c r="L941" s="62"/>
      <c r="S941" s="62"/>
      <c r="X941" s="62"/>
    </row>
    <row r="942">
      <c r="L942" s="62"/>
      <c r="S942" s="62"/>
      <c r="X942" s="62"/>
    </row>
    <row r="943">
      <c r="L943" s="62"/>
      <c r="S943" s="62"/>
      <c r="X943" s="62"/>
    </row>
    <row r="944">
      <c r="L944" s="62"/>
      <c r="S944" s="62"/>
      <c r="X944" s="62"/>
    </row>
    <row r="945">
      <c r="L945" s="62"/>
      <c r="S945" s="62"/>
      <c r="X945" s="62"/>
    </row>
    <row r="946">
      <c r="L946" s="62"/>
      <c r="S946" s="62"/>
      <c r="X946" s="62"/>
    </row>
    <row r="947">
      <c r="L947" s="62"/>
      <c r="S947" s="62"/>
      <c r="X947" s="62"/>
    </row>
    <row r="948">
      <c r="L948" s="62"/>
      <c r="S948" s="62"/>
      <c r="X948" s="62"/>
    </row>
    <row r="949">
      <c r="L949" s="62"/>
      <c r="S949" s="62"/>
      <c r="X949" s="62"/>
    </row>
    <row r="950">
      <c r="L950" s="62"/>
      <c r="S950" s="62"/>
      <c r="X950" s="62"/>
    </row>
    <row r="951">
      <c r="L951" s="62"/>
      <c r="S951" s="62"/>
      <c r="X951" s="62"/>
    </row>
    <row r="952">
      <c r="L952" s="62"/>
      <c r="S952" s="62"/>
      <c r="X952" s="62"/>
    </row>
    <row r="953">
      <c r="L953" s="62"/>
      <c r="S953" s="62"/>
      <c r="X953" s="62"/>
    </row>
    <row r="954">
      <c r="L954" s="62"/>
      <c r="S954" s="62"/>
      <c r="X954" s="62"/>
    </row>
    <row r="955">
      <c r="L955" s="62"/>
      <c r="S955" s="62"/>
      <c r="X955" s="62"/>
    </row>
    <row r="956">
      <c r="L956" s="62"/>
      <c r="S956" s="62"/>
      <c r="X956" s="62"/>
    </row>
    <row r="957">
      <c r="L957" s="62"/>
      <c r="S957" s="62"/>
      <c r="X957" s="62"/>
    </row>
    <row r="958">
      <c r="L958" s="62"/>
      <c r="S958" s="62"/>
      <c r="X958" s="62"/>
    </row>
    <row r="959">
      <c r="L959" s="62"/>
      <c r="S959" s="62"/>
      <c r="X959" s="62"/>
    </row>
    <row r="960">
      <c r="L960" s="62"/>
      <c r="S960" s="62"/>
      <c r="X960" s="62"/>
    </row>
    <row r="961">
      <c r="L961" s="62"/>
      <c r="S961" s="62"/>
      <c r="X961" s="62"/>
    </row>
    <row r="962">
      <c r="L962" s="62"/>
      <c r="S962" s="62"/>
      <c r="X962" s="62"/>
    </row>
    <row r="963">
      <c r="L963" s="62"/>
      <c r="S963" s="62"/>
      <c r="X963" s="62"/>
    </row>
    <row r="964">
      <c r="L964" s="62"/>
      <c r="S964" s="62"/>
      <c r="X964" s="62"/>
    </row>
    <row r="965">
      <c r="L965" s="62"/>
      <c r="S965" s="62"/>
      <c r="X965" s="62"/>
    </row>
    <row r="966">
      <c r="L966" s="62"/>
      <c r="S966" s="62"/>
      <c r="X966" s="62"/>
    </row>
    <row r="967">
      <c r="L967" s="62"/>
      <c r="S967" s="62"/>
      <c r="X967" s="62"/>
    </row>
    <row r="968">
      <c r="L968" s="62"/>
      <c r="S968" s="62"/>
      <c r="X968" s="62"/>
    </row>
    <row r="969">
      <c r="L969" s="62"/>
      <c r="S969" s="62"/>
      <c r="X969" s="62"/>
    </row>
    <row r="970">
      <c r="L970" s="62"/>
      <c r="S970" s="62"/>
      <c r="X970" s="62"/>
    </row>
    <row r="971">
      <c r="L971" s="62"/>
      <c r="S971" s="62"/>
      <c r="X971" s="62"/>
    </row>
    <row r="972">
      <c r="L972" s="62"/>
      <c r="S972" s="62"/>
      <c r="X972" s="62"/>
    </row>
    <row r="973">
      <c r="L973" s="62"/>
      <c r="S973" s="62"/>
      <c r="X973" s="62"/>
    </row>
    <row r="974">
      <c r="L974" s="62"/>
      <c r="S974" s="62"/>
      <c r="X974" s="62"/>
    </row>
    <row r="975">
      <c r="L975" s="62"/>
      <c r="S975" s="62"/>
      <c r="X975" s="62"/>
    </row>
    <row r="976">
      <c r="L976" s="62"/>
      <c r="S976" s="62"/>
      <c r="X976" s="62"/>
    </row>
    <row r="977">
      <c r="L977" s="62"/>
      <c r="S977" s="62"/>
      <c r="X977" s="62"/>
    </row>
    <row r="978">
      <c r="L978" s="62"/>
      <c r="S978" s="62"/>
      <c r="X978" s="62"/>
    </row>
    <row r="979">
      <c r="L979" s="62"/>
      <c r="S979" s="62"/>
      <c r="X979" s="62"/>
    </row>
    <row r="980">
      <c r="L980" s="62"/>
      <c r="S980" s="62"/>
      <c r="X980" s="62"/>
    </row>
    <row r="981">
      <c r="L981" s="62"/>
      <c r="S981" s="62"/>
      <c r="X981" s="62"/>
    </row>
    <row r="982">
      <c r="L982" s="62"/>
      <c r="S982" s="62"/>
      <c r="X982" s="62"/>
    </row>
    <row r="983">
      <c r="L983" s="62"/>
      <c r="S983" s="62"/>
      <c r="X983" s="62"/>
    </row>
    <row r="984">
      <c r="L984" s="62"/>
      <c r="S984" s="62"/>
      <c r="X984" s="62"/>
    </row>
    <row r="985">
      <c r="L985" s="62"/>
      <c r="S985" s="62"/>
      <c r="X985" s="62"/>
    </row>
    <row r="986">
      <c r="L986" s="62"/>
      <c r="S986" s="62"/>
      <c r="X986" s="62"/>
    </row>
    <row r="987">
      <c r="L987" s="62"/>
      <c r="S987" s="62"/>
      <c r="X987" s="62"/>
    </row>
    <row r="988">
      <c r="L988" s="62"/>
      <c r="S988" s="62"/>
      <c r="X988" s="62"/>
    </row>
    <row r="989">
      <c r="L989" s="62"/>
      <c r="S989" s="62"/>
      <c r="X989" s="62"/>
    </row>
    <row r="990">
      <c r="L990" s="62"/>
      <c r="S990" s="62"/>
      <c r="X990" s="62"/>
    </row>
    <row r="991">
      <c r="L991" s="62"/>
      <c r="S991" s="62"/>
      <c r="X991" s="62"/>
    </row>
    <row r="992">
      <c r="L992" s="62"/>
      <c r="S992" s="62"/>
      <c r="X992" s="62"/>
    </row>
    <row r="993">
      <c r="L993" s="62"/>
      <c r="S993" s="62"/>
      <c r="X993" s="62"/>
    </row>
    <row r="994">
      <c r="L994" s="62"/>
      <c r="S994" s="62"/>
      <c r="X994" s="62"/>
    </row>
    <row r="995">
      <c r="L995" s="62"/>
      <c r="S995" s="62"/>
      <c r="X995" s="62"/>
    </row>
    <row r="996">
      <c r="L996" s="62"/>
      <c r="S996" s="62"/>
      <c r="X996" s="62"/>
    </row>
    <row r="997">
      <c r="L997" s="62"/>
      <c r="S997" s="62"/>
      <c r="X997" s="62"/>
    </row>
    <row r="998">
      <c r="L998" s="62"/>
      <c r="S998" s="62"/>
      <c r="X998" s="62"/>
    </row>
    <row r="999">
      <c r="L999" s="62"/>
      <c r="S999" s="62"/>
      <c r="X999" s="62"/>
    </row>
    <row r="1000">
      <c r="L1000" s="62"/>
      <c r="S1000" s="62"/>
      <c r="X1000" s="62"/>
    </row>
  </sheetData>
  <mergeCells count="6">
    <mergeCell ref="B2:K2"/>
    <mergeCell ref="M2:R2"/>
    <mergeCell ref="T2:W2"/>
    <mergeCell ref="B22:K22"/>
    <mergeCell ref="M22:R22"/>
    <mergeCell ref="T22:W2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12.12</v>
      </c>
      <c r="C3" s="32">
        <v>11.38</v>
      </c>
      <c r="D3" s="32">
        <v>12.28</v>
      </c>
      <c r="E3" s="32">
        <v>12.69</v>
      </c>
      <c r="F3" s="32">
        <v>12.27</v>
      </c>
      <c r="G3" s="32">
        <v>11.32</v>
      </c>
      <c r="H3" s="32">
        <v>11.59</v>
      </c>
      <c r="I3" s="32">
        <v>12.88</v>
      </c>
      <c r="J3" s="32">
        <v>12.87</v>
      </c>
      <c r="K3" s="32">
        <v>12.15</v>
      </c>
      <c r="L3" s="32">
        <v>12.85</v>
      </c>
      <c r="M3" s="32">
        <v>33.16</v>
      </c>
      <c r="N3" s="32">
        <v>13.2</v>
      </c>
      <c r="O3" s="32">
        <v>21.65</v>
      </c>
      <c r="P3" s="32">
        <v>10.4</v>
      </c>
      <c r="Q3" s="32">
        <v>30.09</v>
      </c>
      <c r="R3" s="32">
        <v>23.71</v>
      </c>
      <c r="S3" s="32">
        <v>31.8499999999999</v>
      </c>
      <c r="T3" s="32">
        <v>0.04</v>
      </c>
      <c r="U3" s="32">
        <v>0.0</v>
      </c>
    </row>
    <row r="4">
      <c r="B4" s="32">
        <v>12.11</v>
      </c>
      <c r="C4" s="32">
        <v>11.66</v>
      </c>
      <c r="D4" s="32">
        <v>12.42</v>
      </c>
      <c r="E4" s="32">
        <v>13.01</v>
      </c>
      <c r="F4" s="32">
        <v>12.45</v>
      </c>
      <c r="G4" s="32">
        <v>11.26</v>
      </c>
      <c r="H4" s="32">
        <v>11.57</v>
      </c>
      <c r="I4" s="32">
        <v>12.93</v>
      </c>
      <c r="J4" s="32">
        <v>13.08</v>
      </c>
      <c r="K4" s="32">
        <v>12.49</v>
      </c>
      <c r="L4" s="32">
        <v>12.69</v>
      </c>
      <c r="M4" s="32">
        <v>32.57</v>
      </c>
      <c r="N4" s="32">
        <v>12.97</v>
      </c>
      <c r="O4" s="32">
        <v>21.08</v>
      </c>
      <c r="P4" s="32">
        <v>10.53</v>
      </c>
      <c r="Q4" s="32">
        <v>30.29</v>
      </c>
      <c r="R4" s="32">
        <v>23.4</v>
      </c>
      <c r="S4" s="32">
        <v>31.37</v>
      </c>
      <c r="T4" s="32">
        <v>0.04</v>
      </c>
      <c r="U4" s="32">
        <v>0.0</v>
      </c>
    </row>
    <row r="5">
      <c r="B5" s="32">
        <v>12.14</v>
      </c>
      <c r="C5" s="32">
        <v>11.7</v>
      </c>
      <c r="D5" s="32">
        <v>12.36</v>
      </c>
      <c r="E5" s="32">
        <v>13.11</v>
      </c>
      <c r="F5" s="32">
        <v>12.36</v>
      </c>
      <c r="G5" s="32">
        <v>11.26</v>
      </c>
      <c r="H5" s="32">
        <v>11.91</v>
      </c>
      <c r="I5" s="32">
        <v>12.92</v>
      </c>
      <c r="J5" s="32">
        <v>13.09</v>
      </c>
      <c r="K5" s="32">
        <v>12.34</v>
      </c>
      <c r="L5" s="32">
        <v>12.6</v>
      </c>
      <c r="M5" s="32">
        <v>33.19</v>
      </c>
      <c r="N5" s="32">
        <v>13.26</v>
      </c>
      <c r="O5" s="32">
        <v>21.62</v>
      </c>
      <c r="P5" s="32">
        <v>10.52</v>
      </c>
      <c r="Q5" s="32">
        <v>30.2</v>
      </c>
      <c r="R5" s="32">
        <v>23.88</v>
      </c>
      <c r="S5" s="32">
        <v>31.31</v>
      </c>
      <c r="T5" s="32">
        <v>0.04</v>
      </c>
      <c r="U5" s="32">
        <v>0.0</v>
      </c>
    </row>
    <row r="6">
      <c r="B6" s="32">
        <v>12.23</v>
      </c>
      <c r="C6" s="32">
        <v>11.44</v>
      </c>
      <c r="D6" s="32">
        <v>12.54</v>
      </c>
      <c r="E6" s="32">
        <v>12.85</v>
      </c>
      <c r="F6" s="32">
        <v>12.48</v>
      </c>
      <c r="G6" s="32">
        <v>11.54</v>
      </c>
      <c r="H6" s="32">
        <v>11.8899999999999</v>
      </c>
      <c r="I6" s="32">
        <v>13.09</v>
      </c>
      <c r="J6" s="32">
        <v>12.76</v>
      </c>
      <c r="K6" s="32">
        <v>12.25</v>
      </c>
      <c r="L6" s="32">
        <v>12.67</v>
      </c>
      <c r="M6" s="32">
        <v>32.67</v>
      </c>
      <c r="N6" s="32">
        <v>13.24</v>
      </c>
      <c r="O6" s="32">
        <v>21.12</v>
      </c>
      <c r="P6" s="32">
        <v>10.34</v>
      </c>
      <c r="Q6" s="32">
        <v>30.35</v>
      </c>
      <c r="R6" s="32">
        <v>23.78</v>
      </c>
      <c r="S6" s="32">
        <v>31.18</v>
      </c>
      <c r="T6" s="32">
        <v>0.05</v>
      </c>
      <c r="U6" s="32">
        <v>0.0</v>
      </c>
    </row>
    <row r="7">
      <c r="B7" s="32">
        <v>11.85</v>
      </c>
      <c r="C7" s="32">
        <v>11.6299999999999</v>
      </c>
      <c r="D7" s="32">
        <v>12.35</v>
      </c>
      <c r="E7" s="32">
        <v>13.02</v>
      </c>
      <c r="F7" s="32">
        <v>12.45</v>
      </c>
      <c r="G7" s="32">
        <v>11.54</v>
      </c>
      <c r="H7" s="32">
        <v>11.62</v>
      </c>
      <c r="I7" s="32">
        <v>13.1</v>
      </c>
      <c r="J7" s="32">
        <v>13.15</v>
      </c>
      <c r="K7" s="32">
        <v>12.13</v>
      </c>
      <c r="L7" s="32">
        <v>12.79</v>
      </c>
      <c r="M7" s="32">
        <v>33.04</v>
      </c>
      <c r="N7" s="32">
        <v>13.34</v>
      </c>
      <c r="O7" s="32">
        <v>21.3199999999999</v>
      </c>
      <c r="P7" s="32">
        <v>10.5</v>
      </c>
      <c r="Q7" s="32">
        <v>29.97</v>
      </c>
      <c r="R7" s="32">
        <v>23.5999999999999</v>
      </c>
      <c r="S7" s="32">
        <v>31.88</v>
      </c>
      <c r="T7" s="32">
        <v>0.04</v>
      </c>
      <c r="U7" s="32">
        <v>0.0</v>
      </c>
    </row>
    <row r="8">
      <c r="B8" s="32">
        <v>12.0</v>
      </c>
      <c r="C8" s="32">
        <v>11.41</v>
      </c>
      <c r="D8" s="32">
        <v>12.38</v>
      </c>
      <c r="E8" s="32">
        <v>12.95</v>
      </c>
      <c r="F8" s="32">
        <v>12.33</v>
      </c>
      <c r="G8" s="32">
        <v>11.52</v>
      </c>
      <c r="H8" s="32">
        <v>11.7099999999999</v>
      </c>
      <c r="I8" s="32">
        <v>12.86</v>
      </c>
      <c r="J8" s="32">
        <v>12.88</v>
      </c>
      <c r="K8" s="32">
        <v>12.41</v>
      </c>
      <c r="L8" s="32">
        <v>12.87</v>
      </c>
      <c r="M8" s="32">
        <v>33.13</v>
      </c>
      <c r="N8" s="32">
        <v>13.19</v>
      </c>
      <c r="O8" s="32">
        <v>21.4599999999999</v>
      </c>
      <c r="P8" s="32">
        <v>10.54</v>
      </c>
      <c r="Q8" s="32">
        <v>30.1</v>
      </c>
      <c r="R8" s="32">
        <v>23.7299999999999</v>
      </c>
      <c r="S8" s="32">
        <v>31.43</v>
      </c>
      <c r="T8" s="32">
        <v>0.04</v>
      </c>
      <c r="U8" s="32">
        <v>0.0</v>
      </c>
    </row>
    <row r="9">
      <c r="B9" s="32">
        <v>12.0499999999999</v>
      </c>
      <c r="C9" s="32">
        <v>11.6</v>
      </c>
      <c r="D9" s="32">
        <v>12.45</v>
      </c>
      <c r="E9" s="32">
        <v>12.79</v>
      </c>
      <c r="F9" s="32">
        <v>12.32</v>
      </c>
      <c r="G9" s="32">
        <v>11.33</v>
      </c>
      <c r="H9" s="32">
        <v>12.03</v>
      </c>
      <c r="I9" s="32">
        <v>12.92</v>
      </c>
      <c r="J9" s="32">
        <v>13.02</v>
      </c>
      <c r="K9" s="32">
        <v>12.32</v>
      </c>
      <c r="L9" s="32">
        <v>12.84</v>
      </c>
      <c r="M9" s="32">
        <v>32.95</v>
      </c>
      <c r="N9" s="32">
        <v>13.03</v>
      </c>
      <c r="O9" s="32">
        <v>21.54</v>
      </c>
      <c r="P9" s="32">
        <v>10.37</v>
      </c>
      <c r="Q9" s="32">
        <v>29.97</v>
      </c>
      <c r="R9" s="32">
        <v>23.71</v>
      </c>
      <c r="S9" s="32">
        <v>31.43</v>
      </c>
      <c r="T9" s="32">
        <v>0.04</v>
      </c>
      <c r="U9" s="32">
        <v>0.0</v>
      </c>
    </row>
    <row r="10">
      <c r="B10" s="32">
        <v>11.98</v>
      </c>
      <c r="C10" s="32">
        <v>11.46</v>
      </c>
      <c r="D10" s="32">
        <v>12.44</v>
      </c>
      <c r="E10" s="32">
        <v>13.0499999999999</v>
      </c>
      <c r="F10" s="32">
        <v>12.33</v>
      </c>
      <c r="G10" s="32">
        <v>11.5</v>
      </c>
      <c r="H10" s="32">
        <v>11.7999999999999</v>
      </c>
      <c r="I10" s="32">
        <v>12.9699999999999</v>
      </c>
      <c r="J10" s="32">
        <v>12.86</v>
      </c>
      <c r="K10" s="32">
        <v>12.24</v>
      </c>
      <c r="L10" s="32">
        <v>12.87</v>
      </c>
      <c r="M10" s="32">
        <v>33.1</v>
      </c>
      <c r="N10" s="32">
        <v>13.15</v>
      </c>
      <c r="O10" s="32">
        <v>21.24</v>
      </c>
      <c r="P10" s="32">
        <v>10.47</v>
      </c>
      <c r="Q10" s="32">
        <v>29.79</v>
      </c>
      <c r="R10" s="32">
        <v>23.81</v>
      </c>
      <c r="S10" s="32">
        <v>31.73</v>
      </c>
      <c r="T10" s="32">
        <v>0.05</v>
      </c>
      <c r="U10" s="32">
        <v>0.0</v>
      </c>
    </row>
    <row r="11">
      <c r="B11" s="32">
        <v>12.06</v>
      </c>
      <c r="C11" s="32">
        <v>11.43</v>
      </c>
      <c r="D11" s="32">
        <v>12.42</v>
      </c>
      <c r="E11" s="32">
        <v>12.94</v>
      </c>
      <c r="F11" s="32">
        <v>12.42</v>
      </c>
      <c r="G11" s="32">
        <v>11.38</v>
      </c>
      <c r="H11" s="32">
        <v>11.8899999999999</v>
      </c>
      <c r="I11" s="32">
        <v>13.0499999999999</v>
      </c>
      <c r="J11" s="32">
        <v>12.93</v>
      </c>
      <c r="K11" s="32">
        <v>12.24</v>
      </c>
      <c r="L11" s="32">
        <v>12.7</v>
      </c>
      <c r="M11" s="32">
        <v>33.55</v>
      </c>
      <c r="N11" s="32">
        <v>13.17</v>
      </c>
      <c r="O11" s="32">
        <v>21.47</v>
      </c>
      <c r="P11" s="32">
        <v>10.5</v>
      </c>
      <c r="Q11" s="32">
        <v>30.3</v>
      </c>
      <c r="R11" s="32">
        <v>23.57</v>
      </c>
      <c r="S11" s="32">
        <v>31.58</v>
      </c>
      <c r="T11" s="32">
        <v>0.04</v>
      </c>
      <c r="U11" s="32">
        <v>0.01</v>
      </c>
    </row>
    <row r="12">
      <c r="B12" s="32">
        <v>12.08</v>
      </c>
      <c r="C12" s="32">
        <v>11.51</v>
      </c>
      <c r="D12" s="32">
        <v>12.48</v>
      </c>
      <c r="E12" s="32">
        <v>12.84</v>
      </c>
      <c r="F12" s="32">
        <v>12.25</v>
      </c>
      <c r="G12" s="32">
        <v>11.3099999999999</v>
      </c>
      <c r="H12" s="32">
        <v>11.8</v>
      </c>
      <c r="I12" s="32">
        <v>13.04</v>
      </c>
      <c r="J12" s="32">
        <v>13.04</v>
      </c>
      <c r="K12" s="32">
        <v>12.31</v>
      </c>
      <c r="L12" s="32">
        <v>12.88</v>
      </c>
      <c r="M12" s="32">
        <v>33.25</v>
      </c>
      <c r="N12" s="32">
        <v>13.19</v>
      </c>
      <c r="O12" s="32">
        <v>21.45</v>
      </c>
      <c r="P12" s="32">
        <v>10.57</v>
      </c>
      <c r="Q12" s="32">
        <v>29.9</v>
      </c>
      <c r="R12" s="32">
        <v>23.49</v>
      </c>
      <c r="S12" s="32">
        <v>31.68</v>
      </c>
      <c r="T12" s="32">
        <v>0.04</v>
      </c>
      <c r="U12" s="32">
        <v>0.0</v>
      </c>
    </row>
    <row r="13">
      <c r="A13" s="115" t="s">
        <v>137</v>
      </c>
      <c r="B13" s="34">
        <f t="shared" ref="B13:U13" si="1">AVERAGE(B3:B12)</f>
        <v>12.062</v>
      </c>
      <c r="C13" s="34">
        <f t="shared" si="1"/>
        <v>11.522</v>
      </c>
      <c r="D13" s="34">
        <f t="shared" si="1"/>
        <v>12.412</v>
      </c>
      <c r="E13" s="34">
        <f t="shared" si="1"/>
        <v>12.925</v>
      </c>
      <c r="F13" s="34">
        <f t="shared" si="1"/>
        <v>12.366</v>
      </c>
      <c r="G13" s="34">
        <f t="shared" si="1"/>
        <v>11.396</v>
      </c>
      <c r="H13" s="34">
        <f t="shared" si="1"/>
        <v>11.781</v>
      </c>
      <c r="I13" s="34">
        <f t="shared" si="1"/>
        <v>12.976</v>
      </c>
      <c r="J13" s="34">
        <f t="shared" si="1"/>
        <v>12.968</v>
      </c>
      <c r="K13" s="34">
        <f t="shared" si="1"/>
        <v>12.288</v>
      </c>
      <c r="L13" s="34">
        <f t="shared" si="1"/>
        <v>12.776</v>
      </c>
      <c r="M13" s="34">
        <f t="shared" si="1"/>
        <v>33.061</v>
      </c>
      <c r="N13" s="34">
        <f t="shared" si="1"/>
        <v>13.174</v>
      </c>
      <c r="O13" s="34">
        <f t="shared" si="1"/>
        <v>21.395</v>
      </c>
      <c r="P13" s="34">
        <f t="shared" si="1"/>
        <v>10.474</v>
      </c>
      <c r="Q13" s="34">
        <f t="shared" si="1"/>
        <v>30.096</v>
      </c>
      <c r="R13" s="34">
        <f t="shared" si="1"/>
        <v>23.668</v>
      </c>
      <c r="S13" s="34">
        <f t="shared" si="1"/>
        <v>31.544</v>
      </c>
      <c r="T13" s="34">
        <f t="shared" si="1"/>
        <v>0.042</v>
      </c>
      <c r="U13" s="34">
        <f t="shared" si="1"/>
        <v>0.001</v>
      </c>
    </row>
    <row r="14">
      <c r="A14" s="115" t="s">
        <v>138</v>
      </c>
      <c r="B14" s="32">
        <f t="shared" ref="B14:U14" si="2">_xlfn.STDEV.S(B3:B12)</f>
        <v>0.1032580371</v>
      </c>
      <c r="C14" s="32">
        <f t="shared" si="2"/>
        <v>0.1156431292</v>
      </c>
      <c r="D14" s="32">
        <f t="shared" si="2"/>
        <v>0.07330302404</v>
      </c>
      <c r="E14" s="32">
        <f t="shared" si="2"/>
        <v>0.1304905275</v>
      </c>
      <c r="F14" s="32">
        <f t="shared" si="2"/>
        <v>0.07988881162</v>
      </c>
      <c r="G14" s="32">
        <f t="shared" si="2"/>
        <v>0.1166380917</v>
      </c>
      <c r="H14" s="32">
        <f t="shared" si="2"/>
        <v>0.1545926547</v>
      </c>
      <c r="I14" s="32">
        <f t="shared" si="2"/>
        <v>0.08758487947</v>
      </c>
      <c r="J14" s="32">
        <f t="shared" si="2"/>
        <v>0.1256803706</v>
      </c>
      <c r="K14" s="32">
        <f t="shared" si="2"/>
        <v>0.1105340571</v>
      </c>
      <c r="L14" s="32">
        <f t="shared" si="2"/>
        <v>0.1020021786</v>
      </c>
      <c r="M14" s="32">
        <f t="shared" si="2"/>
        <v>0.2817189301</v>
      </c>
      <c r="N14" s="32">
        <f t="shared" si="2"/>
        <v>0.1072069649</v>
      </c>
      <c r="O14" s="32">
        <f t="shared" si="2"/>
        <v>0.198340336</v>
      </c>
      <c r="P14" s="32">
        <f t="shared" si="2"/>
        <v>0.07777460311</v>
      </c>
      <c r="Q14" s="32">
        <f t="shared" si="2"/>
        <v>0.1881016274</v>
      </c>
      <c r="R14" s="32">
        <f t="shared" si="2"/>
        <v>0.1500962654</v>
      </c>
      <c r="S14" s="32">
        <f t="shared" si="2"/>
        <v>0.2367464654</v>
      </c>
      <c r="T14" s="32">
        <f t="shared" si="2"/>
        <v>0.004216370214</v>
      </c>
      <c r="U14" s="32">
        <f t="shared" si="2"/>
        <v>0.00316227766</v>
      </c>
    </row>
    <row r="15">
      <c r="A15" s="114" t="s">
        <v>139</v>
      </c>
      <c r="B15" s="34">
        <f t="shared" ref="B15:U15" si="3">2*B14</f>
        <v>0.2065160742</v>
      </c>
      <c r="C15" s="34">
        <f t="shared" si="3"/>
        <v>0.2312862584</v>
      </c>
      <c r="D15" s="34">
        <f t="shared" si="3"/>
        <v>0.1466060481</v>
      </c>
      <c r="E15" s="34">
        <f t="shared" si="3"/>
        <v>0.2609810551</v>
      </c>
      <c r="F15" s="34">
        <f t="shared" si="3"/>
        <v>0.1597776232</v>
      </c>
      <c r="G15" s="34">
        <f t="shared" si="3"/>
        <v>0.2332761835</v>
      </c>
      <c r="H15" s="34">
        <f t="shared" si="3"/>
        <v>0.3091853094</v>
      </c>
      <c r="I15" s="34">
        <f t="shared" si="3"/>
        <v>0.1751697589</v>
      </c>
      <c r="J15" s="34">
        <f t="shared" si="3"/>
        <v>0.2513607412</v>
      </c>
      <c r="K15" s="34">
        <f t="shared" si="3"/>
        <v>0.2210681142</v>
      </c>
      <c r="L15" s="34">
        <f t="shared" si="3"/>
        <v>0.2040043573</v>
      </c>
      <c r="M15" s="34">
        <f t="shared" si="3"/>
        <v>0.5634378601</v>
      </c>
      <c r="N15" s="34">
        <f t="shared" si="3"/>
        <v>0.2144139299</v>
      </c>
      <c r="O15" s="34">
        <f t="shared" si="3"/>
        <v>0.396680672</v>
      </c>
      <c r="P15" s="34">
        <f t="shared" si="3"/>
        <v>0.1555492062</v>
      </c>
      <c r="Q15" s="34">
        <f t="shared" si="3"/>
        <v>0.3762032548</v>
      </c>
      <c r="R15" s="34">
        <f t="shared" si="3"/>
        <v>0.3001925308</v>
      </c>
      <c r="S15" s="34">
        <f t="shared" si="3"/>
        <v>0.4734929308</v>
      </c>
      <c r="T15" s="34">
        <f t="shared" si="3"/>
        <v>0.008432740427</v>
      </c>
      <c r="U15" s="34">
        <f t="shared" si="3"/>
        <v>0.00632455532</v>
      </c>
    </row>
    <row r="16">
      <c r="A16" s="114" t="s">
        <v>140</v>
      </c>
      <c r="B16" s="32">
        <v>15.33</v>
      </c>
      <c r="C16" s="32">
        <v>14.84</v>
      </c>
      <c r="D16" s="32">
        <v>16.09</v>
      </c>
      <c r="E16" s="32">
        <v>16.56</v>
      </c>
      <c r="F16" s="32">
        <v>15.95</v>
      </c>
      <c r="G16" s="32">
        <v>14.75</v>
      </c>
      <c r="H16" s="32">
        <v>15.0</v>
      </c>
      <c r="I16" s="32">
        <v>16.73</v>
      </c>
      <c r="J16" s="32">
        <v>16.93</v>
      </c>
      <c r="K16" s="32">
        <v>15.92</v>
      </c>
      <c r="L16" s="32">
        <v>16.62</v>
      </c>
      <c r="M16" s="32">
        <v>43.67</v>
      </c>
      <c r="N16" s="32">
        <v>16.98</v>
      </c>
      <c r="O16" s="32">
        <v>27.01</v>
      </c>
      <c r="P16" s="32">
        <v>13.26</v>
      </c>
      <c r="Q16" s="32">
        <v>36.68</v>
      </c>
      <c r="R16" s="32">
        <v>29.32</v>
      </c>
      <c r="S16" s="32">
        <v>38.88</v>
      </c>
      <c r="T16" s="32">
        <v>0.33</v>
      </c>
      <c r="U16" s="32">
        <v>0.33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0.003658711944</v>
      </c>
      <c r="L17" s="117"/>
      <c r="M17" s="117"/>
      <c r="N17" s="117"/>
      <c r="O17" s="117"/>
      <c r="P17" s="112" t="s">
        <v>142</v>
      </c>
      <c r="Q17" s="117">
        <f>average(L15:Q15)/60</f>
        <v>0.005306359112</v>
      </c>
      <c r="R17" s="117"/>
      <c r="S17" s="117"/>
      <c r="T17" s="112" t="s">
        <v>143</v>
      </c>
      <c r="U17" s="117">
        <f>average(R15:U15)/60</f>
        <v>0.003285178156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310320.0</v>
      </c>
      <c r="C19" s="119">
        <v>296292.0</v>
      </c>
      <c r="D19" s="119">
        <v>311940.0</v>
      </c>
      <c r="E19" s="119">
        <v>318660.0</v>
      </c>
      <c r="F19" s="119">
        <v>315480.0</v>
      </c>
      <c r="G19" s="119">
        <v>292352.0</v>
      </c>
      <c r="H19" s="119">
        <v>303716.0</v>
      </c>
      <c r="I19" s="119">
        <v>322532.0</v>
      </c>
      <c r="J19" s="119">
        <v>327064.0</v>
      </c>
      <c r="K19" s="119">
        <v>309616.0</v>
      </c>
      <c r="L19" s="119">
        <v>334832.0</v>
      </c>
      <c r="M19" s="119">
        <v>991540.0</v>
      </c>
      <c r="N19" s="119">
        <v>328632.0</v>
      </c>
      <c r="O19" s="119">
        <v>536372.0</v>
      </c>
      <c r="P19" s="119">
        <v>374524.0</v>
      </c>
      <c r="Q19" s="119">
        <v>527224.0</v>
      </c>
      <c r="R19" s="119">
        <v>1274048.0</v>
      </c>
      <c r="S19" s="119">
        <v>606208.0</v>
      </c>
      <c r="T19" s="119">
        <v>16440.0</v>
      </c>
      <c r="U19" s="119">
        <v>9828.0</v>
      </c>
    </row>
    <row r="20">
      <c r="B20" s="119">
        <v>310612.0</v>
      </c>
      <c r="C20" s="119">
        <v>296276.0</v>
      </c>
      <c r="D20" s="119">
        <v>311940.0</v>
      </c>
      <c r="E20" s="119">
        <v>318592.0</v>
      </c>
      <c r="F20" s="119">
        <v>315932.0</v>
      </c>
      <c r="G20" s="119">
        <v>292252.0</v>
      </c>
      <c r="H20" s="119">
        <v>303808.0</v>
      </c>
      <c r="I20" s="119">
        <v>322320.0</v>
      </c>
      <c r="J20" s="119">
        <v>327092.0</v>
      </c>
      <c r="K20" s="119">
        <v>309640.0</v>
      </c>
      <c r="L20" s="119">
        <v>334832.0</v>
      </c>
      <c r="M20" s="119">
        <v>991356.0</v>
      </c>
      <c r="N20" s="119">
        <v>328656.0</v>
      </c>
      <c r="O20" s="119">
        <v>536524.0</v>
      </c>
      <c r="P20" s="119">
        <v>374260.0</v>
      </c>
      <c r="Q20" s="119">
        <v>527088.0</v>
      </c>
      <c r="R20" s="119">
        <v>1273588.0</v>
      </c>
      <c r="S20" s="119">
        <v>606208.0</v>
      </c>
      <c r="T20" s="119">
        <v>16824.0</v>
      </c>
      <c r="U20" s="119">
        <v>10080.0</v>
      </c>
    </row>
    <row r="21">
      <c r="B21" s="119">
        <v>310612.0</v>
      </c>
      <c r="C21" s="119">
        <v>296284.0</v>
      </c>
      <c r="D21" s="119">
        <v>312340.0</v>
      </c>
      <c r="E21" s="119">
        <v>318092.0</v>
      </c>
      <c r="F21" s="119">
        <v>315820.0</v>
      </c>
      <c r="G21" s="119">
        <v>292248.0</v>
      </c>
      <c r="H21" s="119">
        <v>304000.0</v>
      </c>
      <c r="I21" s="119">
        <v>322284.0</v>
      </c>
      <c r="J21" s="119">
        <v>327016.0</v>
      </c>
      <c r="K21" s="119">
        <v>309616.0</v>
      </c>
      <c r="L21" s="119">
        <v>334680.0</v>
      </c>
      <c r="M21" s="119">
        <v>991540.0</v>
      </c>
      <c r="N21" s="119">
        <v>328408.0</v>
      </c>
      <c r="O21" s="119">
        <v>536244.0</v>
      </c>
      <c r="P21" s="119">
        <v>374464.0</v>
      </c>
      <c r="Q21" s="119">
        <v>527108.0</v>
      </c>
      <c r="R21" s="119">
        <v>1273680.0</v>
      </c>
      <c r="S21" s="119">
        <v>606068.0</v>
      </c>
      <c r="T21" s="119">
        <v>16444.0</v>
      </c>
      <c r="U21" s="119">
        <v>10280.0</v>
      </c>
    </row>
    <row r="22">
      <c r="B22" s="119">
        <v>310580.0</v>
      </c>
      <c r="C22" s="119">
        <v>296088.0</v>
      </c>
      <c r="D22" s="119">
        <v>312016.0</v>
      </c>
      <c r="E22" s="119">
        <v>318632.0</v>
      </c>
      <c r="F22" s="119">
        <v>315380.0</v>
      </c>
      <c r="G22" s="119">
        <v>292620.0</v>
      </c>
      <c r="H22" s="119">
        <v>304136.0</v>
      </c>
      <c r="I22" s="119">
        <v>322216.0</v>
      </c>
      <c r="J22" s="119">
        <v>327068.0</v>
      </c>
      <c r="K22" s="119">
        <v>309624.0</v>
      </c>
      <c r="L22" s="119">
        <v>334464.0</v>
      </c>
      <c r="M22" s="119">
        <v>991356.0</v>
      </c>
      <c r="N22" s="119">
        <v>328816.0</v>
      </c>
      <c r="O22" s="119">
        <v>536384.0</v>
      </c>
      <c r="P22" s="119">
        <v>374112.0</v>
      </c>
      <c r="Q22" s="119">
        <v>527208.0</v>
      </c>
      <c r="R22" s="119">
        <v>1274200.0</v>
      </c>
      <c r="S22" s="119">
        <v>605968.0</v>
      </c>
      <c r="T22" s="119">
        <v>16824.0</v>
      </c>
      <c r="U22" s="119">
        <v>10088.0</v>
      </c>
    </row>
    <row r="23">
      <c r="B23" s="119">
        <v>310608.0</v>
      </c>
      <c r="C23" s="119">
        <v>296056.0</v>
      </c>
      <c r="D23" s="119">
        <v>312368.0</v>
      </c>
      <c r="E23" s="119">
        <v>318576.0</v>
      </c>
      <c r="F23" s="119">
        <v>315776.0</v>
      </c>
      <c r="G23" s="119">
        <v>292488.0</v>
      </c>
      <c r="H23" s="119">
        <v>304032.0</v>
      </c>
      <c r="I23" s="119">
        <v>322600.0</v>
      </c>
      <c r="J23" s="119">
        <v>326804.0</v>
      </c>
      <c r="K23" s="119">
        <v>309504.0</v>
      </c>
      <c r="L23" s="119">
        <v>334536.0</v>
      </c>
      <c r="M23" s="119">
        <v>991424.0</v>
      </c>
      <c r="N23" s="119">
        <v>329028.0</v>
      </c>
      <c r="O23" s="119">
        <v>536036.0</v>
      </c>
      <c r="P23" s="119">
        <v>374620.0</v>
      </c>
      <c r="Q23" s="119">
        <v>527088.0</v>
      </c>
      <c r="R23" s="119">
        <v>1274048.0</v>
      </c>
      <c r="S23" s="119">
        <v>605780.0</v>
      </c>
      <c r="T23" s="119">
        <v>16636.0</v>
      </c>
      <c r="U23" s="119">
        <v>10336.0</v>
      </c>
    </row>
    <row r="24">
      <c r="B24" s="119">
        <v>310404.0</v>
      </c>
      <c r="C24" s="119">
        <v>296312.0</v>
      </c>
      <c r="D24" s="119">
        <v>312340.0</v>
      </c>
      <c r="E24" s="119">
        <v>318412.0</v>
      </c>
      <c r="F24" s="119">
        <v>315484.0</v>
      </c>
      <c r="G24" s="119">
        <v>292616.0</v>
      </c>
      <c r="H24" s="119">
        <v>304220.0</v>
      </c>
      <c r="I24" s="119">
        <v>322604.0</v>
      </c>
      <c r="J24" s="119">
        <v>327192.0</v>
      </c>
      <c r="K24" s="119">
        <v>309788.0</v>
      </c>
      <c r="L24" s="119">
        <v>334828.0</v>
      </c>
      <c r="M24" s="119">
        <v>991568.0</v>
      </c>
      <c r="N24" s="119">
        <v>328988.0</v>
      </c>
      <c r="O24" s="119">
        <v>536172.0</v>
      </c>
      <c r="P24" s="119">
        <v>374124.0</v>
      </c>
      <c r="Q24" s="119">
        <v>526828.0</v>
      </c>
      <c r="R24" s="119">
        <v>1274088.0</v>
      </c>
      <c r="S24" s="119">
        <v>606060.0</v>
      </c>
      <c r="T24" s="119">
        <v>16444.0</v>
      </c>
      <c r="U24" s="119">
        <v>10280.0</v>
      </c>
    </row>
    <row r="25">
      <c r="B25" s="119">
        <v>310400.0</v>
      </c>
      <c r="C25" s="119">
        <v>296276.0</v>
      </c>
      <c r="D25" s="119">
        <v>312328.0</v>
      </c>
      <c r="E25" s="119">
        <v>318568.0</v>
      </c>
      <c r="F25" s="119">
        <v>315596.0</v>
      </c>
      <c r="G25" s="119">
        <v>292536.0</v>
      </c>
      <c r="H25" s="119">
        <v>304160.0</v>
      </c>
      <c r="I25" s="119">
        <v>322556.0</v>
      </c>
      <c r="J25" s="119">
        <v>326600.0</v>
      </c>
      <c r="K25" s="119">
        <v>309624.0</v>
      </c>
      <c r="L25" s="119">
        <v>334756.0</v>
      </c>
      <c r="M25" s="119">
        <v>991304.0</v>
      </c>
      <c r="N25" s="119">
        <v>328804.0</v>
      </c>
      <c r="O25" s="119">
        <v>536380.0</v>
      </c>
      <c r="P25" s="119">
        <v>374468.0</v>
      </c>
      <c r="Q25" s="119">
        <v>526952.0</v>
      </c>
      <c r="R25" s="119">
        <v>1274092.0</v>
      </c>
      <c r="S25" s="119">
        <v>606152.0</v>
      </c>
      <c r="T25" s="119">
        <v>16772.0</v>
      </c>
      <c r="U25" s="119">
        <v>10140.0</v>
      </c>
    </row>
    <row r="26">
      <c r="B26" s="119">
        <v>310308.0</v>
      </c>
      <c r="C26" s="119">
        <v>296020.0</v>
      </c>
      <c r="D26" s="119">
        <v>312396.0</v>
      </c>
      <c r="E26" s="119">
        <v>318536.0</v>
      </c>
      <c r="F26" s="119">
        <v>315596.0</v>
      </c>
      <c r="G26" s="119">
        <v>292560.0</v>
      </c>
      <c r="H26" s="119">
        <v>303736.0</v>
      </c>
      <c r="I26" s="119">
        <v>322288.0</v>
      </c>
      <c r="J26" s="119">
        <v>326564.0</v>
      </c>
      <c r="K26" s="119">
        <v>309456.0</v>
      </c>
      <c r="L26" s="119">
        <v>334760.0</v>
      </c>
      <c r="M26" s="119">
        <v>991588.0</v>
      </c>
      <c r="N26" s="119">
        <v>328432.0</v>
      </c>
      <c r="O26" s="119">
        <v>536356.0</v>
      </c>
      <c r="P26" s="119">
        <v>374624.0</v>
      </c>
      <c r="Q26" s="119">
        <v>526956.0</v>
      </c>
      <c r="R26" s="119">
        <v>1274048.0</v>
      </c>
      <c r="S26" s="119">
        <v>605712.0</v>
      </c>
      <c r="T26" s="119">
        <v>16832.0</v>
      </c>
      <c r="U26" s="119">
        <v>9828.0</v>
      </c>
    </row>
    <row r="27">
      <c r="B27" s="119">
        <v>310560.0</v>
      </c>
      <c r="C27" s="119">
        <v>296236.0</v>
      </c>
      <c r="D27" s="119">
        <v>312424.0</v>
      </c>
      <c r="E27" s="119">
        <v>318324.0</v>
      </c>
      <c r="F27" s="119">
        <v>315584.0</v>
      </c>
      <c r="G27" s="119">
        <v>292456.0</v>
      </c>
      <c r="H27" s="119">
        <v>303808.0</v>
      </c>
      <c r="I27" s="119">
        <v>322320.0</v>
      </c>
      <c r="J27" s="119">
        <v>327076.0</v>
      </c>
      <c r="K27" s="119">
        <v>309576.0</v>
      </c>
      <c r="L27" s="119">
        <v>334752.0</v>
      </c>
      <c r="M27" s="119">
        <v>991264.0</v>
      </c>
      <c r="N27" s="119">
        <v>328696.0</v>
      </c>
      <c r="O27" s="119">
        <v>536384.0</v>
      </c>
      <c r="P27" s="119">
        <v>374624.0</v>
      </c>
      <c r="Q27" s="119">
        <v>527208.0</v>
      </c>
      <c r="R27" s="119">
        <v>1273592.0</v>
      </c>
      <c r="S27" s="119">
        <v>605900.0</v>
      </c>
      <c r="T27" s="119">
        <v>16644.0</v>
      </c>
      <c r="U27" s="119">
        <v>9824.0</v>
      </c>
    </row>
    <row r="28">
      <c r="B28" s="119">
        <v>310464.0</v>
      </c>
      <c r="C28" s="119">
        <v>296264.0</v>
      </c>
      <c r="D28" s="119">
        <v>312236.0</v>
      </c>
      <c r="E28" s="119">
        <v>318412.0</v>
      </c>
      <c r="F28" s="119">
        <v>315516.0</v>
      </c>
      <c r="G28" s="119">
        <v>292248.0</v>
      </c>
      <c r="H28" s="119">
        <v>304220.0</v>
      </c>
      <c r="I28" s="119">
        <v>322208.0</v>
      </c>
      <c r="J28" s="119">
        <v>326936.0</v>
      </c>
      <c r="K28" s="119">
        <v>309680.0</v>
      </c>
      <c r="L28" s="119">
        <v>334984.0</v>
      </c>
      <c r="M28" s="119">
        <v>991520.0</v>
      </c>
      <c r="N28" s="119">
        <v>328920.0</v>
      </c>
      <c r="O28" s="119">
        <v>536344.0</v>
      </c>
      <c r="P28" s="119">
        <v>374184.0</v>
      </c>
      <c r="Q28" s="119">
        <v>527068.0</v>
      </c>
      <c r="R28" s="119">
        <v>1273580.0</v>
      </c>
      <c r="S28" s="119">
        <v>605708.0</v>
      </c>
      <c r="T28" s="119">
        <v>16440.0</v>
      </c>
      <c r="U28" s="119">
        <v>10264.0</v>
      </c>
    </row>
    <row r="29">
      <c r="A29" s="115" t="s">
        <v>137</v>
      </c>
      <c r="B29" s="32">
        <f t="shared" ref="B29:U29" si="4">AVERAGE(B19:B28)</f>
        <v>310486.8</v>
      </c>
      <c r="C29" s="32">
        <f t="shared" si="4"/>
        <v>296210.4</v>
      </c>
      <c r="D29" s="32">
        <f t="shared" si="4"/>
        <v>312232.8</v>
      </c>
      <c r="E29" s="32">
        <f t="shared" si="4"/>
        <v>318480.4</v>
      </c>
      <c r="F29" s="32">
        <f t="shared" si="4"/>
        <v>315616.4</v>
      </c>
      <c r="G29" s="32">
        <f t="shared" si="4"/>
        <v>292437.6</v>
      </c>
      <c r="H29" s="32">
        <f t="shared" si="4"/>
        <v>303983.6</v>
      </c>
      <c r="I29" s="32">
        <f t="shared" si="4"/>
        <v>322392.8</v>
      </c>
      <c r="J29" s="32">
        <f t="shared" si="4"/>
        <v>326941.2</v>
      </c>
      <c r="K29" s="32">
        <f t="shared" si="4"/>
        <v>309612.4</v>
      </c>
      <c r="L29" s="32">
        <f t="shared" si="4"/>
        <v>334742.4</v>
      </c>
      <c r="M29" s="32">
        <f t="shared" si="4"/>
        <v>991446</v>
      </c>
      <c r="N29" s="32">
        <f t="shared" si="4"/>
        <v>328738</v>
      </c>
      <c r="O29" s="32">
        <f t="shared" si="4"/>
        <v>536319.6</v>
      </c>
      <c r="P29" s="32">
        <f t="shared" si="4"/>
        <v>374400.4</v>
      </c>
      <c r="Q29" s="32">
        <f t="shared" si="4"/>
        <v>527072.8</v>
      </c>
      <c r="R29" s="32">
        <f t="shared" si="4"/>
        <v>1273896.4</v>
      </c>
      <c r="S29" s="32">
        <f t="shared" si="4"/>
        <v>605976.4</v>
      </c>
      <c r="T29" s="32">
        <f t="shared" si="4"/>
        <v>16630</v>
      </c>
      <c r="U29" s="32">
        <f t="shared" si="4"/>
        <v>10094.8</v>
      </c>
    </row>
    <row r="30">
      <c r="A30" s="115" t="s">
        <v>138</v>
      </c>
      <c r="B30" s="32">
        <f t="shared" ref="B30:U30" si="5">_xlfn.STDEV.S(B19:B28)</f>
        <v>122.3771947</v>
      </c>
      <c r="C30" s="32">
        <f t="shared" si="5"/>
        <v>110.356191</v>
      </c>
      <c r="D30" s="32">
        <f t="shared" si="5"/>
        <v>192.0629526</v>
      </c>
      <c r="E30" s="32">
        <f t="shared" si="5"/>
        <v>173.9317874</v>
      </c>
      <c r="F30" s="32">
        <f t="shared" si="5"/>
        <v>173.3687143</v>
      </c>
      <c r="G30" s="32">
        <f t="shared" si="5"/>
        <v>151.4046822</v>
      </c>
      <c r="H30" s="32">
        <f t="shared" si="5"/>
        <v>200.9174513</v>
      </c>
      <c r="I30" s="32">
        <f t="shared" si="5"/>
        <v>160.6851995</v>
      </c>
      <c r="J30" s="32">
        <f t="shared" si="5"/>
        <v>215.5390143</v>
      </c>
      <c r="K30" s="32">
        <f t="shared" si="5"/>
        <v>90.67548977</v>
      </c>
      <c r="L30" s="32">
        <f t="shared" si="5"/>
        <v>151.4164236</v>
      </c>
      <c r="M30" s="32">
        <f t="shared" si="5"/>
        <v>119.3351955</v>
      </c>
      <c r="N30" s="32">
        <f t="shared" si="5"/>
        <v>214.0674868</v>
      </c>
      <c r="O30" s="32">
        <f t="shared" si="5"/>
        <v>135.9405099</v>
      </c>
      <c r="P30" s="32">
        <f t="shared" si="5"/>
        <v>210.3495504</v>
      </c>
      <c r="Q30" s="32">
        <f t="shared" si="5"/>
        <v>128.8002761</v>
      </c>
      <c r="R30" s="32">
        <f t="shared" si="5"/>
        <v>251.8373373</v>
      </c>
      <c r="S30" s="32">
        <f t="shared" si="5"/>
        <v>194.341738</v>
      </c>
      <c r="T30" s="32">
        <f t="shared" si="5"/>
        <v>175.709356</v>
      </c>
      <c r="U30" s="32">
        <f t="shared" si="5"/>
        <v>203.6908333</v>
      </c>
    </row>
    <row r="31">
      <c r="A31" s="114" t="s">
        <v>139</v>
      </c>
      <c r="B31" s="34">
        <f t="shared" ref="B31:U31" si="6">2*B30</f>
        <v>244.7543894</v>
      </c>
      <c r="C31" s="34">
        <f t="shared" si="6"/>
        <v>220.712382</v>
      </c>
      <c r="D31" s="34">
        <f t="shared" si="6"/>
        <v>384.1259053</v>
      </c>
      <c r="E31" s="34">
        <f t="shared" si="6"/>
        <v>347.8635748</v>
      </c>
      <c r="F31" s="34">
        <f t="shared" si="6"/>
        <v>346.7374287</v>
      </c>
      <c r="G31" s="34">
        <f t="shared" si="6"/>
        <v>302.8093643</v>
      </c>
      <c r="H31" s="34">
        <f t="shared" si="6"/>
        <v>401.8349025</v>
      </c>
      <c r="I31" s="34">
        <f t="shared" si="6"/>
        <v>321.370399</v>
      </c>
      <c r="J31" s="34">
        <f t="shared" si="6"/>
        <v>431.0780285</v>
      </c>
      <c r="K31" s="34">
        <f t="shared" si="6"/>
        <v>181.3509795</v>
      </c>
      <c r="L31" s="34">
        <f t="shared" si="6"/>
        <v>302.8328472</v>
      </c>
      <c r="M31" s="34">
        <f t="shared" si="6"/>
        <v>238.670391</v>
      </c>
      <c r="N31" s="34">
        <f t="shared" si="6"/>
        <v>428.1349735</v>
      </c>
      <c r="O31" s="34">
        <f t="shared" si="6"/>
        <v>271.8810197</v>
      </c>
      <c r="P31" s="34">
        <f t="shared" si="6"/>
        <v>420.6991007</v>
      </c>
      <c r="Q31" s="34">
        <f t="shared" si="6"/>
        <v>257.6005521</v>
      </c>
      <c r="R31" s="34">
        <f t="shared" si="6"/>
        <v>503.6746745</v>
      </c>
      <c r="S31" s="34">
        <f t="shared" si="6"/>
        <v>388.6834759</v>
      </c>
      <c r="T31" s="34">
        <f t="shared" si="6"/>
        <v>351.418712</v>
      </c>
      <c r="U31" s="34">
        <f t="shared" si="6"/>
        <v>407.3816665</v>
      </c>
    </row>
    <row r="32">
      <c r="A32" s="114" t="s">
        <v>145</v>
      </c>
      <c r="B32" s="32">
        <v>310488.0</v>
      </c>
      <c r="C32" s="32">
        <v>295644.0</v>
      </c>
      <c r="D32" s="32">
        <v>312636.0</v>
      </c>
      <c r="E32" s="32">
        <v>318344.0</v>
      </c>
      <c r="F32" s="32">
        <v>307688.0</v>
      </c>
      <c r="G32" s="32">
        <v>292528.0</v>
      </c>
      <c r="H32" s="32">
        <v>304076.0</v>
      </c>
      <c r="I32" s="32">
        <v>322180.0</v>
      </c>
      <c r="J32" s="32">
        <v>327360.0</v>
      </c>
      <c r="K32" s="32">
        <v>309468.0</v>
      </c>
      <c r="L32" s="32">
        <v>334356.0</v>
      </c>
      <c r="M32" s="32">
        <v>990996.0</v>
      </c>
      <c r="N32" s="32">
        <v>329012.0</v>
      </c>
      <c r="O32" s="32">
        <v>536252.0</v>
      </c>
      <c r="P32" s="32">
        <v>374144.0</v>
      </c>
      <c r="Q32" s="32">
        <v>527884.0</v>
      </c>
      <c r="R32" s="32">
        <v>1274036.0</v>
      </c>
      <c r="S32" s="32">
        <v>605496.0</v>
      </c>
      <c r="T32" s="32">
        <v>16776.0</v>
      </c>
      <c r="U32" s="32">
        <v>9868.0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0.3108044291</v>
      </c>
      <c r="L33" s="117"/>
      <c r="M33" s="117"/>
      <c r="N33" s="117"/>
      <c r="O33" s="117"/>
      <c r="P33" s="112" t="s">
        <v>142</v>
      </c>
      <c r="Q33" s="117">
        <f>average(L31:Q31)/1024</f>
        <v>0.3124705215</v>
      </c>
      <c r="R33" s="117"/>
      <c r="S33" s="117"/>
      <c r="T33" s="112" t="s">
        <v>143</v>
      </c>
      <c r="U33" s="117">
        <f>average(R31:U31)/1024</f>
        <v>0.4031148752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1.0</v>
      </c>
      <c r="Q34" s="32">
        <v>0.0</v>
      </c>
      <c r="R34" s="32">
        <v>1.0</v>
      </c>
      <c r="S34" s="32">
        <v>0.0</v>
      </c>
      <c r="T34" s="32">
        <v>1.0</v>
      </c>
      <c r="U34" s="32">
        <v>1.0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1.0</v>
      </c>
      <c r="Q35" s="32">
        <v>0.0</v>
      </c>
      <c r="R35" s="32">
        <v>1.0</v>
      </c>
      <c r="S35" s="32">
        <v>0.0</v>
      </c>
      <c r="T35" s="32">
        <v>1.0</v>
      </c>
      <c r="U35" s="32">
        <v>1.0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1.0</v>
      </c>
      <c r="Q36" s="32">
        <v>0.0</v>
      </c>
      <c r="R36" s="32">
        <v>1.0</v>
      </c>
      <c r="S36" s="32">
        <v>0.0</v>
      </c>
      <c r="T36" s="32">
        <v>1.0</v>
      </c>
      <c r="U36" s="32">
        <v>1.0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1.0</v>
      </c>
      <c r="Q37" s="32">
        <v>0.0</v>
      </c>
      <c r="R37" s="32">
        <v>1.0</v>
      </c>
      <c r="S37" s="32">
        <v>0.0</v>
      </c>
      <c r="T37" s="32">
        <v>1.0</v>
      </c>
      <c r="U37" s="32">
        <v>1.0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1.0</v>
      </c>
      <c r="Q38" s="32">
        <v>0.0</v>
      </c>
      <c r="R38" s="32">
        <v>1.0</v>
      </c>
      <c r="S38" s="32">
        <v>0.0</v>
      </c>
      <c r="T38" s="32">
        <v>1.0</v>
      </c>
      <c r="U38" s="32">
        <v>1.0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1.0</v>
      </c>
      <c r="Q39" s="32">
        <v>0.0</v>
      </c>
      <c r="R39" s="32">
        <v>1.0</v>
      </c>
      <c r="S39" s="32">
        <v>0.0</v>
      </c>
      <c r="T39" s="32">
        <v>1.0</v>
      </c>
      <c r="U39" s="32">
        <v>1.0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1.0</v>
      </c>
      <c r="Q40" s="32">
        <v>0.0</v>
      </c>
      <c r="R40" s="32">
        <v>1.0</v>
      </c>
      <c r="S40" s="32">
        <v>0.0</v>
      </c>
      <c r="T40" s="32">
        <v>1.0</v>
      </c>
      <c r="U40" s="32">
        <v>1.0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1.0</v>
      </c>
      <c r="Q41" s="32">
        <v>0.0</v>
      </c>
      <c r="R41" s="32">
        <v>1.0</v>
      </c>
      <c r="S41" s="32">
        <v>0.0</v>
      </c>
      <c r="T41" s="32">
        <v>1.0</v>
      </c>
      <c r="U41" s="32">
        <v>1.0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1.0</v>
      </c>
      <c r="Q42" s="32">
        <v>0.0</v>
      </c>
      <c r="R42" s="32">
        <v>1.0</v>
      </c>
      <c r="S42" s="32">
        <v>0.0</v>
      </c>
      <c r="T42" s="32">
        <v>1.0</v>
      </c>
      <c r="U42" s="32">
        <v>1.0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1.0</v>
      </c>
      <c r="Q43" s="32">
        <v>0.0</v>
      </c>
      <c r="R43" s="32">
        <v>1.0</v>
      </c>
      <c r="S43" s="32">
        <v>0.0</v>
      </c>
      <c r="T43" s="32">
        <v>1.0</v>
      </c>
      <c r="U43" s="32">
        <v>1.0</v>
      </c>
    </row>
    <row r="44">
      <c r="A44" s="115" t="s">
        <v>137</v>
      </c>
      <c r="B44" s="32">
        <f t="shared" ref="B44:U44" si="7">AVERAGE(B34:B43)</f>
        <v>0</v>
      </c>
      <c r="C44" s="32">
        <f t="shared" si="7"/>
        <v>0</v>
      </c>
      <c r="D44" s="32">
        <f t="shared" si="7"/>
        <v>0</v>
      </c>
      <c r="E44" s="32">
        <f t="shared" si="7"/>
        <v>0</v>
      </c>
      <c r="F44" s="32">
        <f t="shared" si="7"/>
        <v>0</v>
      </c>
      <c r="G44" s="32">
        <f t="shared" si="7"/>
        <v>0</v>
      </c>
      <c r="H44" s="32">
        <f t="shared" si="7"/>
        <v>0</v>
      </c>
      <c r="I44" s="32">
        <f t="shared" si="7"/>
        <v>0</v>
      </c>
      <c r="J44" s="32">
        <f t="shared" si="7"/>
        <v>0</v>
      </c>
      <c r="K44" s="32">
        <f t="shared" si="7"/>
        <v>0</v>
      </c>
      <c r="L44" s="32">
        <f t="shared" si="7"/>
        <v>0</v>
      </c>
      <c r="M44" s="32">
        <f t="shared" si="7"/>
        <v>0</v>
      </c>
      <c r="N44" s="32">
        <f t="shared" si="7"/>
        <v>0</v>
      </c>
      <c r="O44" s="32">
        <f t="shared" si="7"/>
        <v>0</v>
      </c>
      <c r="P44" s="32">
        <f t="shared" si="7"/>
        <v>1</v>
      </c>
      <c r="Q44" s="32">
        <f t="shared" si="7"/>
        <v>0</v>
      </c>
      <c r="R44" s="32">
        <f t="shared" si="7"/>
        <v>1</v>
      </c>
      <c r="S44" s="32">
        <f t="shared" si="7"/>
        <v>0</v>
      </c>
      <c r="T44" s="32">
        <f t="shared" si="7"/>
        <v>1</v>
      </c>
      <c r="U44" s="32">
        <f t="shared" si="7"/>
        <v>1</v>
      </c>
    </row>
    <row r="45">
      <c r="A45" s="114"/>
    </row>
    <row r="46">
      <c r="A46" s="114" t="s">
        <v>147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1"/>
      <c r="Q46" s="120"/>
      <c r="R46" s="121"/>
      <c r="S46" s="120"/>
      <c r="T46" s="121"/>
      <c r="U46" s="121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88.89</v>
      </c>
      <c r="C3" s="127">
        <v>0.08</v>
      </c>
      <c r="D3" s="127">
        <v>3.26</v>
      </c>
      <c r="E3" s="127">
        <v>9.53</v>
      </c>
      <c r="F3" s="127">
        <v>7.15</v>
      </c>
      <c r="G3" s="127">
        <v>8.17</v>
      </c>
      <c r="H3" s="127">
        <v>1.67</v>
      </c>
      <c r="I3" s="127">
        <v>5.33</v>
      </c>
      <c r="J3" s="127">
        <v>0.03</v>
      </c>
      <c r="K3" s="127">
        <v>8.38</v>
      </c>
      <c r="L3" s="127">
        <v>0.09</v>
      </c>
      <c r="M3" s="127">
        <v>0.05</v>
      </c>
      <c r="N3" s="127">
        <v>9.85</v>
      </c>
      <c r="O3" s="127">
        <v>34.04</v>
      </c>
      <c r="P3" s="128"/>
      <c r="Q3" s="127">
        <v>0.16</v>
      </c>
      <c r="R3" s="128"/>
      <c r="S3" s="127">
        <v>0.11</v>
      </c>
      <c r="T3" s="32" t="s">
        <v>153</v>
      </c>
    </row>
    <row r="4">
      <c r="B4" s="127">
        <v>89.44</v>
      </c>
      <c r="C4" s="127">
        <v>0.08</v>
      </c>
      <c r="D4" s="127">
        <v>3.46</v>
      </c>
      <c r="E4" s="127">
        <v>9.88</v>
      </c>
      <c r="F4" s="127">
        <v>7.15</v>
      </c>
      <c r="G4" s="127">
        <v>9.31</v>
      </c>
      <c r="H4" s="127">
        <v>1.75</v>
      </c>
      <c r="I4" s="127">
        <v>5.21</v>
      </c>
      <c r="J4" s="127">
        <v>0.03</v>
      </c>
      <c r="K4" s="127">
        <v>8.19</v>
      </c>
      <c r="L4" s="127">
        <v>0.11</v>
      </c>
      <c r="M4" s="127">
        <v>0.06</v>
      </c>
      <c r="N4" s="127">
        <v>10.7</v>
      </c>
      <c r="O4" s="127">
        <v>34.74</v>
      </c>
      <c r="P4" s="128"/>
      <c r="Q4" s="127">
        <v>0.11</v>
      </c>
      <c r="R4" s="128"/>
      <c r="S4" s="127">
        <v>0.13</v>
      </c>
      <c r="T4" s="32" t="s">
        <v>153</v>
      </c>
    </row>
    <row r="5">
      <c r="B5" s="127">
        <v>88.31</v>
      </c>
      <c r="C5" s="127">
        <v>0.07</v>
      </c>
      <c r="D5" s="127">
        <v>3.41</v>
      </c>
      <c r="E5" s="127">
        <v>9.64</v>
      </c>
      <c r="F5" s="127">
        <v>7.04</v>
      </c>
      <c r="G5" s="127">
        <v>8.83</v>
      </c>
      <c r="H5" s="127">
        <v>1.71</v>
      </c>
      <c r="I5" s="127">
        <v>5.21</v>
      </c>
      <c r="J5" s="127">
        <v>0.02</v>
      </c>
      <c r="K5" s="127">
        <v>8.35</v>
      </c>
      <c r="L5" s="127">
        <v>0.09</v>
      </c>
      <c r="M5" s="127">
        <v>0.05</v>
      </c>
      <c r="N5" s="127">
        <v>10.82</v>
      </c>
      <c r="O5" s="127">
        <v>34.16</v>
      </c>
      <c r="P5" s="128"/>
      <c r="Q5" s="127">
        <v>0.11</v>
      </c>
      <c r="R5" s="128"/>
      <c r="S5" s="127">
        <v>0.08</v>
      </c>
      <c r="T5" s="32" t="s">
        <v>153</v>
      </c>
    </row>
    <row r="6">
      <c r="B6" s="127">
        <v>88.08</v>
      </c>
      <c r="C6" s="127">
        <v>0.07</v>
      </c>
      <c r="D6" s="127">
        <v>3.12</v>
      </c>
      <c r="E6" s="127">
        <v>9.52</v>
      </c>
      <c r="F6" s="127">
        <v>7.18</v>
      </c>
      <c r="G6" s="127">
        <v>8.87</v>
      </c>
      <c r="H6" s="127">
        <v>1.74</v>
      </c>
      <c r="I6" s="127">
        <v>5.25</v>
      </c>
      <c r="J6" s="127">
        <v>0.01</v>
      </c>
      <c r="K6" s="127">
        <v>8.56</v>
      </c>
      <c r="L6" s="127">
        <v>0.09</v>
      </c>
      <c r="M6" s="127">
        <v>0.05</v>
      </c>
      <c r="N6" s="127">
        <v>11.13</v>
      </c>
      <c r="O6" s="127">
        <v>34.76</v>
      </c>
      <c r="P6" s="128"/>
      <c r="Q6" s="127">
        <v>0.16</v>
      </c>
      <c r="R6" s="128"/>
      <c r="S6" s="127">
        <v>0.09</v>
      </c>
      <c r="T6" s="32" t="s">
        <v>153</v>
      </c>
    </row>
    <row r="7">
      <c r="B7" s="127">
        <v>89.49</v>
      </c>
      <c r="C7" s="127">
        <v>0.07</v>
      </c>
      <c r="D7" s="127">
        <v>3.42</v>
      </c>
      <c r="E7" s="127">
        <v>9.7</v>
      </c>
      <c r="F7" s="127">
        <v>7.18</v>
      </c>
      <c r="G7" s="127">
        <v>9.13</v>
      </c>
      <c r="H7" s="127">
        <v>1.73</v>
      </c>
      <c r="I7" s="127">
        <v>5.37</v>
      </c>
      <c r="J7" s="127">
        <v>0.03</v>
      </c>
      <c r="K7" s="127">
        <v>8.74</v>
      </c>
      <c r="L7" s="127">
        <v>0.1</v>
      </c>
      <c r="M7" s="127">
        <v>0.05</v>
      </c>
      <c r="N7" s="127">
        <v>10.68</v>
      </c>
      <c r="O7" s="127">
        <v>35.05</v>
      </c>
      <c r="P7" s="128"/>
      <c r="Q7" s="127">
        <v>0.09</v>
      </c>
      <c r="R7" s="128"/>
      <c r="S7" s="127">
        <v>0.11</v>
      </c>
      <c r="T7" s="32" t="s">
        <v>153</v>
      </c>
    </row>
    <row r="8">
      <c r="B8" s="127">
        <v>89.36</v>
      </c>
      <c r="C8" s="127">
        <v>0.07</v>
      </c>
      <c r="D8" s="127">
        <v>3.35</v>
      </c>
      <c r="E8" s="127">
        <v>9.76</v>
      </c>
      <c r="F8" s="127">
        <v>7.22</v>
      </c>
      <c r="G8" s="127">
        <v>9.33</v>
      </c>
      <c r="H8" s="127">
        <v>1.74</v>
      </c>
      <c r="I8" s="127">
        <v>5.41</v>
      </c>
      <c r="J8" s="127">
        <v>0.02</v>
      </c>
      <c r="K8" s="127">
        <v>8.61</v>
      </c>
      <c r="L8" s="127">
        <v>0.08</v>
      </c>
      <c r="M8" s="127">
        <v>0.06</v>
      </c>
      <c r="N8" s="127">
        <v>11.07</v>
      </c>
      <c r="O8" s="127">
        <v>35.43</v>
      </c>
      <c r="P8" s="128"/>
      <c r="Q8" s="127">
        <v>0.21</v>
      </c>
      <c r="R8" s="128"/>
      <c r="S8" s="127">
        <v>0.08</v>
      </c>
      <c r="T8" s="32" t="s">
        <v>153</v>
      </c>
    </row>
    <row r="9">
      <c r="B9" s="127">
        <v>89.71</v>
      </c>
      <c r="C9" s="127">
        <v>0.07</v>
      </c>
      <c r="D9" s="127">
        <v>3.3</v>
      </c>
      <c r="E9" s="127">
        <v>9.54</v>
      </c>
      <c r="F9" s="127">
        <v>7.0</v>
      </c>
      <c r="G9" s="127">
        <v>8.65</v>
      </c>
      <c r="H9" s="127">
        <v>1.72</v>
      </c>
      <c r="I9" s="127">
        <v>5.18</v>
      </c>
      <c r="J9" s="127">
        <v>0.01</v>
      </c>
      <c r="K9" s="127">
        <v>8.21</v>
      </c>
      <c r="L9" s="127">
        <v>0.09</v>
      </c>
      <c r="M9" s="127">
        <v>0.06</v>
      </c>
      <c r="N9" s="127">
        <v>10.18</v>
      </c>
      <c r="O9" s="127">
        <v>34.21</v>
      </c>
      <c r="P9" s="128"/>
      <c r="Q9" s="127">
        <v>0.16</v>
      </c>
      <c r="R9" s="128"/>
      <c r="S9" s="127">
        <v>0.08</v>
      </c>
      <c r="T9" s="32" t="s">
        <v>153</v>
      </c>
    </row>
    <row r="10">
      <c r="B10" s="127">
        <v>89.51</v>
      </c>
      <c r="C10" s="127">
        <v>0.07</v>
      </c>
      <c r="D10" s="127">
        <v>3.39</v>
      </c>
      <c r="E10" s="127">
        <v>9.53</v>
      </c>
      <c r="F10" s="127">
        <v>7.06</v>
      </c>
      <c r="G10" s="127">
        <v>9.13</v>
      </c>
      <c r="H10" s="127">
        <v>1.73</v>
      </c>
      <c r="I10" s="127">
        <v>5.21</v>
      </c>
      <c r="J10" s="127">
        <v>0.02</v>
      </c>
      <c r="K10" s="127">
        <v>8.26</v>
      </c>
      <c r="L10" s="127">
        <v>0.09</v>
      </c>
      <c r="M10" s="127">
        <v>0.05</v>
      </c>
      <c r="N10" s="127">
        <v>10.3</v>
      </c>
      <c r="O10" s="127">
        <v>34.47</v>
      </c>
      <c r="P10" s="128"/>
      <c r="Q10" s="127">
        <v>0.09</v>
      </c>
      <c r="R10" s="128"/>
      <c r="S10" s="127">
        <v>0.14</v>
      </c>
      <c r="T10" s="32" t="s">
        <v>153</v>
      </c>
    </row>
    <row r="11">
      <c r="B11" s="127">
        <v>88.78</v>
      </c>
      <c r="C11" s="127">
        <v>0.06</v>
      </c>
      <c r="D11" s="127">
        <v>3.34</v>
      </c>
      <c r="E11" s="127">
        <v>9.74</v>
      </c>
      <c r="F11" s="127">
        <v>7.08</v>
      </c>
      <c r="G11" s="127">
        <v>9.33</v>
      </c>
      <c r="H11" s="127">
        <v>1.78</v>
      </c>
      <c r="I11" s="127">
        <v>5.16</v>
      </c>
      <c r="J11" s="127">
        <v>0.01</v>
      </c>
      <c r="K11" s="127">
        <v>8.42</v>
      </c>
      <c r="L11" s="127">
        <v>0.1</v>
      </c>
      <c r="M11" s="127">
        <v>0.07</v>
      </c>
      <c r="N11" s="127">
        <v>10.77</v>
      </c>
      <c r="O11" s="127">
        <v>34.45</v>
      </c>
      <c r="P11" s="128"/>
      <c r="Q11" s="127">
        <v>0.09</v>
      </c>
      <c r="R11" s="128"/>
      <c r="S11" s="127">
        <v>0.11</v>
      </c>
      <c r="T11" s="32" t="s">
        <v>153</v>
      </c>
    </row>
    <row r="12">
      <c r="B12" s="127">
        <v>89.63</v>
      </c>
      <c r="C12" s="127">
        <v>0.07</v>
      </c>
      <c r="D12" s="127">
        <v>3.31</v>
      </c>
      <c r="E12" s="127">
        <v>9.71</v>
      </c>
      <c r="F12" s="127">
        <v>7.21</v>
      </c>
      <c r="G12" s="127">
        <v>9.26</v>
      </c>
      <c r="H12" s="127">
        <v>1.79</v>
      </c>
      <c r="I12" s="127">
        <v>5.31</v>
      </c>
      <c r="J12" s="127">
        <v>0.02</v>
      </c>
      <c r="K12" s="127">
        <v>8.03</v>
      </c>
      <c r="L12" s="127">
        <v>0.12</v>
      </c>
      <c r="M12" s="127">
        <v>0.06</v>
      </c>
      <c r="N12" s="127">
        <v>10.11</v>
      </c>
      <c r="O12" s="127">
        <v>34.21</v>
      </c>
      <c r="P12" s="128"/>
      <c r="Q12" s="127">
        <v>0.1</v>
      </c>
      <c r="R12" s="128"/>
      <c r="S12" s="127">
        <v>0.07</v>
      </c>
      <c r="T12" s="32" t="s">
        <v>153</v>
      </c>
    </row>
    <row r="13">
      <c r="A13" s="115" t="s">
        <v>137</v>
      </c>
      <c r="B13" s="34">
        <f t="shared" ref="B13:O13" si="1">AVERAGE(B3:B12)</f>
        <v>89.12</v>
      </c>
      <c r="C13" s="34">
        <f t="shared" si="1"/>
        <v>0.071</v>
      </c>
      <c r="D13" s="34">
        <f t="shared" si="1"/>
        <v>3.336</v>
      </c>
      <c r="E13" s="34">
        <f t="shared" si="1"/>
        <v>9.655</v>
      </c>
      <c r="F13" s="34">
        <f t="shared" si="1"/>
        <v>7.127</v>
      </c>
      <c r="G13" s="34">
        <f t="shared" si="1"/>
        <v>9.001</v>
      </c>
      <c r="H13" s="34">
        <f t="shared" si="1"/>
        <v>1.736</v>
      </c>
      <c r="I13" s="34">
        <f t="shared" si="1"/>
        <v>5.264</v>
      </c>
      <c r="J13" s="34">
        <f t="shared" si="1"/>
        <v>0.02</v>
      </c>
      <c r="K13" s="34">
        <f t="shared" si="1"/>
        <v>8.375</v>
      </c>
      <c r="L13" s="34">
        <f t="shared" si="1"/>
        <v>0.096</v>
      </c>
      <c r="M13" s="34">
        <f t="shared" si="1"/>
        <v>0.056</v>
      </c>
      <c r="N13" s="34">
        <f t="shared" si="1"/>
        <v>10.561</v>
      </c>
      <c r="O13" s="34">
        <f t="shared" si="1"/>
        <v>34.552</v>
      </c>
      <c r="Q13" s="34">
        <f>AVERAGE(Q3:Q12)</f>
        <v>0.128</v>
      </c>
      <c r="S13" s="34">
        <f>AVERAGE(S3:S12)</f>
        <v>0.1</v>
      </c>
    </row>
    <row r="14">
      <c r="A14" s="115" t="s">
        <v>138</v>
      </c>
      <c r="B14" s="32">
        <f t="shared" ref="B14:O14" si="2">_xlfn.STDEV.S(B3:B12)</f>
        <v>0.5738176249</v>
      </c>
      <c r="C14" s="32">
        <f t="shared" si="2"/>
        <v>0.005676462122</v>
      </c>
      <c r="D14" s="32">
        <f t="shared" si="2"/>
        <v>0.09743373817</v>
      </c>
      <c r="E14" s="32">
        <f t="shared" si="2"/>
        <v>0.1233108088</v>
      </c>
      <c r="F14" s="32">
        <f t="shared" si="2"/>
        <v>0.07645623294</v>
      </c>
      <c r="G14" s="32">
        <f t="shared" si="2"/>
        <v>0.3760156616</v>
      </c>
      <c r="H14" s="32">
        <f t="shared" si="2"/>
        <v>0.03405877273</v>
      </c>
      <c r="I14" s="32">
        <f t="shared" si="2"/>
        <v>0.08553102101</v>
      </c>
      <c r="J14" s="32">
        <f t="shared" si="2"/>
        <v>0.008164965809</v>
      </c>
      <c r="K14" s="32">
        <f t="shared" si="2"/>
        <v>0.215780238</v>
      </c>
      <c r="L14" s="32">
        <f t="shared" si="2"/>
        <v>0.01173787791</v>
      </c>
      <c r="M14" s="32">
        <f t="shared" si="2"/>
        <v>0.006992058988</v>
      </c>
      <c r="N14" s="32">
        <f t="shared" si="2"/>
        <v>0.428082287</v>
      </c>
      <c r="O14" s="32">
        <f t="shared" si="2"/>
        <v>0.4427640455</v>
      </c>
      <c r="Q14" s="32">
        <f>_xlfn.STDEV.S(Q3:Q12)</f>
        <v>0.04157990968</v>
      </c>
      <c r="S14" s="32">
        <f>_xlfn.STDEV.S(S3:S12)</f>
        <v>0.02357022604</v>
      </c>
    </row>
    <row r="15">
      <c r="A15" s="114" t="s">
        <v>139</v>
      </c>
      <c r="B15" s="34">
        <f t="shared" ref="B15:O15" si="3">2*B14</f>
        <v>1.14763525</v>
      </c>
      <c r="C15" s="34">
        <f t="shared" si="3"/>
        <v>0.01135292424</v>
      </c>
      <c r="D15" s="34">
        <f t="shared" si="3"/>
        <v>0.1948674763</v>
      </c>
      <c r="E15" s="34">
        <f t="shared" si="3"/>
        <v>0.2466216175</v>
      </c>
      <c r="F15" s="34">
        <f t="shared" si="3"/>
        <v>0.1529124659</v>
      </c>
      <c r="G15" s="34">
        <f t="shared" si="3"/>
        <v>0.7520313232</v>
      </c>
      <c r="H15" s="34">
        <f t="shared" si="3"/>
        <v>0.06811754546</v>
      </c>
      <c r="I15" s="34">
        <f t="shared" si="3"/>
        <v>0.171062042</v>
      </c>
      <c r="J15" s="34">
        <f t="shared" si="3"/>
        <v>0.01632993162</v>
      </c>
      <c r="K15" s="34">
        <f t="shared" si="3"/>
        <v>0.431560476</v>
      </c>
      <c r="L15" s="34">
        <f t="shared" si="3"/>
        <v>0.02347575582</v>
      </c>
      <c r="M15" s="34">
        <f t="shared" si="3"/>
        <v>0.01398411798</v>
      </c>
      <c r="N15" s="34">
        <f t="shared" si="3"/>
        <v>0.856164574</v>
      </c>
      <c r="O15" s="34">
        <f t="shared" si="3"/>
        <v>0.885528091</v>
      </c>
      <c r="Q15" s="34">
        <f>2*Q14</f>
        <v>0.08315981936</v>
      </c>
      <c r="S15" s="34">
        <f>2*S14</f>
        <v>0.04714045208</v>
      </c>
    </row>
    <row r="16">
      <c r="A16" s="114" t="s">
        <v>140</v>
      </c>
      <c r="B16" s="32">
        <v>61.26</v>
      </c>
      <c r="C16" s="32">
        <v>0.09</v>
      </c>
      <c r="D16" s="32">
        <v>3.8</v>
      </c>
      <c r="E16" s="32">
        <v>10.53</v>
      </c>
      <c r="F16" s="32">
        <v>8.33</v>
      </c>
      <c r="G16" s="32">
        <v>10.61</v>
      </c>
      <c r="H16" s="32">
        <v>2.14</v>
      </c>
      <c r="I16" s="32">
        <v>5.39</v>
      </c>
      <c r="J16" s="32">
        <v>0.03</v>
      </c>
      <c r="K16" s="32">
        <v>9.33</v>
      </c>
      <c r="L16" s="32">
        <v>0.1</v>
      </c>
      <c r="M16" s="32">
        <v>0.06</v>
      </c>
      <c r="N16" s="32">
        <v>13.15</v>
      </c>
      <c r="O16" s="32">
        <v>27.26</v>
      </c>
      <c r="Q16" s="32">
        <v>0.11</v>
      </c>
      <c r="S16" s="32">
        <v>0.11</v>
      </c>
    </row>
    <row r="17">
      <c r="A17" s="118"/>
      <c r="J17" s="32" t="s">
        <v>141</v>
      </c>
      <c r="K17" s="34">
        <f>average(B15:K15)</f>
        <v>0.3192491052</v>
      </c>
      <c r="P17" s="32" t="s">
        <v>142</v>
      </c>
      <c r="Q17" s="34">
        <f>average(M15:Q15)</f>
        <v>0.4597091506</v>
      </c>
      <c r="T17" s="32" t="s">
        <v>143</v>
      </c>
      <c r="U17" s="34">
        <f>average(R15:U15)</f>
        <v>0.04714045208</v>
      </c>
    </row>
    <row r="18">
      <c r="A18" s="118"/>
    </row>
    <row r="19">
      <c r="A19" s="115" t="s">
        <v>144</v>
      </c>
      <c r="B19" s="127">
        <v>7896.0</v>
      </c>
      <c r="C19" s="127">
        <v>3048.0</v>
      </c>
      <c r="D19" s="127">
        <v>3204.0</v>
      </c>
      <c r="E19" s="127">
        <v>3248.0</v>
      </c>
      <c r="F19" s="127">
        <v>3080.0</v>
      </c>
      <c r="G19" s="127">
        <v>3144.0</v>
      </c>
      <c r="H19" s="127">
        <v>3156.0</v>
      </c>
      <c r="I19" s="127">
        <v>19164.0</v>
      </c>
      <c r="J19" s="127">
        <v>3224.0</v>
      </c>
      <c r="K19" s="127">
        <v>3180.0</v>
      </c>
      <c r="L19" s="127">
        <v>8456.0</v>
      </c>
      <c r="M19" s="127">
        <v>8880.0</v>
      </c>
      <c r="N19" s="127">
        <v>3140.0</v>
      </c>
      <c r="O19" s="127">
        <v>21932.0</v>
      </c>
      <c r="P19" s="128"/>
      <c r="Q19" s="127">
        <v>4440.0</v>
      </c>
      <c r="R19" s="128"/>
      <c r="S19" s="127">
        <v>4376.0</v>
      </c>
      <c r="T19" s="119"/>
      <c r="U19" s="119"/>
    </row>
    <row r="20">
      <c r="B20" s="127">
        <v>7896.0</v>
      </c>
      <c r="C20" s="127">
        <v>3200.0</v>
      </c>
      <c r="D20" s="127">
        <v>3208.0</v>
      </c>
      <c r="E20" s="127">
        <v>3200.0</v>
      </c>
      <c r="F20" s="127">
        <v>3204.0</v>
      </c>
      <c r="G20" s="127">
        <v>3284.0</v>
      </c>
      <c r="H20" s="127">
        <v>3036.0</v>
      </c>
      <c r="I20" s="127">
        <v>19224.0</v>
      </c>
      <c r="J20" s="127">
        <v>3200.0</v>
      </c>
      <c r="K20" s="127">
        <v>3108.0</v>
      </c>
      <c r="L20" s="127">
        <v>8584.0</v>
      </c>
      <c r="M20" s="127">
        <v>8820.0</v>
      </c>
      <c r="N20" s="127">
        <v>3056.0</v>
      </c>
      <c r="O20" s="127">
        <v>21844.0</v>
      </c>
      <c r="P20" s="128"/>
      <c r="Q20" s="127">
        <v>4544.0</v>
      </c>
      <c r="R20" s="128"/>
      <c r="S20" s="127">
        <v>4516.0</v>
      </c>
      <c r="T20" s="119"/>
      <c r="U20" s="119"/>
    </row>
    <row r="21">
      <c r="B21" s="127">
        <v>7904.0</v>
      </c>
      <c r="C21" s="127">
        <v>3092.0</v>
      </c>
      <c r="D21" s="127">
        <v>3236.0</v>
      </c>
      <c r="E21" s="127">
        <v>3204.0</v>
      </c>
      <c r="F21" s="127">
        <v>3212.0</v>
      </c>
      <c r="G21" s="127">
        <v>3176.0</v>
      </c>
      <c r="H21" s="127">
        <v>3116.0</v>
      </c>
      <c r="I21" s="127">
        <v>19196.0</v>
      </c>
      <c r="J21" s="127">
        <v>3216.0</v>
      </c>
      <c r="K21" s="127">
        <v>3116.0</v>
      </c>
      <c r="L21" s="127">
        <v>8484.0</v>
      </c>
      <c r="M21" s="127">
        <v>8700.0</v>
      </c>
      <c r="N21" s="127">
        <v>3160.0</v>
      </c>
      <c r="O21" s="127">
        <v>21912.0</v>
      </c>
      <c r="P21" s="128"/>
      <c r="Q21" s="127">
        <v>4440.0</v>
      </c>
      <c r="R21" s="128"/>
      <c r="S21" s="127">
        <v>4408.0</v>
      </c>
      <c r="T21" s="119"/>
      <c r="U21" s="119"/>
    </row>
    <row r="22">
      <c r="B22" s="127">
        <v>7892.0</v>
      </c>
      <c r="C22" s="127">
        <v>3160.0</v>
      </c>
      <c r="D22" s="127">
        <v>3152.0</v>
      </c>
      <c r="E22" s="127">
        <v>3224.0</v>
      </c>
      <c r="F22" s="127">
        <v>3224.0</v>
      </c>
      <c r="G22" s="127">
        <v>3084.0</v>
      </c>
      <c r="H22" s="127">
        <v>3080.0</v>
      </c>
      <c r="I22" s="127">
        <v>19220.0</v>
      </c>
      <c r="J22" s="127">
        <v>3200.0</v>
      </c>
      <c r="K22" s="127">
        <v>3224.0</v>
      </c>
      <c r="L22" s="127">
        <v>8384.0</v>
      </c>
      <c r="M22" s="127">
        <v>8916.0</v>
      </c>
      <c r="N22" s="127">
        <v>3116.0</v>
      </c>
      <c r="O22" s="127">
        <v>21860.0</v>
      </c>
      <c r="P22" s="128"/>
      <c r="Q22" s="127">
        <v>4540.0</v>
      </c>
      <c r="R22" s="128"/>
      <c r="S22" s="127">
        <v>4312.0</v>
      </c>
      <c r="T22" s="119"/>
      <c r="U22" s="119"/>
    </row>
    <row r="23">
      <c r="B23" s="127">
        <v>7844.0</v>
      </c>
      <c r="C23" s="127">
        <v>3128.0</v>
      </c>
      <c r="D23" s="127">
        <v>3200.0</v>
      </c>
      <c r="E23" s="127">
        <v>3132.0</v>
      </c>
      <c r="F23" s="127">
        <v>3144.0</v>
      </c>
      <c r="G23" s="127">
        <v>3212.0</v>
      </c>
      <c r="H23" s="127">
        <v>3176.0</v>
      </c>
      <c r="I23" s="127">
        <v>19212.0</v>
      </c>
      <c r="J23" s="127">
        <v>3172.0</v>
      </c>
      <c r="K23" s="127">
        <v>3224.0</v>
      </c>
      <c r="L23" s="127">
        <v>8428.0</v>
      </c>
      <c r="M23" s="127">
        <v>8988.0</v>
      </c>
      <c r="N23" s="127">
        <v>3172.0</v>
      </c>
      <c r="O23" s="127">
        <v>21824.0</v>
      </c>
      <c r="P23" s="128"/>
      <c r="Q23" s="127">
        <v>4556.0</v>
      </c>
      <c r="R23" s="128"/>
      <c r="S23" s="127">
        <v>4376.0</v>
      </c>
      <c r="T23" s="119"/>
      <c r="U23" s="119"/>
    </row>
    <row r="24">
      <c r="B24" s="127">
        <v>7884.0</v>
      </c>
      <c r="C24" s="127">
        <v>3128.0</v>
      </c>
      <c r="D24" s="127">
        <v>3264.0</v>
      </c>
      <c r="E24" s="127">
        <v>3228.0</v>
      </c>
      <c r="F24" s="127">
        <v>3208.0</v>
      </c>
      <c r="G24" s="127">
        <v>3140.0</v>
      </c>
      <c r="H24" s="127">
        <v>3208.0</v>
      </c>
      <c r="I24" s="127">
        <v>19216.0</v>
      </c>
      <c r="J24" s="127">
        <v>3208.0</v>
      </c>
      <c r="K24" s="127">
        <v>3260.0</v>
      </c>
      <c r="L24" s="127">
        <v>8168.0</v>
      </c>
      <c r="M24" s="127">
        <v>8976.0</v>
      </c>
      <c r="N24" s="127">
        <v>3136.0</v>
      </c>
      <c r="O24" s="127">
        <v>21936.0</v>
      </c>
      <c r="P24" s="128"/>
      <c r="Q24" s="127">
        <v>4516.0</v>
      </c>
      <c r="R24" s="128"/>
      <c r="S24" s="127">
        <v>4336.0</v>
      </c>
      <c r="T24" s="119"/>
      <c r="U24" s="119"/>
    </row>
    <row r="25">
      <c r="B25" s="127">
        <v>7896.0</v>
      </c>
      <c r="C25" s="127">
        <v>3160.0</v>
      </c>
      <c r="D25" s="127">
        <v>3332.0</v>
      </c>
      <c r="E25" s="127">
        <v>3304.0</v>
      </c>
      <c r="F25" s="127">
        <v>3208.0</v>
      </c>
      <c r="G25" s="127">
        <v>3164.0</v>
      </c>
      <c r="H25" s="127">
        <v>3044.0</v>
      </c>
      <c r="I25" s="127">
        <v>19216.0</v>
      </c>
      <c r="J25" s="127">
        <v>3088.0</v>
      </c>
      <c r="K25" s="127">
        <v>3184.0</v>
      </c>
      <c r="L25" s="127">
        <v>8376.0</v>
      </c>
      <c r="M25" s="127">
        <v>8860.0</v>
      </c>
      <c r="N25" s="127">
        <v>3180.0</v>
      </c>
      <c r="O25" s="127">
        <v>21896.0</v>
      </c>
      <c r="P25" s="128"/>
      <c r="Q25" s="127">
        <v>4532.0</v>
      </c>
      <c r="R25" s="128"/>
      <c r="S25" s="127">
        <v>4276.0</v>
      </c>
      <c r="T25" s="119"/>
      <c r="U25" s="119"/>
    </row>
    <row r="26">
      <c r="B26" s="127">
        <v>7904.0</v>
      </c>
      <c r="C26" s="127">
        <v>3244.0</v>
      </c>
      <c r="D26" s="127">
        <v>3212.0</v>
      </c>
      <c r="E26" s="127">
        <v>3092.0</v>
      </c>
      <c r="F26" s="127">
        <v>3048.0</v>
      </c>
      <c r="G26" s="127">
        <v>3208.0</v>
      </c>
      <c r="H26" s="127">
        <v>3108.0</v>
      </c>
      <c r="I26" s="127">
        <v>19236.0</v>
      </c>
      <c r="J26" s="127">
        <v>3208.0</v>
      </c>
      <c r="K26" s="127">
        <v>3112.0</v>
      </c>
      <c r="L26" s="127">
        <v>8496.0</v>
      </c>
      <c r="M26" s="127">
        <v>8968.0</v>
      </c>
      <c r="N26" s="127">
        <v>3204.0</v>
      </c>
      <c r="O26" s="127">
        <v>21832.0</v>
      </c>
      <c r="P26" s="128"/>
      <c r="Q26" s="127">
        <v>4448.0</v>
      </c>
      <c r="R26" s="128"/>
      <c r="S26" s="127">
        <v>4360.0</v>
      </c>
      <c r="T26" s="119"/>
      <c r="U26" s="119"/>
    </row>
    <row r="27">
      <c r="B27" s="127">
        <v>7884.0</v>
      </c>
      <c r="C27" s="127">
        <v>3148.0</v>
      </c>
      <c r="D27" s="127">
        <v>3232.0</v>
      </c>
      <c r="E27" s="127">
        <v>3132.0</v>
      </c>
      <c r="F27" s="127">
        <v>3212.0</v>
      </c>
      <c r="G27" s="127">
        <v>3140.0</v>
      </c>
      <c r="H27" s="127">
        <v>3156.0</v>
      </c>
      <c r="I27" s="127">
        <v>19212.0</v>
      </c>
      <c r="J27" s="127">
        <v>3112.0</v>
      </c>
      <c r="K27" s="127">
        <v>3164.0</v>
      </c>
      <c r="L27" s="127">
        <v>8240.0</v>
      </c>
      <c r="M27" s="127">
        <v>9020.0</v>
      </c>
      <c r="N27" s="127">
        <v>3172.0</v>
      </c>
      <c r="O27" s="127">
        <v>21972.0</v>
      </c>
      <c r="P27" s="128"/>
      <c r="Q27" s="127">
        <v>4480.0</v>
      </c>
      <c r="R27" s="128"/>
      <c r="S27" s="127">
        <v>4460.0</v>
      </c>
      <c r="T27" s="119"/>
      <c r="U27" s="119"/>
    </row>
    <row r="28">
      <c r="B28" s="127">
        <v>7896.0</v>
      </c>
      <c r="C28" s="127">
        <v>3228.0</v>
      </c>
      <c r="D28" s="127">
        <v>3240.0</v>
      </c>
      <c r="E28" s="127">
        <v>3184.0</v>
      </c>
      <c r="F28" s="127">
        <v>3112.0</v>
      </c>
      <c r="G28" s="127">
        <v>3200.0</v>
      </c>
      <c r="H28" s="127">
        <v>3096.0</v>
      </c>
      <c r="I28" s="127">
        <v>19240.0</v>
      </c>
      <c r="J28" s="127">
        <v>3220.0</v>
      </c>
      <c r="K28" s="127">
        <v>3160.0</v>
      </c>
      <c r="L28" s="127">
        <v>8176.0</v>
      </c>
      <c r="M28" s="127">
        <v>8788.0</v>
      </c>
      <c r="N28" s="127">
        <v>3100.0</v>
      </c>
      <c r="O28" s="127">
        <v>21944.0</v>
      </c>
      <c r="P28" s="128"/>
      <c r="Q28" s="127">
        <v>4468.0</v>
      </c>
      <c r="R28" s="128"/>
      <c r="S28" s="127">
        <v>4324.0</v>
      </c>
      <c r="T28" s="119"/>
      <c r="U28" s="119"/>
    </row>
    <row r="29">
      <c r="A29" s="115" t="s">
        <v>137</v>
      </c>
      <c r="B29" s="34">
        <f t="shared" ref="B29:O29" si="4">AVERAGE(B19:B28)</f>
        <v>7889.6</v>
      </c>
      <c r="C29" s="34">
        <f t="shared" si="4"/>
        <v>3153.6</v>
      </c>
      <c r="D29" s="34">
        <f t="shared" si="4"/>
        <v>3228</v>
      </c>
      <c r="E29" s="34">
        <f t="shared" si="4"/>
        <v>3194.8</v>
      </c>
      <c r="F29" s="34">
        <f t="shared" si="4"/>
        <v>3165.2</v>
      </c>
      <c r="G29" s="34">
        <f t="shared" si="4"/>
        <v>3175.2</v>
      </c>
      <c r="H29" s="34">
        <f t="shared" si="4"/>
        <v>3117.6</v>
      </c>
      <c r="I29" s="34">
        <f t="shared" si="4"/>
        <v>19213.6</v>
      </c>
      <c r="J29" s="34">
        <f t="shared" si="4"/>
        <v>3184.8</v>
      </c>
      <c r="K29" s="34">
        <f t="shared" si="4"/>
        <v>3173.2</v>
      </c>
      <c r="L29" s="34">
        <f t="shared" si="4"/>
        <v>8379.2</v>
      </c>
      <c r="M29" s="34">
        <f t="shared" si="4"/>
        <v>8891.6</v>
      </c>
      <c r="N29" s="34">
        <f t="shared" si="4"/>
        <v>3143.6</v>
      </c>
      <c r="O29" s="34">
        <f t="shared" si="4"/>
        <v>21895.2</v>
      </c>
      <c r="Q29" s="34">
        <f>AVERAGE(Q19:Q28)</f>
        <v>4496.4</v>
      </c>
      <c r="S29" s="34">
        <f>AVERAGE(S19:S28)</f>
        <v>4374.4</v>
      </c>
    </row>
    <row r="30">
      <c r="A30" s="115" t="s">
        <v>138</v>
      </c>
      <c r="B30" s="32">
        <f t="shared" ref="B30:O30" si="5">_xlfn.STDEV.S(B19:B28)</f>
        <v>17.40498013</v>
      </c>
      <c r="C30" s="32">
        <f t="shared" si="5"/>
        <v>59.84275692</v>
      </c>
      <c r="D30" s="32">
        <f t="shared" si="5"/>
        <v>47.29106094</v>
      </c>
      <c r="E30" s="32">
        <f t="shared" si="5"/>
        <v>62.71062288</v>
      </c>
      <c r="F30" s="32">
        <f t="shared" si="5"/>
        <v>64.36147916</v>
      </c>
      <c r="G30" s="32">
        <f t="shared" si="5"/>
        <v>54.54620875</v>
      </c>
      <c r="H30" s="32">
        <f t="shared" si="5"/>
        <v>56.35443392</v>
      </c>
      <c r="I30" s="32">
        <f t="shared" si="5"/>
        <v>21.43310005</v>
      </c>
      <c r="J30" s="32">
        <f t="shared" si="5"/>
        <v>47.28354189</v>
      </c>
      <c r="K30" s="32">
        <f t="shared" si="5"/>
        <v>52.05296448</v>
      </c>
      <c r="L30" s="32">
        <f t="shared" si="5"/>
        <v>141.4816831</v>
      </c>
      <c r="M30" s="32">
        <f t="shared" si="5"/>
        <v>101.6739888</v>
      </c>
      <c r="N30" s="32">
        <f t="shared" si="5"/>
        <v>43.79548429</v>
      </c>
      <c r="O30" s="32">
        <f t="shared" si="5"/>
        <v>52.18088198</v>
      </c>
      <c r="Q30" s="32">
        <f>_xlfn.STDEV.S(Q19:Q28)</f>
        <v>46.12832343</v>
      </c>
      <c r="S30" s="32">
        <f>_xlfn.STDEV.S(S19:S28)</f>
        <v>71.73283767</v>
      </c>
    </row>
    <row r="31">
      <c r="A31" s="114" t="s">
        <v>139</v>
      </c>
      <c r="B31" s="34">
        <f t="shared" ref="B31:O31" si="6">2*B30</f>
        <v>34.80996026</v>
      </c>
      <c r="C31" s="34">
        <f t="shared" si="6"/>
        <v>119.6855138</v>
      </c>
      <c r="D31" s="34">
        <f t="shared" si="6"/>
        <v>94.58212187</v>
      </c>
      <c r="E31" s="34">
        <f t="shared" si="6"/>
        <v>125.4212458</v>
      </c>
      <c r="F31" s="34">
        <f t="shared" si="6"/>
        <v>128.7229583</v>
      </c>
      <c r="G31" s="34">
        <f t="shared" si="6"/>
        <v>109.0924175</v>
      </c>
      <c r="H31" s="34">
        <f t="shared" si="6"/>
        <v>112.7088678</v>
      </c>
      <c r="I31" s="34">
        <f t="shared" si="6"/>
        <v>42.8662001</v>
      </c>
      <c r="J31" s="34">
        <f t="shared" si="6"/>
        <v>94.56708377</v>
      </c>
      <c r="K31" s="34">
        <f t="shared" si="6"/>
        <v>104.105929</v>
      </c>
      <c r="L31" s="34">
        <f t="shared" si="6"/>
        <v>282.9633663</v>
      </c>
      <c r="M31" s="34">
        <f t="shared" si="6"/>
        <v>203.3479776</v>
      </c>
      <c r="N31" s="34">
        <f t="shared" si="6"/>
        <v>87.59096859</v>
      </c>
      <c r="O31" s="34">
        <f t="shared" si="6"/>
        <v>104.361764</v>
      </c>
      <c r="Q31" s="34">
        <f>2*Q30</f>
        <v>92.25664685</v>
      </c>
      <c r="S31" s="34">
        <f>2*S30</f>
        <v>143.4656753</v>
      </c>
    </row>
    <row r="32">
      <c r="A32" s="114" t="s">
        <v>145</v>
      </c>
      <c r="B32" s="32">
        <v>7844.0</v>
      </c>
      <c r="C32" s="32">
        <v>3064.0</v>
      </c>
      <c r="D32" s="32">
        <v>3256.0</v>
      </c>
      <c r="E32" s="32">
        <v>3076.0</v>
      </c>
      <c r="F32" s="32">
        <v>3152.0</v>
      </c>
      <c r="G32" s="32">
        <v>3104.0</v>
      </c>
      <c r="H32" s="32">
        <v>3168.0</v>
      </c>
      <c r="I32" s="32">
        <v>19048.0</v>
      </c>
      <c r="J32" s="32">
        <v>3172.0</v>
      </c>
      <c r="K32" s="32">
        <v>3076.0</v>
      </c>
      <c r="L32" s="32">
        <v>8148.0</v>
      </c>
      <c r="M32" s="32">
        <v>8624.0</v>
      </c>
      <c r="N32" s="32">
        <v>3188.0</v>
      </c>
      <c r="O32" s="32">
        <v>21768.0</v>
      </c>
      <c r="Q32" s="32">
        <v>4268.0</v>
      </c>
      <c r="S32" s="32">
        <v>4100.0</v>
      </c>
    </row>
    <row r="33">
      <c r="A33" s="118"/>
      <c r="J33" s="32" t="s">
        <v>141</v>
      </c>
      <c r="K33" s="34">
        <f>average(B31:K31)/1024</f>
        <v>0.09439084944</v>
      </c>
      <c r="P33" s="32" t="s">
        <v>142</v>
      </c>
      <c r="Q33" s="34">
        <f>average(M31:Q31)/1024</f>
        <v>0.1190325579</v>
      </c>
      <c r="T33" s="32" t="s">
        <v>143</v>
      </c>
      <c r="U33" s="34">
        <f>average(R31:U31)/1024</f>
        <v>0.1401031986</v>
      </c>
    </row>
    <row r="34">
      <c r="A34" s="115" t="s">
        <v>146</v>
      </c>
      <c r="B34" s="127">
        <v>0.0</v>
      </c>
      <c r="C34" s="127">
        <v>139.0</v>
      </c>
      <c r="D34" s="127">
        <v>0.0</v>
      </c>
      <c r="E34" s="127">
        <v>0.0</v>
      </c>
      <c r="F34" s="127">
        <v>0.0</v>
      </c>
      <c r="G34" s="127">
        <v>0.0</v>
      </c>
      <c r="H34" s="127">
        <v>0.0</v>
      </c>
      <c r="I34" s="127">
        <v>0.0</v>
      </c>
      <c r="J34" s="127">
        <v>139.0</v>
      </c>
      <c r="K34" s="127">
        <v>0.0</v>
      </c>
      <c r="L34" s="127">
        <v>1.0</v>
      </c>
      <c r="M34" s="127">
        <v>139.0</v>
      </c>
      <c r="N34" s="127">
        <v>0.0</v>
      </c>
      <c r="O34" s="127">
        <v>0.0</v>
      </c>
      <c r="P34" s="128"/>
      <c r="Q34" s="127">
        <v>1.0</v>
      </c>
      <c r="R34" s="128"/>
      <c r="S34" s="127">
        <v>1.0</v>
      </c>
      <c r="T34" s="32" t="s">
        <v>153</v>
      </c>
    </row>
    <row r="35">
      <c r="B35" s="127">
        <v>0.0</v>
      </c>
      <c r="C35" s="127">
        <v>139.0</v>
      </c>
      <c r="D35" s="127">
        <v>0.0</v>
      </c>
      <c r="E35" s="127">
        <v>0.0</v>
      </c>
      <c r="F35" s="127">
        <v>0.0</v>
      </c>
      <c r="G35" s="127">
        <v>0.0</v>
      </c>
      <c r="H35" s="127">
        <v>0.0</v>
      </c>
      <c r="I35" s="127">
        <v>0.0</v>
      </c>
      <c r="J35" s="127">
        <v>139.0</v>
      </c>
      <c r="K35" s="127">
        <v>0.0</v>
      </c>
      <c r="L35" s="127">
        <v>1.0</v>
      </c>
      <c r="M35" s="127">
        <v>139.0</v>
      </c>
      <c r="N35" s="127">
        <v>0.0</v>
      </c>
      <c r="O35" s="127">
        <v>0.0</v>
      </c>
      <c r="P35" s="128"/>
      <c r="Q35" s="127">
        <v>1.0</v>
      </c>
      <c r="R35" s="128"/>
      <c r="S35" s="127">
        <v>1.0</v>
      </c>
      <c r="T35" s="32" t="s">
        <v>153</v>
      </c>
    </row>
    <row r="36">
      <c r="B36" s="127">
        <v>0.0</v>
      </c>
      <c r="C36" s="127">
        <v>139.0</v>
      </c>
      <c r="D36" s="127">
        <v>0.0</v>
      </c>
      <c r="E36" s="127">
        <v>0.0</v>
      </c>
      <c r="F36" s="127">
        <v>0.0</v>
      </c>
      <c r="G36" s="127">
        <v>0.0</v>
      </c>
      <c r="H36" s="127">
        <v>0.0</v>
      </c>
      <c r="I36" s="127">
        <v>0.0</v>
      </c>
      <c r="J36" s="127">
        <v>139.0</v>
      </c>
      <c r="K36" s="127">
        <v>0.0</v>
      </c>
      <c r="L36" s="127">
        <v>1.0</v>
      </c>
      <c r="M36" s="127">
        <v>139.0</v>
      </c>
      <c r="N36" s="127">
        <v>0.0</v>
      </c>
      <c r="O36" s="127">
        <v>0.0</v>
      </c>
      <c r="P36" s="128"/>
      <c r="Q36" s="127">
        <v>1.0</v>
      </c>
      <c r="R36" s="128"/>
      <c r="S36" s="127">
        <v>1.0</v>
      </c>
      <c r="T36" s="32" t="s">
        <v>153</v>
      </c>
    </row>
    <row r="37">
      <c r="B37" s="127">
        <v>0.0</v>
      </c>
      <c r="C37" s="127">
        <v>139.0</v>
      </c>
      <c r="D37" s="127">
        <v>0.0</v>
      </c>
      <c r="E37" s="127">
        <v>0.0</v>
      </c>
      <c r="F37" s="127">
        <v>0.0</v>
      </c>
      <c r="G37" s="127">
        <v>0.0</v>
      </c>
      <c r="H37" s="127">
        <v>0.0</v>
      </c>
      <c r="I37" s="127">
        <v>0.0</v>
      </c>
      <c r="J37" s="127">
        <v>139.0</v>
      </c>
      <c r="K37" s="127">
        <v>0.0</v>
      </c>
      <c r="L37" s="127">
        <v>1.0</v>
      </c>
      <c r="M37" s="127">
        <v>139.0</v>
      </c>
      <c r="N37" s="127">
        <v>0.0</v>
      </c>
      <c r="O37" s="127">
        <v>0.0</v>
      </c>
      <c r="P37" s="128"/>
      <c r="Q37" s="127">
        <v>1.0</v>
      </c>
      <c r="R37" s="128"/>
      <c r="S37" s="127">
        <v>1.0</v>
      </c>
      <c r="T37" s="32" t="s">
        <v>153</v>
      </c>
    </row>
    <row r="38">
      <c r="B38" s="127">
        <v>0.0</v>
      </c>
      <c r="C38" s="127">
        <v>139.0</v>
      </c>
      <c r="D38" s="127">
        <v>0.0</v>
      </c>
      <c r="E38" s="127">
        <v>0.0</v>
      </c>
      <c r="F38" s="127">
        <v>0.0</v>
      </c>
      <c r="G38" s="127">
        <v>0.0</v>
      </c>
      <c r="H38" s="127">
        <v>0.0</v>
      </c>
      <c r="I38" s="127">
        <v>0.0</v>
      </c>
      <c r="J38" s="127">
        <v>139.0</v>
      </c>
      <c r="K38" s="127">
        <v>0.0</v>
      </c>
      <c r="L38" s="127">
        <v>1.0</v>
      </c>
      <c r="M38" s="127">
        <v>139.0</v>
      </c>
      <c r="N38" s="127">
        <v>0.0</v>
      </c>
      <c r="O38" s="127">
        <v>0.0</v>
      </c>
      <c r="P38" s="128"/>
      <c r="Q38" s="127">
        <v>1.0</v>
      </c>
      <c r="R38" s="128"/>
      <c r="S38" s="127">
        <v>1.0</v>
      </c>
      <c r="T38" s="32" t="s">
        <v>153</v>
      </c>
    </row>
    <row r="39">
      <c r="B39" s="127">
        <v>0.0</v>
      </c>
      <c r="C39" s="127">
        <v>139.0</v>
      </c>
      <c r="D39" s="127">
        <v>0.0</v>
      </c>
      <c r="E39" s="127">
        <v>0.0</v>
      </c>
      <c r="F39" s="127">
        <v>0.0</v>
      </c>
      <c r="G39" s="127">
        <v>0.0</v>
      </c>
      <c r="H39" s="127">
        <v>0.0</v>
      </c>
      <c r="I39" s="127">
        <v>0.0</v>
      </c>
      <c r="J39" s="127">
        <v>139.0</v>
      </c>
      <c r="K39" s="127">
        <v>0.0</v>
      </c>
      <c r="L39" s="127">
        <v>1.0</v>
      </c>
      <c r="M39" s="127">
        <v>139.0</v>
      </c>
      <c r="N39" s="127">
        <v>0.0</v>
      </c>
      <c r="O39" s="127">
        <v>0.0</v>
      </c>
      <c r="P39" s="128"/>
      <c r="Q39" s="127">
        <v>1.0</v>
      </c>
      <c r="R39" s="128"/>
      <c r="S39" s="127">
        <v>1.0</v>
      </c>
      <c r="T39" s="32" t="s">
        <v>153</v>
      </c>
    </row>
    <row r="40">
      <c r="B40" s="127">
        <v>0.0</v>
      </c>
      <c r="C40" s="127">
        <v>139.0</v>
      </c>
      <c r="D40" s="127">
        <v>0.0</v>
      </c>
      <c r="E40" s="127">
        <v>0.0</v>
      </c>
      <c r="F40" s="127">
        <v>0.0</v>
      </c>
      <c r="G40" s="127">
        <v>0.0</v>
      </c>
      <c r="H40" s="127">
        <v>0.0</v>
      </c>
      <c r="I40" s="127">
        <v>0.0</v>
      </c>
      <c r="J40" s="127">
        <v>139.0</v>
      </c>
      <c r="K40" s="127">
        <v>0.0</v>
      </c>
      <c r="L40" s="127">
        <v>1.0</v>
      </c>
      <c r="M40" s="127">
        <v>139.0</v>
      </c>
      <c r="N40" s="127">
        <v>0.0</v>
      </c>
      <c r="O40" s="127">
        <v>0.0</v>
      </c>
      <c r="P40" s="128"/>
      <c r="Q40" s="127">
        <v>1.0</v>
      </c>
      <c r="R40" s="128"/>
      <c r="S40" s="127">
        <v>1.0</v>
      </c>
      <c r="T40" s="32" t="s">
        <v>153</v>
      </c>
    </row>
    <row r="41">
      <c r="B41" s="127">
        <v>0.0</v>
      </c>
      <c r="C41" s="127">
        <v>139.0</v>
      </c>
      <c r="D41" s="127">
        <v>0.0</v>
      </c>
      <c r="E41" s="127">
        <v>0.0</v>
      </c>
      <c r="F41" s="127">
        <v>0.0</v>
      </c>
      <c r="G41" s="127">
        <v>0.0</v>
      </c>
      <c r="H41" s="127">
        <v>0.0</v>
      </c>
      <c r="I41" s="127">
        <v>0.0</v>
      </c>
      <c r="J41" s="127">
        <v>139.0</v>
      </c>
      <c r="K41" s="127">
        <v>0.0</v>
      </c>
      <c r="L41" s="127">
        <v>1.0</v>
      </c>
      <c r="M41" s="127">
        <v>139.0</v>
      </c>
      <c r="N41" s="127">
        <v>0.0</v>
      </c>
      <c r="O41" s="127">
        <v>0.0</v>
      </c>
      <c r="P41" s="128"/>
      <c r="Q41" s="127">
        <v>1.0</v>
      </c>
      <c r="R41" s="128"/>
      <c r="S41" s="127">
        <v>1.0</v>
      </c>
      <c r="T41" s="32" t="s">
        <v>153</v>
      </c>
    </row>
    <row r="42">
      <c r="B42" s="127">
        <v>0.0</v>
      </c>
      <c r="C42" s="127">
        <v>139.0</v>
      </c>
      <c r="D42" s="127">
        <v>0.0</v>
      </c>
      <c r="E42" s="127">
        <v>0.0</v>
      </c>
      <c r="F42" s="127">
        <v>0.0</v>
      </c>
      <c r="G42" s="127">
        <v>0.0</v>
      </c>
      <c r="H42" s="127">
        <v>0.0</v>
      </c>
      <c r="I42" s="127">
        <v>0.0</v>
      </c>
      <c r="J42" s="127">
        <v>139.0</v>
      </c>
      <c r="K42" s="127">
        <v>0.0</v>
      </c>
      <c r="L42" s="127">
        <v>1.0</v>
      </c>
      <c r="M42" s="127">
        <v>139.0</v>
      </c>
      <c r="N42" s="127">
        <v>0.0</v>
      </c>
      <c r="O42" s="127">
        <v>0.0</v>
      </c>
      <c r="P42" s="128"/>
      <c r="Q42" s="127">
        <v>1.0</v>
      </c>
      <c r="R42" s="128"/>
      <c r="S42" s="127">
        <v>1.0</v>
      </c>
      <c r="T42" s="32" t="s">
        <v>153</v>
      </c>
    </row>
    <row r="43">
      <c r="B43" s="127">
        <v>0.0</v>
      </c>
      <c r="C43" s="127">
        <v>139.0</v>
      </c>
      <c r="D43" s="127">
        <v>0.0</v>
      </c>
      <c r="E43" s="127">
        <v>0.0</v>
      </c>
      <c r="F43" s="127">
        <v>0.0</v>
      </c>
      <c r="G43" s="127">
        <v>0.0</v>
      </c>
      <c r="H43" s="127">
        <v>0.0</v>
      </c>
      <c r="I43" s="127">
        <v>0.0</v>
      </c>
      <c r="J43" s="127">
        <v>139.0</v>
      </c>
      <c r="K43" s="127">
        <v>0.0</v>
      </c>
      <c r="L43" s="127">
        <v>1.0</v>
      </c>
      <c r="M43" s="127">
        <v>139.0</v>
      </c>
      <c r="N43" s="127">
        <v>0.0</v>
      </c>
      <c r="O43" s="127">
        <v>0.0</v>
      </c>
      <c r="P43" s="128"/>
      <c r="Q43" s="127">
        <v>1.0</v>
      </c>
      <c r="R43" s="128"/>
      <c r="S43" s="127">
        <v>1.0</v>
      </c>
      <c r="T43" s="32" t="s">
        <v>153</v>
      </c>
    </row>
    <row r="44">
      <c r="A44" s="115" t="s">
        <v>137</v>
      </c>
      <c r="B44" s="34">
        <f t="shared" ref="B44:S44" si="7">AVERAGE(B34:B43)</f>
        <v>0</v>
      </c>
      <c r="C44" s="34">
        <f t="shared" si="7"/>
        <v>139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139</v>
      </c>
      <c r="K44" s="34">
        <f t="shared" si="7"/>
        <v>0</v>
      </c>
      <c r="L44" s="34">
        <f t="shared" si="7"/>
        <v>1</v>
      </c>
      <c r="M44" s="34">
        <f t="shared" si="7"/>
        <v>139</v>
      </c>
      <c r="N44" s="34">
        <f t="shared" si="7"/>
        <v>0</v>
      </c>
      <c r="O44" s="34">
        <f t="shared" si="7"/>
        <v>0</v>
      </c>
      <c r="P44" s="34" t="str">
        <f t="shared" si="7"/>
        <v>#DIV/0!</v>
      </c>
      <c r="Q44" s="34">
        <f t="shared" si="7"/>
        <v>1</v>
      </c>
      <c r="R44" s="34" t="str">
        <f t="shared" si="7"/>
        <v>#DIV/0!</v>
      </c>
      <c r="S44" s="34">
        <f t="shared" si="7"/>
        <v>1</v>
      </c>
    </row>
    <row r="45">
      <c r="A45" s="114"/>
    </row>
    <row r="46">
      <c r="A46" s="114" t="s">
        <v>147</v>
      </c>
      <c r="B46" s="129"/>
      <c r="C46" s="130"/>
      <c r="D46" s="129"/>
      <c r="E46" s="129"/>
      <c r="F46" s="129"/>
      <c r="G46" s="129"/>
      <c r="H46" s="129"/>
      <c r="I46" s="129"/>
      <c r="J46" s="130"/>
      <c r="K46" s="129"/>
      <c r="L46" s="130"/>
      <c r="M46" s="130"/>
      <c r="N46" s="129"/>
      <c r="O46" s="129"/>
      <c r="P46" s="121"/>
      <c r="Q46" s="130"/>
      <c r="R46" s="121"/>
      <c r="S46" s="130"/>
      <c r="T46" s="121"/>
      <c r="U46" s="121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31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28.3</v>
      </c>
      <c r="C3" s="32">
        <v>31.4599999999999</v>
      </c>
      <c r="D3" s="32">
        <v>129.67</v>
      </c>
      <c r="E3" s="32">
        <v>45.3</v>
      </c>
      <c r="F3" s="32">
        <v>28.26</v>
      </c>
      <c r="G3" s="32">
        <v>28.49</v>
      </c>
      <c r="H3" s="32">
        <v>7.34</v>
      </c>
      <c r="I3" s="32">
        <v>49.74</v>
      </c>
      <c r="J3" s="32">
        <v>23.31</v>
      </c>
      <c r="K3" s="32">
        <v>28.79</v>
      </c>
      <c r="L3" s="32">
        <v>24.5</v>
      </c>
      <c r="M3" s="32">
        <v>68.23</v>
      </c>
      <c r="N3" s="32">
        <v>4.57</v>
      </c>
      <c r="O3" s="32">
        <v>21.13</v>
      </c>
      <c r="P3" s="32" t="s">
        <v>153</v>
      </c>
      <c r="Q3" s="32">
        <v>6.38</v>
      </c>
      <c r="R3" s="32" t="s">
        <v>153</v>
      </c>
      <c r="S3" s="132">
        <v>336.13</v>
      </c>
      <c r="T3" s="32" t="s">
        <v>153</v>
      </c>
    </row>
    <row r="4">
      <c r="B4" s="32">
        <v>28.9</v>
      </c>
      <c r="C4" s="32">
        <v>31.47</v>
      </c>
      <c r="D4" s="32">
        <v>130.05</v>
      </c>
      <c r="E4" s="32">
        <v>45.38</v>
      </c>
      <c r="F4" s="32">
        <v>27.54</v>
      </c>
      <c r="G4" s="32">
        <v>28.81</v>
      </c>
      <c r="H4" s="32">
        <v>7.32</v>
      </c>
      <c r="I4" s="32">
        <v>50.05</v>
      </c>
      <c r="J4" s="32">
        <v>23.49</v>
      </c>
      <c r="K4" s="32">
        <v>28.67</v>
      </c>
      <c r="L4" s="32">
        <v>24.64</v>
      </c>
      <c r="M4" s="32">
        <v>68.0</v>
      </c>
      <c r="N4" s="32">
        <v>4.54</v>
      </c>
      <c r="O4" s="32">
        <v>20.7</v>
      </c>
      <c r="P4" s="32" t="s">
        <v>153</v>
      </c>
      <c r="Q4" s="32">
        <v>3.73</v>
      </c>
      <c r="R4" s="32" t="s">
        <v>153</v>
      </c>
      <c r="S4" s="132">
        <v>338.58</v>
      </c>
      <c r="T4" s="32" t="s">
        <v>153</v>
      </c>
    </row>
    <row r="5">
      <c r="B5" s="32">
        <v>28.27</v>
      </c>
      <c r="C5" s="32">
        <v>31.41</v>
      </c>
      <c r="D5" s="32">
        <v>129.519999999999</v>
      </c>
      <c r="E5" s="32">
        <v>46.5899999999999</v>
      </c>
      <c r="F5" s="32">
        <v>28.33</v>
      </c>
      <c r="G5" s="32">
        <v>28.25</v>
      </c>
      <c r="H5" s="32">
        <v>7.37</v>
      </c>
      <c r="I5" s="32">
        <v>50.16</v>
      </c>
      <c r="J5" s="32">
        <v>23.25</v>
      </c>
      <c r="K5" s="32">
        <v>28.38</v>
      </c>
      <c r="L5" s="32">
        <v>24.9</v>
      </c>
      <c r="M5" s="32">
        <v>67.9</v>
      </c>
      <c r="N5" s="32">
        <v>4.6</v>
      </c>
      <c r="O5" s="32">
        <v>20.65</v>
      </c>
      <c r="P5" s="32" t="s">
        <v>153</v>
      </c>
      <c r="Q5" s="32">
        <v>3.75</v>
      </c>
      <c r="R5" s="32" t="s">
        <v>153</v>
      </c>
      <c r="S5" s="132">
        <v>334.78</v>
      </c>
      <c r="T5" s="32" t="s">
        <v>153</v>
      </c>
    </row>
    <row r="6">
      <c r="B6" s="32">
        <v>28.48</v>
      </c>
      <c r="C6" s="32">
        <v>31.41</v>
      </c>
      <c r="D6" s="32">
        <v>130.23</v>
      </c>
      <c r="E6" s="32">
        <v>45.25</v>
      </c>
      <c r="F6" s="32">
        <v>27.53</v>
      </c>
      <c r="G6" s="32">
        <v>28.33</v>
      </c>
      <c r="H6" s="32">
        <v>7.22</v>
      </c>
      <c r="I6" s="32">
        <v>49.67</v>
      </c>
      <c r="J6" s="32">
        <v>23.74</v>
      </c>
      <c r="K6" s="32">
        <v>28.6</v>
      </c>
      <c r="L6" s="32">
        <v>24.68</v>
      </c>
      <c r="M6" s="32">
        <v>67.84</v>
      </c>
      <c r="N6" s="32">
        <v>4.52999999999999</v>
      </c>
      <c r="O6" s="32">
        <v>20.67</v>
      </c>
      <c r="P6" s="32" t="s">
        <v>153</v>
      </c>
      <c r="Q6" s="32">
        <v>3.76</v>
      </c>
      <c r="R6" s="32" t="s">
        <v>153</v>
      </c>
      <c r="S6" s="132">
        <v>336.6</v>
      </c>
      <c r="T6" s="32" t="s">
        <v>153</v>
      </c>
    </row>
    <row r="7">
      <c r="B7" s="32">
        <v>28.83</v>
      </c>
      <c r="C7" s="32">
        <v>31.35</v>
      </c>
      <c r="D7" s="32">
        <v>130.12</v>
      </c>
      <c r="E7" s="32">
        <v>46.59</v>
      </c>
      <c r="F7" s="32">
        <v>27.84</v>
      </c>
      <c r="G7" s="32">
        <v>28.45</v>
      </c>
      <c r="H7" s="32">
        <v>7.25</v>
      </c>
      <c r="I7" s="32">
        <v>50.1999999999999</v>
      </c>
      <c r="J7" s="32">
        <v>23.45</v>
      </c>
      <c r="K7" s="32">
        <v>28.62</v>
      </c>
      <c r="L7" s="32">
        <v>24.6899999999999</v>
      </c>
      <c r="M7" s="32">
        <v>69.82</v>
      </c>
      <c r="N7" s="32">
        <v>4.55</v>
      </c>
      <c r="O7" s="32">
        <v>21.11</v>
      </c>
      <c r="P7" s="32" t="s">
        <v>153</v>
      </c>
      <c r="Q7" s="32">
        <v>3.73999999999999</v>
      </c>
      <c r="R7" s="32" t="s">
        <v>153</v>
      </c>
      <c r="S7" s="132">
        <v>339.26</v>
      </c>
      <c r="T7" s="32" t="s">
        <v>153</v>
      </c>
    </row>
    <row r="8">
      <c r="B8" s="32">
        <v>28.45</v>
      </c>
      <c r="C8" s="32">
        <v>31.44</v>
      </c>
      <c r="D8" s="32">
        <v>129.07</v>
      </c>
      <c r="E8" s="32">
        <v>45.71</v>
      </c>
      <c r="F8" s="32">
        <v>27.54</v>
      </c>
      <c r="G8" s="32">
        <v>28.47</v>
      </c>
      <c r="H8" s="32">
        <v>7.18</v>
      </c>
      <c r="I8" s="32">
        <v>49.89</v>
      </c>
      <c r="J8" s="32">
        <v>23.57</v>
      </c>
      <c r="K8" s="32">
        <v>28.65</v>
      </c>
      <c r="L8" s="32">
        <v>24.63</v>
      </c>
      <c r="M8" s="32">
        <v>68.15</v>
      </c>
      <c r="N8" s="32">
        <v>4.55</v>
      </c>
      <c r="O8" s="32">
        <v>20.81</v>
      </c>
      <c r="P8" s="32" t="s">
        <v>153</v>
      </c>
      <c r="Q8" s="32">
        <v>3.75</v>
      </c>
      <c r="R8" s="32" t="s">
        <v>153</v>
      </c>
      <c r="S8" s="132">
        <v>337.93</v>
      </c>
      <c r="T8" s="32" t="s">
        <v>153</v>
      </c>
    </row>
    <row r="9">
      <c r="B9" s="32">
        <v>29.21</v>
      </c>
      <c r="C9" s="32">
        <v>31.67</v>
      </c>
      <c r="D9" s="32">
        <v>128.359999999999</v>
      </c>
      <c r="E9" s="32">
        <v>45.51</v>
      </c>
      <c r="F9" s="32">
        <v>27.73</v>
      </c>
      <c r="G9" s="32">
        <v>28.9</v>
      </c>
      <c r="H9" s="32">
        <v>7.16</v>
      </c>
      <c r="I9" s="32">
        <v>49.6299999999999</v>
      </c>
      <c r="J9" s="32">
        <v>23.5</v>
      </c>
      <c r="K9" s="32">
        <v>28.5</v>
      </c>
      <c r="L9" s="32">
        <v>24.68</v>
      </c>
      <c r="M9" s="32">
        <v>68.33</v>
      </c>
      <c r="N9" s="32">
        <v>4.57</v>
      </c>
      <c r="O9" s="32">
        <v>21.2099999999999</v>
      </c>
      <c r="P9" s="32" t="s">
        <v>153</v>
      </c>
      <c r="Q9" s="32">
        <v>3.71</v>
      </c>
      <c r="R9" s="32" t="s">
        <v>153</v>
      </c>
      <c r="S9" s="132">
        <v>337.37</v>
      </c>
      <c r="T9" s="32" t="s">
        <v>153</v>
      </c>
    </row>
    <row r="10">
      <c r="B10" s="32">
        <v>28.28</v>
      </c>
      <c r="C10" s="32">
        <v>31.4</v>
      </c>
      <c r="D10" s="32">
        <v>130.149999999999</v>
      </c>
      <c r="E10" s="32">
        <v>45.92</v>
      </c>
      <c r="F10" s="32">
        <v>27.58</v>
      </c>
      <c r="G10" s="32">
        <v>28.3499999999999</v>
      </c>
      <c r="H10" s="32">
        <v>7.22</v>
      </c>
      <c r="I10" s="32">
        <v>49.71</v>
      </c>
      <c r="J10" s="32">
        <v>23.56</v>
      </c>
      <c r="K10" s="32">
        <v>28.4599999999999</v>
      </c>
      <c r="L10" s="32">
        <v>24.57</v>
      </c>
      <c r="M10" s="32">
        <v>68.1</v>
      </c>
      <c r="N10" s="32">
        <v>4.56</v>
      </c>
      <c r="O10" s="32">
        <v>20.7</v>
      </c>
      <c r="P10" s="32" t="s">
        <v>153</v>
      </c>
      <c r="Q10" s="32">
        <v>3.67</v>
      </c>
      <c r="R10" s="32" t="s">
        <v>153</v>
      </c>
      <c r="S10" s="132">
        <v>339.6</v>
      </c>
      <c r="T10" s="32" t="s">
        <v>153</v>
      </c>
    </row>
    <row r="11">
      <c r="B11" s="32">
        <v>28.27</v>
      </c>
      <c r="C11" s="32">
        <v>31.2999999999999</v>
      </c>
      <c r="D11" s="32">
        <v>129.799999999999</v>
      </c>
      <c r="E11" s="32">
        <v>45.3</v>
      </c>
      <c r="F11" s="32">
        <v>27.52</v>
      </c>
      <c r="G11" s="32">
        <v>28.33</v>
      </c>
      <c r="H11" s="32">
        <v>7.25</v>
      </c>
      <c r="I11" s="32">
        <v>49.82</v>
      </c>
      <c r="J11" s="32">
        <v>23.32</v>
      </c>
      <c r="K11" s="32">
        <v>28.82</v>
      </c>
      <c r="L11" s="32">
        <v>24.7</v>
      </c>
      <c r="M11" s="32">
        <v>68.1</v>
      </c>
      <c r="N11" s="32">
        <v>4.6</v>
      </c>
      <c r="O11" s="32">
        <v>20.93</v>
      </c>
      <c r="P11" s="32" t="s">
        <v>153</v>
      </c>
      <c r="Q11" s="32">
        <v>3.69</v>
      </c>
      <c r="R11" s="32" t="s">
        <v>153</v>
      </c>
      <c r="S11" s="132">
        <v>338.48</v>
      </c>
      <c r="T11" s="32" t="s">
        <v>153</v>
      </c>
    </row>
    <row r="12">
      <c r="B12" s="32">
        <v>29.04</v>
      </c>
      <c r="C12" s="32">
        <v>31.21</v>
      </c>
      <c r="D12" s="32">
        <v>132.66</v>
      </c>
      <c r="E12" s="32">
        <v>45.36</v>
      </c>
      <c r="F12" s="32">
        <v>27.41</v>
      </c>
      <c r="G12" s="32">
        <v>28.47</v>
      </c>
      <c r="H12" s="32">
        <v>7.18</v>
      </c>
      <c r="I12" s="32">
        <v>50.18</v>
      </c>
      <c r="J12" s="32">
        <v>23.35</v>
      </c>
      <c r="K12" s="32">
        <v>28.88</v>
      </c>
      <c r="L12" s="32">
        <v>24.8</v>
      </c>
      <c r="M12" s="32">
        <v>67.72</v>
      </c>
      <c r="N12" s="32">
        <v>4.56</v>
      </c>
      <c r="O12" s="32">
        <v>21.1</v>
      </c>
      <c r="P12" s="32" t="s">
        <v>153</v>
      </c>
      <c r="Q12" s="32">
        <v>3.73</v>
      </c>
      <c r="R12" s="32" t="s">
        <v>153</v>
      </c>
      <c r="S12" s="132">
        <v>342.41</v>
      </c>
      <c r="T12" s="32" t="s">
        <v>153</v>
      </c>
    </row>
    <row r="13">
      <c r="A13" s="115" t="s">
        <v>137</v>
      </c>
      <c r="B13" s="32">
        <f t="shared" ref="B13:O13" si="1">AVERAGE(B3:B12)</f>
        <v>28.603</v>
      </c>
      <c r="C13" s="32">
        <f t="shared" si="1"/>
        <v>31.412</v>
      </c>
      <c r="D13" s="32">
        <f t="shared" si="1"/>
        <v>129.963</v>
      </c>
      <c r="E13" s="32">
        <f t="shared" si="1"/>
        <v>45.691</v>
      </c>
      <c r="F13" s="32">
        <f t="shared" si="1"/>
        <v>27.728</v>
      </c>
      <c r="G13" s="32">
        <f t="shared" si="1"/>
        <v>28.485</v>
      </c>
      <c r="H13" s="32">
        <f t="shared" si="1"/>
        <v>7.249</v>
      </c>
      <c r="I13" s="32">
        <f t="shared" si="1"/>
        <v>49.905</v>
      </c>
      <c r="J13" s="32">
        <f t="shared" si="1"/>
        <v>23.454</v>
      </c>
      <c r="K13" s="32">
        <f t="shared" si="1"/>
        <v>28.637</v>
      </c>
      <c r="L13" s="32">
        <f t="shared" si="1"/>
        <v>24.679</v>
      </c>
      <c r="M13" s="32">
        <f t="shared" si="1"/>
        <v>68.219</v>
      </c>
      <c r="N13" s="32">
        <f t="shared" si="1"/>
        <v>4.563</v>
      </c>
      <c r="O13" s="32">
        <f t="shared" si="1"/>
        <v>20.901</v>
      </c>
      <c r="Q13" s="32">
        <f>AVERAGE(Q3:Q12)</f>
        <v>3.991</v>
      </c>
      <c r="S13" s="32">
        <f>AVERAGE(S3:S12)</f>
        <v>338.114</v>
      </c>
    </row>
    <row r="14">
      <c r="A14" s="115" t="s">
        <v>138</v>
      </c>
      <c r="B14" s="32">
        <f t="shared" ref="B14:O14" si="2">_xlfn.STDEV.S(B3:B12)</f>
        <v>0.3583310077</v>
      </c>
      <c r="C14" s="32">
        <f t="shared" si="2"/>
        <v>0.1203513375</v>
      </c>
      <c r="D14" s="32">
        <f t="shared" si="2"/>
        <v>1.109955455</v>
      </c>
      <c r="E14" s="32">
        <f t="shared" si="2"/>
        <v>0.5173103517</v>
      </c>
      <c r="F14" s="32">
        <f t="shared" si="2"/>
        <v>0.3221731763</v>
      </c>
      <c r="G14" s="32">
        <f t="shared" si="2"/>
        <v>0.2110950286</v>
      </c>
      <c r="H14" s="32">
        <f t="shared" si="2"/>
        <v>0.07233410138</v>
      </c>
      <c r="I14" s="32">
        <f t="shared" si="2"/>
        <v>0.2241651177</v>
      </c>
      <c r="J14" s="32">
        <f t="shared" si="2"/>
        <v>0.1494582811</v>
      </c>
      <c r="K14" s="32">
        <f t="shared" si="2"/>
        <v>0.1615927666</v>
      </c>
      <c r="L14" s="32">
        <f t="shared" si="2"/>
        <v>0.1114998754</v>
      </c>
      <c r="M14" s="32">
        <f t="shared" si="2"/>
        <v>0.591710327</v>
      </c>
      <c r="N14" s="32">
        <f t="shared" si="2"/>
        <v>0.02311805451</v>
      </c>
      <c r="O14" s="32">
        <f t="shared" si="2"/>
        <v>0.2204767561</v>
      </c>
      <c r="Q14" s="32">
        <f>_xlfn.STDEV.S(Q3:Q12)</f>
        <v>0.8398868971</v>
      </c>
      <c r="S14" s="32">
        <f>_xlfn.STDEV.S(S3:S12)</f>
        <v>2.115016154</v>
      </c>
    </row>
    <row r="15">
      <c r="A15" s="114" t="s">
        <v>139</v>
      </c>
      <c r="B15" s="34">
        <f t="shared" ref="B15:O15" si="3">2*B14</f>
        <v>0.7166620155</v>
      </c>
      <c r="C15" s="34">
        <f t="shared" si="3"/>
        <v>0.2407026751</v>
      </c>
      <c r="D15" s="34">
        <f t="shared" si="3"/>
        <v>2.219910909</v>
      </c>
      <c r="E15" s="34">
        <f t="shared" si="3"/>
        <v>1.034620703</v>
      </c>
      <c r="F15" s="34">
        <f t="shared" si="3"/>
        <v>0.6443463527</v>
      </c>
      <c r="G15" s="34">
        <f t="shared" si="3"/>
        <v>0.4221900573</v>
      </c>
      <c r="H15" s="34">
        <f t="shared" si="3"/>
        <v>0.1446682028</v>
      </c>
      <c r="I15" s="34">
        <f t="shared" si="3"/>
        <v>0.4483302354</v>
      </c>
      <c r="J15" s="34">
        <f t="shared" si="3"/>
        <v>0.2989165621</v>
      </c>
      <c r="K15" s="34">
        <f t="shared" si="3"/>
        <v>0.3231855332</v>
      </c>
      <c r="L15" s="34">
        <f t="shared" si="3"/>
        <v>0.2229997509</v>
      </c>
      <c r="M15" s="34">
        <f t="shared" si="3"/>
        <v>1.183420654</v>
      </c>
      <c r="N15" s="34">
        <f t="shared" si="3"/>
        <v>0.04623610903</v>
      </c>
      <c r="O15" s="34">
        <f t="shared" si="3"/>
        <v>0.4409535123</v>
      </c>
      <c r="Q15" s="34">
        <f>2*Q14</f>
        <v>1.679773794</v>
      </c>
      <c r="S15" s="34">
        <f>2*S14</f>
        <v>4.230032309</v>
      </c>
    </row>
    <row r="16">
      <c r="A16" s="114" t="s">
        <v>140</v>
      </c>
      <c r="B16" s="32">
        <v>36.26</v>
      </c>
      <c r="C16" s="32">
        <v>37.6</v>
      </c>
      <c r="D16" s="32">
        <v>144.95</v>
      </c>
      <c r="E16" s="32">
        <v>55.05</v>
      </c>
      <c r="F16" s="32">
        <v>35.15</v>
      </c>
      <c r="G16" s="32">
        <v>34.56</v>
      </c>
      <c r="H16" s="32">
        <v>7.5</v>
      </c>
      <c r="I16" s="32">
        <v>53.02</v>
      </c>
      <c r="J16" s="32">
        <v>25.33</v>
      </c>
      <c r="K16" s="32">
        <v>36.29</v>
      </c>
      <c r="L16" s="32">
        <v>31.49</v>
      </c>
      <c r="M16" s="32">
        <v>82.38</v>
      </c>
      <c r="N16" s="32">
        <v>5.84</v>
      </c>
      <c r="O16" s="32">
        <v>22.11</v>
      </c>
      <c r="Q16" s="32">
        <v>6.5</v>
      </c>
      <c r="S16" s="32">
        <v>306.85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0.01082255541</v>
      </c>
      <c r="L17" s="117"/>
      <c r="M17" s="117"/>
      <c r="N17" s="117"/>
      <c r="O17" s="117"/>
      <c r="P17" s="112" t="s">
        <v>142</v>
      </c>
      <c r="Q17" s="117">
        <f>average(L15:Q15)/60</f>
        <v>0.0119112794</v>
      </c>
      <c r="R17" s="117"/>
      <c r="S17" s="117"/>
      <c r="T17" s="112" t="s">
        <v>143</v>
      </c>
      <c r="U17" s="117">
        <f>average(R15:U15)/60</f>
        <v>0.07050053848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183376.0</v>
      </c>
      <c r="C19" s="119">
        <v>283784.0</v>
      </c>
      <c r="D19" s="119">
        <v>1433252.0</v>
      </c>
      <c r="E19" s="119">
        <v>542736.0</v>
      </c>
      <c r="F19" s="119">
        <v>181872.0</v>
      </c>
      <c r="G19" s="119">
        <v>258356.0</v>
      </c>
      <c r="H19" s="119">
        <v>281444.0</v>
      </c>
      <c r="I19" s="119">
        <v>374836.0</v>
      </c>
      <c r="J19" s="119">
        <v>898700.0</v>
      </c>
      <c r="K19" s="119">
        <v>246856.0</v>
      </c>
      <c r="L19" s="119">
        <v>179632.0</v>
      </c>
      <c r="M19" s="119">
        <v>477800.0</v>
      </c>
      <c r="N19" s="119">
        <v>142344.0</v>
      </c>
      <c r="O19" s="119">
        <v>2015060.0</v>
      </c>
      <c r="P19" s="119" t="s">
        <v>153</v>
      </c>
      <c r="Q19" s="119">
        <v>573780.0</v>
      </c>
      <c r="R19" s="119" t="s">
        <v>153</v>
      </c>
      <c r="S19" s="119">
        <v>2049664.0</v>
      </c>
      <c r="T19" s="119" t="s">
        <v>153</v>
      </c>
      <c r="U19" s="119"/>
    </row>
    <row r="20">
      <c r="B20" s="119">
        <v>183476.0</v>
      </c>
      <c r="C20" s="119">
        <v>283432.0</v>
      </c>
      <c r="D20" s="119">
        <v>1433872.0</v>
      </c>
      <c r="E20" s="119">
        <v>542884.0</v>
      </c>
      <c r="F20" s="119">
        <v>181620.0</v>
      </c>
      <c r="G20" s="119">
        <v>258224.0</v>
      </c>
      <c r="H20" s="119">
        <v>281108.0</v>
      </c>
      <c r="I20" s="119">
        <v>374620.0</v>
      </c>
      <c r="J20" s="119">
        <v>899296.0</v>
      </c>
      <c r="K20" s="119">
        <v>247232.0</v>
      </c>
      <c r="L20" s="119">
        <v>179780.0</v>
      </c>
      <c r="M20" s="119">
        <v>477288.0</v>
      </c>
      <c r="N20" s="119">
        <v>142288.0</v>
      </c>
      <c r="O20" s="119">
        <v>2015436.0</v>
      </c>
      <c r="P20" s="119" t="s">
        <v>153</v>
      </c>
      <c r="Q20" s="119">
        <v>363920.0</v>
      </c>
      <c r="R20" s="119" t="s">
        <v>153</v>
      </c>
      <c r="S20" s="119">
        <v>2049764.0</v>
      </c>
      <c r="T20" s="119" t="s">
        <v>153</v>
      </c>
      <c r="U20" s="119"/>
    </row>
    <row r="21">
      <c r="B21" s="119">
        <v>183804.0</v>
      </c>
      <c r="C21" s="119">
        <v>283388.0</v>
      </c>
      <c r="D21" s="119">
        <v>1433824.0</v>
      </c>
      <c r="E21" s="119">
        <v>542672.0</v>
      </c>
      <c r="F21" s="119">
        <v>181244.0</v>
      </c>
      <c r="G21" s="119">
        <v>258392.0</v>
      </c>
      <c r="H21" s="119">
        <v>281348.0</v>
      </c>
      <c r="I21" s="119">
        <v>374940.0</v>
      </c>
      <c r="J21" s="119">
        <v>898564.0</v>
      </c>
      <c r="K21" s="119">
        <v>247156.0</v>
      </c>
      <c r="L21" s="119">
        <v>179656.0</v>
      </c>
      <c r="M21" s="119">
        <v>477820.0</v>
      </c>
      <c r="N21" s="119">
        <v>142352.0</v>
      </c>
      <c r="O21" s="119">
        <v>2015296.0</v>
      </c>
      <c r="P21" s="119" t="s">
        <v>153</v>
      </c>
      <c r="Q21" s="119">
        <v>364480.0</v>
      </c>
      <c r="R21" s="119" t="s">
        <v>153</v>
      </c>
      <c r="S21" s="119">
        <v>2049636.0</v>
      </c>
      <c r="T21" s="119" t="s">
        <v>153</v>
      </c>
      <c r="U21" s="119"/>
    </row>
    <row r="22">
      <c r="B22" s="119">
        <v>183124.0</v>
      </c>
      <c r="C22" s="119">
        <v>283424.0</v>
      </c>
      <c r="D22" s="119">
        <v>1433752.0</v>
      </c>
      <c r="E22" s="119">
        <v>543020.0</v>
      </c>
      <c r="F22" s="119">
        <v>181220.0</v>
      </c>
      <c r="G22" s="119">
        <v>258332.0</v>
      </c>
      <c r="H22" s="119">
        <v>281212.0</v>
      </c>
      <c r="I22" s="119">
        <v>374776.0</v>
      </c>
      <c r="J22" s="119">
        <v>898840.0</v>
      </c>
      <c r="K22" s="119">
        <v>247000.0</v>
      </c>
      <c r="L22" s="119">
        <v>179828.0</v>
      </c>
      <c r="M22" s="119">
        <v>477764.0</v>
      </c>
      <c r="N22" s="119">
        <v>142108.0</v>
      </c>
      <c r="O22" s="119">
        <v>2015368.0</v>
      </c>
      <c r="P22" s="119" t="s">
        <v>153</v>
      </c>
      <c r="Q22" s="119">
        <v>364440.0</v>
      </c>
      <c r="R22" s="119" t="s">
        <v>153</v>
      </c>
      <c r="S22" s="119">
        <v>2049624.0</v>
      </c>
      <c r="T22" s="119" t="s">
        <v>153</v>
      </c>
      <c r="U22" s="119"/>
    </row>
    <row r="23">
      <c r="B23" s="119">
        <v>183420.0</v>
      </c>
      <c r="C23" s="119">
        <v>283868.0</v>
      </c>
      <c r="D23" s="119">
        <v>1433712.0</v>
      </c>
      <c r="E23" s="119">
        <v>543116.0</v>
      </c>
      <c r="F23" s="119">
        <v>181708.0</v>
      </c>
      <c r="G23" s="119">
        <v>258024.0</v>
      </c>
      <c r="H23" s="119">
        <v>281108.0</v>
      </c>
      <c r="I23" s="119">
        <v>374928.0</v>
      </c>
      <c r="J23" s="119">
        <v>898996.0</v>
      </c>
      <c r="K23" s="119">
        <v>246760.0</v>
      </c>
      <c r="L23" s="119">
        <v>180292.0</v>
      </c>
      <c r="M23" s="119">
        <v>477792.0</v>
      </c>
      <c r="N23" s="119">
        <v>141792.0</v>
      </c>
      <c r="O23" s="119">
        <v>2014780.0</v>
      </c>
      <c r="P23" s="119" t="s">
        <v>153</v>
      </c>
      <c r="Q23" s="119">
        <v>363796.0</v>
      </c>
      <c r="R23" s="119" t="s">
        <v>153</v>
      </c>
      <c r="S23" s="119">
        <v>2049660.0</v>
      </c>
      <c r="T23" s="119" t="s">
        <v>153</v>
      </c>
      <c r="U23" s="119"/>
    </row>
    <row r="24">
      <c r="B24" s="119">
        <v>183280.0</v>
      </c>
      <c r="C24" s="119">
        <v>283848.0</v>
      </c>
      <c r="D24" s="119">
        <v>1433692.0</v>
      </c>
      <c r="E24" s="119">
        <v>543004.0</v>
      </c>
      <c r="F24" s="119">
        <v>182208.0</v>
      </c>
      <c r="G24" s="119">
        <v>258468.0</v>
      </c>
      <c r="H24" s="119">
        <v>281268.0</v>
      </c>
      <c r="I24" s="119">
        <v>374836.0</v>
      </c>
      <c r="J24" s="119">
        <v>899092.0</v>
      </c>
      <c r="K24" s="119">
        <v>247096.0</v>
      </c>
      <c r="L24" s="119">
        <v>179844.0</v>
      </c>
      <c r="M24" s="119">
        <v>477712.0</v>
      </c>
      <c r="N24" s="119">
        <v>142168.0</v>
      </c>
      <c r="O24" s="119">
        <v>2015252.0</v>
      </c>
      <c r="P24" s="119" t="s">
        <v>153</v>
      </c>
      <c r="Q24" s="119">
        <v>364148.0</v>
      </c>
      <c r="R24" s="119" t="s">
        <v>153</v>
      </c>
      <c r="S24" s="119">
        <v>2049444.0</v>
      </c>
      <c r="T24" s="119" t="s">
        <v>153</v>
      </c>
      <c r="U24" s="119"/>
    </row>
    <row r="25">
      <c r="B25" s="119">
        <v>183476.0</v>
      </c>
      <c r="C25" s="119">
        <v>283824.0</v>
      </c>
      <c r="D25" s="119">
        <v>1433628.0</v>
      </c>
      <c r="E25" s="119">
        <v>542908.0</v>
      </c>
      <c r="F25" s="119">
        <v>181416.0</v>
      </c>
      <c r="G25" s="119">
        <v>258216.0</v>
      </c>
      <c r="H25" s="119">
        <v>280996.0</v>
      </c>
      <c r="I25" s="119">
        <v>374808.0</v>
      </c>
      <c r="J25" s="119">
        <v>899060.0</v>
      </c>
      <c r="K25" s="119">
        <v>246716.0</v>
      </c>
      <c r="L25" s="119">
        <v>179652.0</v>
      </c>
      <c r="M25" s="119">
        <v>477456.0</v>
      </c>
      <c r="N25" s="119">
        <v>141936.0</v>
      </c>
      <c r="O25" s="119">
        <v>2014872.0</v>
      </c>
      <c r="P25" s="119" t="s">
        <v>153</v>
      </c>
      <c r="Q25" s="119">
        <v>364196.0</v>
      </c>
      <c r="R25" s="119" t="s">
        <v>153</v>
      </c>
      <c r="S25" s="119">
        <v>2049476.0</v>
      </c>
      <c r="T25" s="119" t="s">
        <v>153</v>
      </c>
      <c r="U25" s="119"/>
    </row>
    <row r="26">
      <c r="B26" s="119">
        <v>183020.0</v>
      </c>
      <c r="C26" s="119">
        <v>283652.0</v>
      </c>
      <c r="D26" s="119">
        <v>1433884.0</v>
      </c>
      <c r="E26" s="119">
        <v>543076.0</v>
      </c>
      <c r="F26" s="119">
        <v>181268.0</v>
      </c>
      <c r="G26" s="119">
        <v>258232.0</v>
      </c>
      <c r="H26" s="119">
        <v>281356.0</v>
      </c>
      <c r="I26" s="119">
        <v>374828.0</v>
      </c>
      <c r="J26" s="119">
        <v>899092.0</v>
      </c>
      <c r="K26" s="119">
        <v>247212.0</v>
      </c>
      <c r="L26" s="119">
        <v>179868.0</v>
      </c>
      <c r="M26" s="119">
        <v>477740.0</v>
      </c>
      <c r="N26" s="119">
        <v>142448.0</v>
      </c>
      <c r="O26" s="119">
        <v>2015344.0</v>
      </c>
      <c r="P26" s="119" t="s">
        <v>153</v>
      </c>
      <c r="Q26" s="119">
        <v>364300.0</v>
      </c>
      <c r="R26" s="119" t="s">
        <v>153</v>
      </c>
      <c r="S26" s="119">
        <v>2049768.0</v>
      </c>
      <c r="T26" s="119" t="s">
        <v>153</v>
      </c>
      <c r="U26" s="119"/>
    </row>
    <row r="27">
      <c r="B27" s="119">
        <v>183256.0</v>
      </c>
      <c r="C27" s="119">
        <v>283768.0</v>
      </c>
      <c r="D27" s="119">
        <v>1433728.0</v>
      </c>
      <c r="E27" s="119">
        <v>543088.0</v>
      </c>
      <c r="F27" s="119">
        <v>181412.0</v>
      </c>
      <c r="G27" s="119">
        <v>258168.0</v>
      </c>
      <c r="H27" s="119">
        <v>281340.0</v>
      </c>
      <c r="I27" s="119">
        <v>374768.0</v>
      </c>
      <c r="J27" s="119">
        <v>899084.0</v>
      </c>
      <c r="K27" s="119">
        <v>247060.0</v>
      </c>
      <c r="L27" s="119">
        <v>179896.0</v>
      </c>
      <c r="M27" s="119">
        <v>477896.0</v>
      </c>
      <c r="N27" s="119">
        <v>142212.0</v>
      </c>
      <c r="O27" s="119">
        <v>2014740.0</v>
      </c>
      <c r="P27" s="119" t="s">
        <v>153</v>
      </c>
      <c r="Q27" s="119">
        <v>364392.0</v>
      </c>
      <c r="R27" s="119" t="s">
        <v>153</v>
      </c>
      <c r="S27" s="119">
        <v>2049456.0</v>
      </c>
      <c r="T27" s="119" t="s">
        <v>153</v>
      </c>
      <c r="U27" s="119"/>
    </row>
    <row r="28">
      <c r="B28" s="119">
        <v>183128.0</v>
      </c>
      <c r="C28" s="119">
        <v>283556.0</v>
      </c>
      <c r="D28" s="119">
        <v>1433736.0</v>
      </c>
      <c r="E28" s="119">
        <v>543192.0</v>
      </c>
      <c r="F28" s="119">
        <v>181172.0</v>
      </c>
      <c r="G28" s="119">
        <v>258344.0</v>
      </c>
      <c r="H28" s="119">
        <v>281316.0</v>
      </c>
      <c r="I28" s="119">
        <v>374840.0</v>
      </c>
      <c r="J28" s="119">
        <v>899208.0</v>
      </c>
      <c r="K28" s="119">
        <v>247284.0</v>
      </c>
      <c r="L28" s="119">
        <v>180324.0</v>
      </c>
      <c r="M28" s="119">
        <v>477616.0</v>
      </c>
      <c r="N28" s="119">
        <v>141784.0</v>
      </c>
      <c r="O28" s="119">
        <v>2014864.0</v>
      </c>
      <c r="P28" s="119" t="s">
        <v>153</v>
      </c>
      <c r="Q28" s="119">
        <v>364228.0</v>
      </c>
      <c r="R28" s="119" t="s">
        <v>153</v>
      </c>
      <c r="S28" s="119">
        <v>2049636.0</v>
      </c>
      <c r="T28" s="119" t="s">
        <v>153</v>
      </c>
      <c r="U28" s="119"/>
    </row>
    <row r="29">
      <c r="A29" s="115" t="s">
        <v>137</v>
      </c>
      <c r="B29" s="32">
        <f t="shared" ref="B29:O29" si="4">AVERAGE(B19:B28)</f>
        <v>183336</v>
      </c>
      <c r="C29" s="32">
        <f t="shared" si="4"/>
        <v>283654.4</v>
      </c>
      <c r="D29" s="32">
        <f t="shared" si="4"/>
        <v>1433708</v>
      </c>
      <c r="E29" s="32">
        <f t="shared" si="4"/>
        <v>542969.6</v>
      </c>
      <c r="F29" s="32">
        <f t="shared" si="4"/>
        <v>181514</v>
      </c>
      <c r="G29" s="32">
        <f t="shared" si="4"/>
        <v>258275.6</v>
      </c>
      <c r="H29" s="32">
        <f t="shared" si="4"/>
        <v>281249.6</v>
      </c>
      <c r="I29" s="32">
        <f t="shared" si="4"/>
        <v>374818</v>
      </c>
      <c r="J29" s="32">
        <f t="shared" si="4"/>
        <v>898993.2</v>
      </c>
      <c r="K29" s="32">
        <f t="shared" si="4"/>
        <v>247037.2</v>
      </c>
      <c r="L29" s="32">
        <f t="shared" si="4"/>
        <v>179877.2</v>
      </c>
      <c r="M29" s="32">
        <f t="shared" si="4"/>
        <v>477688.4</v>
      </c>
      <c r="N29" s="32">
        <f t="shared" si="4"/>
        <v>142143.2</v>
      </c>
      <c r="O29" s="32">
        <f t="shared" si="4"/>
        <v>2015101.2</v>
      </c>
      <c r="Q29" s="32">
        <f>AVERAGE(Q19:Q28)</f>
        <v>385168</v>
      </c>
      <c r="S29" s="32">
        <f>AVERAGE(S19:S28)</f>
        <v>2049612.8</v>
      </c>
    </row>
    <row r="30">
      <c r="A30" s="115" t="s">
        <v>138</v>
      </c>
      <c r="B30" s="32">
        <f t="shared" ref="B30:O30" si="5">_xlfn.STDEV.S(B19:B28)</f>
        <v>227.1758986</v>
      </c>
      <c r="C30" s="32">
        <f t="shared" si="5"/>
        <v>189.9632713</v>
      </c>
      <c r="D30" s="32">
        <f t="shared" si="5"/>
        <v>179.2130948</v>
      </c>
      <c r="E30" s="32">
        <f t="shared" si="5"/>
        <v>168.0655957</v>
      </c>
      <c r="F30" s="32">
        <f t="shared" si="5"/>
        <v>335.9060715</v>
      </c>
      <c r="G30" s="32">
        <f t="shared" si="5"/>
        <v>128.1866694</v>
      </c>
      <c r="H30" s="32">
        <f t="shared" si="5"/>
        <v>140.4526017</v>
      </c>
      <c r="I30" s="32">
        <f t="shared" si="5"/>
        <v>89.30845425</v>
      </c>
      <c r="J30" s="32">
        <f t="shared" si="5"/>
        <v>226.9883991</v>
      </c>
      <c r="K30" s="32">
        <f t="shared" si="5"/>
        <v>200.4798688</v>
      </c>
      <c r="L30" s="32">
        <f t="shared" si="5"/>
        <v>246.0500401</v>
      </c>
      <c r="M30" s="32">
        <f t="shared" si="5"/>
        <v>186.2228056</v>
      </c>
      <c r="N30" s="32">
        <f t="shared" si="5"/>
        <v>235.6253146</v>
      </c>
      <c r="O30" s="32">
        <f t="shared" si="5"/>
        <v>268.1296535</v>
      </c>
      <c r="Q30" s="32">
        <f>_xlfn.STDEV.S(Q19:Q28)</f>
        <v>66271.85941</v>
      </c>
      <c r="S30" s="32">
        <f>_xlfn.STDEV.S(S19:S28)</f>
        <v>117.7537921</v>
      </c>
    </row>
    <row r="31">
      <c r="A31" s="114" t="s">
        <v>139</v>
      </c>
      <c r="B31" s="34">
        <f t="shared" ref="B31:O31" si="6">2*B30</f>
        <v>454.3517971</v>
      </c>
      <c r="C31" s="34">
        <f t="shared" si="6"/>
        <v>379.9265426</v>
      </c>
      <c r="D31" s="34">
        <f t="shared" si="6"/>
        <v>358.4261895</v>
      </c>
      <c r="E31" s="34">
        <f t="shared" si="6"/>
        <v>336.1311913</v>
      </c>
      <c r="F31" s="34">
        <f t="shared" si="6"/>
        <v>671.8121431</v>
      </c>
      <c r="G31" s="34">
        <f t="shared" si="6"/>
        <v>256.3733389</v>
      </c>
      <c r="H31" s="34">
        <f t="shared" si="6"/>
        <v>280.9052035</v>
      </c>
      <c r="I31" s="34">
        <f t="shared" si="6"/>
        <v>178.6169085</v>
      </c>
      <c r="J31" s="34">
        <f t="shared" si="6"/>
        <v>453.9767982</v>
      </c>
      <c r="K31" s="34">
        <f t="shared" si="6"/>
        <v>400.9597375</v>
      </c>
      <c r="L31" s="34">
        <f t="shared" si="6"/>
        <v>492.1000802</v>
      </c>
      <c r="M31" s="34">
        <f t="shared" si="6"/>
        <v>372.4456112</v>
      </c>
      <c r="N31" s="34">
        <f t="shared" si="6"/>
        <v>471.2506292</v>
      </c>
      <c r="O31" s="34">
        <f t="shared" si="6"/>
        <v>536.2593071</v>
      </c>
      <c r="Q31" s="34">
        <f>2*Q30</f>
        <v>132543.7188</v>
      </c>
      <c r="S31" s="34">
        <f>2*S30</f>
        <v>235.5075842</v>
      </c>
    </row>
    <row r="32">
      <c r="A32" s="114" t="s">
        <v>145</v>
      </c>
      <c r="B32" s="32">
        <v>181660.0</v>
      </c>
      <c r="C32" s="32">
        <v>282716.0</v>
      </c>
      <c r="D32" s="32">
        <v>1432536.0</v>
      </c>
      <c r="E32" s="32">
        <v>542104.0</v>
      </c>
      <c r="F32" s="32">
        <v>179824.0</v>
      </c>
      <c r="G32" s="32">
        <v>257392.0</v>
      </c>
      <c r="H32" s="32">
        <v>280080.0</v>
      </c>
      <c r="I32" s="32">
        <v>373852.0</v>
      </c>
      <c r="J32" s="32">
        <v>897580.0</v>
      </c>
      <c r="K32" s="32">
        <v>246248.0</v>
      </c>
      <c r="L32" s="32">
        <v>177964.0</v>
      </c>
      <c r="M32" s="32">
        <v>476356.0</v>
      </c>
      <c r="N32" s="32">
        <v>141220.0</v>
      </c>
      <c r="O32" s="32">
        <v>2013984.0</v>
      </c>
      <c r="Q32" s="32">
        <v>572160.0</v>
      </c>
      <c r="S32" s="32">
        <v>2048540.0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0.3683085791</v>
      </c>
      <c r="L33" s="117"/>
      <c r="M33" s="117"/>
      <c r="N33" s="117"/>
      <c r="O33" s="117"/>
      <c r="P33" s="112" t="s">
        <v>142</v>
      </c>
      <c r="Q33" s="117">
        <f>average(L31:Q31)/1024</f>
        <v>26.25308095</v>
      </c>
      <c r="R33" s="117"/>
      <c r="S33" s="117"/>
      <c r="T33" s="112" t="s">
        <v>143</v>
      </c>
      <c r="U33" s="117">
        <f>average(R31:U31)/1024</f>
        <v>0.2299878752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1.0</v>
      </c>
      <c r="E34" s="32">
        <v>0.0</v>
      </c>
      <c r="F34" s="32">
        <v>0.0</v>
      </c>
      <c r="G34" s="32">
        <v>0.0</v>
      </c>
      <c r="H34" s="32">
        <v>1.0</v>
      </c>
      <c r="I34" s="32">
        <v>0.0</v>
      </c>
      <c r="J34" s="32">
        <v>1.0</v>
      </c>
      <c r="K34" s="32">
        <v>0.0</v>
      </c>
      <c r="L34" s="32">
        <v>0.0</v>
      </c>
      <c r="M34" s="32">
        <v>0.0</v>
      </c>
      <c r="N34" s="32">
        <v>1.0</v>
      </c>
      <c r="O34" s="32">
        <v>1.0</v>
      </c>
      <c r="P34" s="32" t="s">
        <v>153</v>
      </c>
      <c r="Q34" s="32">
        <v>1.0</v>
      </c>
      <c r="R34" s="32" t="s">
        <v>153</v>
      </c>
      <c r="S34" s="32">
        <v>0.0</v>
      </c>
      <c r="T34" s="32" t="s">
        <v>153</v>
      </c>
    </row>
    <row r="35">
      <c r="B35" s="32">
        <v>0.0</v>
      </c>
      <c r="C35" s="32">
        <v>0.0</v>
      </c>
      <c r="D35" s="32">
        <v>1.0</v>
      </c>
      <c r="E35" s="32">
        <v>0.0</v>
      </c>
      <c r="F35" s="32">
        <v>0.0</v>
      </c>
      <c r="G35" s="32">
        <v>0.0</v>
      </c>
      <c r="H35" s="32">
        <v>1.0</v>
      </c>
      <c r="I35" s="32">
        <v>0.0</v>
      </c>
      <c r="J35" s="32">
        <v>1.0</v>
      </c>
      <c r="K35" s="32">
        <v>0.0</v>
      </c>
      <c r="L35" s="32">
        <v>0.0</v>
      </c>
      <c r="M35" s="32">
        <v>0.0</v>
      </c>
      <c r="N35" s="32">
        <v>1.0</v>
      </c>
      <c r="O35" s="32">
        <v>1.0</v>
      </c>
      <c r="P35" s="32" t="s">
        <v>153</v>
      </c>
      <c r="Q35" s="32">
        <v>1.0</v>
      </c>
      <c r="R35" s="32" t="s">
        <v>153</v>
      </c>
      <c r="S35" s="32">
        <v>0.0</v>
      </c>
      <c r="T35" s="32" t="s">
        <v>153</v>
      </c>
    </row>
    <row r="36">
      <c r="B36" s="32">
        <v>0.0</v>
      </c>
      <c r="C36" s="32">
        <v>0.0</v>
      </c>
      <c r="D36" s="32">
        <v>1.0</v>
      </c>
      <c r="E36" s="32">
        <v>0.0</v>
      </c>
      <c r="F36" s="32">
        <v>0.0</v>
      </c>
      <c r="G36" s="32">
        <v>0.0</v>
      </c>
      <c r="H36" s="32">
        <v>1.0</v>
      </c>
      <c r="I36" s="32">
        <v>0.0</v>
      </c>
      <c r="J36" s="32">
        <v>1.0</v>
      </c>
      <c r="K36" s="32">
        <v>0.0</v>
      </c>
      <c r="L36" s="32">
        <v>0.0</v>
      </c>
      <c r="M36" s="32">
        <v>0.0</v>
      </c>
      <c r="N36" s="32">
        <v>1.0</v>
      </c>
      <c r="O36" s="32">
        <v>1.0</v>
      </c>
      <c r="P36" s="32" t="s">
        <v>153</v>
      </c>
      <c r="Q36" s="32">
        <v>1.0</v>
      </c>
      <c r="R36" s="32" t="s">
        <v>153</v>
      </c>
      <c r="S36" s="32">
        <v>0.0</v>
      </c>
      <c r="T36" s="32" t="s">
        <v>153</v>
      </c>
    </row>
    <row r="37">
      <c r="B37" s="32">
        <v>0.0</v>
      </c>
      <c r="C37" s="32">
        <v>0.0</v>
      </c>
      <c r="D37" s="32">
        <v>1.0</v>
      </c>
      <c r="E37" s="32">
        <v>0.0</v>
      </c>
      <c r="F37" s="32">
        <v>0.0</v>
      </c>
      <c r="G37" s="32">
        <v>0.0</v>
      </c>
      <c r="H37" s="32">
        <v>1.0</v>
      </c>
      <c r="I37" s="32">
        <v>0.0</v>
      </c>
      <c r="J37" s="32">
        <v>1.0</v>
      </c>
      <c r="K37" s="32">
        <v>0.0</v>
      </c>
      <c r="L37" s="32">
        <v>0.0</v>
      </c>
      <c r="M37" s="32">
        <v>0.0</v>
      </c>
      <c r="N37" s="32">
        <v>1.0</v>
      </c>
      <c r="O37" s="32">
        <v>1.0</v>
      </c>
      <c r="P37" s="32" t="s">
        <v>153</v>
      </c>
      <c r="Q37" s="32">
        <v>1.0</v>
      </c>
      <c r="R37" s="32" t="s">
        <v>153</v>
      </c>
      <c r="S37" s="32">
        <v>0.0</v>
      </c>
      <c r="T37" s="32" t="s">
        <v>153</v>
      </c>
    </row>
    <row r="38">
      <c r="B38" s="32">
        <v>0.0</v>
      </c>
      <c r="C38" s="32">
        <v>0.0</v>
      </c>
      <c r="D38" s="32">
        <v>1.0</v>
      </c>
      <c r="E38" s="32">
        <v>0.0</v>
      </c>
      <c r="F38" s="32">
        <v>0.0</v>
      </c>
      <c r="G38" s="32">
        <v>0.0</v>
      </c>
      <c r="H38" s="32">
        <v>1.0</v>
      </c>
      <c r="I38" s="32">
        <v>0.0</v>
      </c>
      <c r="J38" s="32">
        <v>1.0</v>
      </c>
      <c r="K38" s="32">
        <v>0.0</v>
      </c>
      <c r="L38" s="32">
        <v>0.0</v>
      </c>
      <c r="M38" s="32">
        <v>0.0</v>
      </c>
      <c r="N38" s="32">
        <v>1.0</v>
      </c>
      <c r="O38" s="32">
        <v>1.0</v>
      </c>
      <c r="P38" s="32" t="s">
        <v>153</v>
      </c>
      <c r="Q38" s="32">
        <v>1.0</v>
      </c>
      <c r="R38" s="32" t="s">
        <v>153</v>
      </c>
      <c r="S38" s="32">
        <v>0.0</v>
      </c>
      <c r="T38" s="32" t="s">
        <v>153</v>
      </c>
    </row>
    <row r="39">
      <c r="B39" s="32">
        <v>0.0</v>
      </c>
      <c r="C39" s="32">
        <v>0.0</v>
      </c>
      <c r="D39" s="32">
        <v>1.0</v>
      </c>
      <c r="E39" s="32">
        <v>0.0</v>
      </c>
      <c r="F39" s="32">
        <v>0.0</v>
      </c>
      <c r="G39" s="32">
        <v>0.0</v>
      </c>
      <c r="H39" s="32">
        <v>1.0</v>
      </c>
      <c r="I39" s="32">
        <v>0.0</v>
      </c>
      <c r="J39" s="32">
        <v>1.0</v>
      </c>
      <c r="K39" s="32">
        <v>0.0</v>
      </c>
      <c r="L39" s="32">
        <v>0.0</v>
      </c>
      <c r="M39" s="32">
        <v>0.0</v>
      </c>
      <c r="N39" s="32">
        <v>1.0</v>
      </c>
      <c r="O39" s="32">
        <v>1.0</v>
      </c>
      <c r="P39" s="32" t="s">
        <v>153</v>
      </c>
      <c r="Q39" s="32">
        <v>1.0</v>
      </c>
      <c r="R39" s="32" t="s">
        <v>153</v>
      </c>
      <c r="S39" s="32">
        <v>0.0</v>
      </c>
      <c r="T39" s="32" t="s">
        <v>153</v>
      </c>
    </row>
    <row r="40">
      <c r="B40" s="32">
        <v>0.0</v>
      </c>
      <c r="C40" s="32">
        <v>0.0</v>
      </c>
      <c r="D40" s="32">
        <v>1.0</v>
      </c>
      <c r="E40" s="32">
        <v>0.0</v>
      </c>
      <c r="F40" s="32">
        <v>0.0</v>
      </c>
      <c r="G40" s="32">
        <v>0.0</v>
      </c>
      <c r="H40" s="32">
        <v>1.0</v>
      </c>
      <c r="I40" s="32">
        <v>0.0</v>
      </c>
      <c r="J40" s="32">
        <v>1.0</v>
      </c>
      <c r="K40" s="32">
        <v>0.0</v>
      </c>
      <c r="L40" s="32">
        <v>0.0</v>
      </c>
      <c r="M40" s="32">
        <v>0.0</v>
      </c>
      <c r="N40" s="32">
        <v>1.0</v>
      </c>
      <c r="O40" s="32">
        <v>1.0</v>
      </c>
      <c r="P40" s="32" t="s">
        <v>153</v>
      </c>
      <c r="Q40" s="32">
        <v>1.0</v>
      </c>
      <c r="R40" s="32" t="s">
        <v>153</v>
      </c>
      <c r="S40" s="32">
        <v>0.0</v>
      </c>
      <c r="T40" s="32" t="s">
        <v>153</v>
      </c>
    </row>
    <row r="41">
      <c r="B41" s="32">
        <v>0.0</v>
      </c>
      <c r="C41" s="32">
        <v>0.0</v>
      </c>
      <c r="D41" s="32">
        <v>1.0</v>
      </c>
      <c r="E41" s="32">
        <v>0.0</v>
      </c>
      <c r="F41" s="32">
        <v>0.0</v>
      </c>
      <c r="G41" s="32">
        <v>0.0</v>
      </c>
      <c r="H41" s="32">
        <v>1.0</v>
      </c>
      <c r="I41" s="32">
        <v>0.0</v>
      </c>
      <c r="J41" s="32">
        <v>1.0</v>
      </c>
      <c r="K41" s="32">
        <v>0.0</v>
      </c>
      <c r="L41" s="32">
        <v>0.0</v>
      </c>
      <c r="M41" s="32">
        <v>0.0</v>
      </c>
      <c r="N41" s="32">
        <v>1.0</v>
      </c>
      <c r="O41" s="32">
        <v>1.0</v>
      </c>
      <c r="P41" s="32" t="s">
        <v>153</v>
      </c>
      <c r="Q41" s="32">
        <v>1.0</v>
      </c>
      <c r="R41" s="32" t="s">
        <v>153</v>
      </c>
      <c r="S41" s="32">
        <v>0.0</v>
      </c>
      <c r="T41" s="32" t="s">
        <v>153</v>
      </c>
    </row>
    <row r="42">
      <c r="B42" s="32">
        <v>0.0</v>
      </c>
      <c r="C42" s="32">
        <v>0.0</v>
      </c>
      <c r="D42" s="32">
        <v>1.0</v>
      </c>
      <c r="E42" s="32">
        <v>0.0</v>
      </c>
      <c r="F42" s="32">
        <v>0.0</v>
      </c>
      <c r="G42" s="32">
        <v>0.0</v>
      </c>
      <c r="H42" s="32">
        <v>1.0</v>
      </c>
      <c r="I42" s="32">
        <v>0.0</v>
      </c>
      <c r="J42" s="32">
        <v>1.0</v>
      </c>
      <c r="K42" s="32">
        <v>0.0</v>
      </c>
      <c r="L42" s="32">
        <v>0.0</v>
      </c>
      <c r="M42" s="32">
        <v>0.0</v>
      </c>
      <c r="N42" s="32">
        <v>1.0</v>
      </c>
      <c r="O42" s="32">
        <v>1.0</v>
      </c>
      <c r="P42" s="32" t="s">
        <v>153</v>
      </c>
      <c r="Q42" s="32">
        <v>1.0</v>
      </c>
      <c r="R42" s="32" t="s">
        <v>153</v>
      </c>
      <c r="S42" s="32">
        <v>0.0</v>
      </c>
      <c r="T42" s="32" t="s">
        <v>153</v>
      </c>
    </row>
    <row r="43">
      <c r="B43" s="32">
        <v>0.0</v>
      </c>
      <c r="C43" s="32">
        <v>0.0</v>
      </c>
      <c r="D43" s="32">
        <v>1.0</v>
      </c>
      <c r="E43" s="32">
        <v>0.0</v>
      </c>
      <c r="F43" s="32">
        <v>0.0</v>
      </c>
      <c r="G43" s="32">
        <v>0.0</v>
      </c>
      <c r="H43" s="32">
        <v>1.0</v>
      </c>
      <c r="I43" s="32">
        <v>0.0</v>
      </c>
      <c r="J43" s="32">
        <v>1.0</v>
      </c>
      <c r="K43" s="32">
        <v>0.0</v>
      </c>
      <c r="L43" s="32">
        <v>0.0</v>
      </c>
      <c r="M43" s="32">
        <v>0.0</v>
      </c>
      <c r="N43" s="32">
        <v>1.0</v>
      </c>
      <c r="O43" s="32">
        <v>1.0</v>
      </c>
      <c r="P43" s="32" t="s">
        <v>153</v>
      </c>
      <c r="Q43" s="32">
        <v>1.0</v>
      </c>
      <c r="R43" s="32" t="s">
        <v>153</v>
      </c>
      <c r="S43" s="32">
        <v>0.0</v>
      </c>
      <c r="T43" s="32" t="s">
        <v>153</v>
      </c>
    </row>
    <row r="44">
      <c r="A44" s="115" t="s">
        <v>137</v>
      </c>
      <c r="B44" s="32">
        <f t="shared" ref="B44:U44" si="7">AVERAGE(B34:B43)</f>
        <v>0</v>
      </c>
      <c r="C44" s="32">
        <f t="shared" si="7"/>
        <v>0</v>
      </c>
      <c r="D44" s="32">
        <f t="shared" si="7"/>
        <v>1</v>
      </c>
      <c r="E44" s="32">
        <f t="shared" si="7"/>
        <v>0</v>
      </c>
      <c r="F44" s="32">
        <f t="shared" si="7"/>
        <v>0</v>
      </c>
      <c r="G44" s="32">
        <f t="shared" si="7"/>
        <v>0</v>
      </c>
      <c r="H44" s="32">
        <f t="shared" si="7"/>
        <v>1</v>
      </c>
      <c r="I44" s="32">
        <f t="shared" si="7"/>
        <v>0</v>
      </c>
      <c r="J44" s="32">
        <f t="shared" si="7"/>
        <v>1</v>
      </c>
      <c r="K44" s="32">
        <f t="shared" si="7"/>
        <v>0</v>
      </c>
      <c r="L44" s="32">
        <f t="shared" si="7"/>
        <v>0</v>
      </c>
      <c r="M44" s="32">
        <f t="shared" si="7"/>
        <v>0</v>
      </c>
      <c r="N44" s="32">
        <f t="shared" si="7"/>
        <v>1</v>
      </c>
      <c r="O44" s="32">
        <f t="shared" si="7"/>
        <v>1</v>
      </c>
      <c r="P44" s="32" t="str">
        <f t="shared" si="7"/>
        <v>#DIV/0!</v>
      </c>
      <c r="Q44" s="32">
        <f t="shared" si="7"/>
        <v>1</v>
      </c>
      <c r="R44" s="32" t="str">
        <f t="shared" si="7"/>
        <v>#DIV/0!</v>
      </c>
      <c r="S44" s="32">
        <f t="shared" si="7"/>
        <v>0</v>
      </c>
      <c r="T44" s="32" t="str">
        <f t="shared" si="7"/>
        <v>#DIV/0!</v>
      </c>
      <c r="U44" s="32" t="str">
        <f t="shared" si="7"/>
        <v>#DIV/0!</v>
      </c>
    </row>
    <row r="45">
      <c r="A45" s="114"/>
    </row>
    <row r="46">
      <c r="A46" s="114" t="s">
        <v>147</v>
      </c>
      <c r="B46" s="133"/>
      <c r="C46" s="133"/>
      <c r="D46" s="121"/>
      <c r="E46" s="133"/>
      <c r="F46" s="133"/>
      <c r="G46" s="133"/>
      <c r="H46" s="121"/>
      <c r="I46" s="133"/>
      <c r="J46" s="121"/>
      <c r="K46" s="133"/>
      <c r="L46" s="133"/>
      <c r="M46" s="133"/>
      <c r="N46" s="121"/>
      <c r="O46" s="121"/>
      <c r="P46" s="134"/>
      <c r="Q46" s="121"/>
      <c r="R46" s="134"/>
      <c r="S46" s="133"/>
      <c r="T46" s="134"/>
      <c r="U46" s="121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48.5</v>
      </c>
      <c r="C3" s="127">
        <v>1.19</v>
      </c>
      <c r="D3" s="128"/>
      <c r="E3" s="127">
        <v>0.5</v>
      </c>
      <c r="F3" s="127">
        <v>4.58</v>
      </c>
      <c r="G3" s="127">
        <v>8.5</v>
      </c>
      <c r="H3" s="128"/>
      <c r="I3" s="127">
        <v>0.05</v>
      </c>
      <c r="J3" s="128"/>
      <c r="K3" s="127">
        <v>0.88</v>
      </c>
      <c r="L3" s="32">
        <v>0.43</v>
      </c>
      <c r="M3" s="32">
        <v>0.05</v>
      </c>
      <c r="N3" s="32" t="s">
        <v>153</v>
      </c>
      <c r="O3" s="32" t="s">
        <v>153</v>
      </c>
      <c r="P3" s="32" t="s">
        <v>153</v>
      </c>
      <c r="Q3" s="32" t="s">
        <v>153</v>
      </c>
      <c r="R3" s="32" t="s">
        <v>153</v>
      </c>
      <c r="S3" s="32">
        <v>0.05</v>
      </c>
      <c r="T3" s="32" t="s">
        <v>153</v>
      </c>
    </row>
    <row r="4">
      <c r="B4" s="127">
        <v>48.54</v>
      </c>
      <c r="C4" s="127">
        <v>1.21</v>
      </c>
      <c r="D4" s="128"/>
      <c r="E4" s="127">
        <v>0.5</v>
      </c>
      <c r="F4" s="127">
        <v>4.6</v>
      </c>
      <c r="G4" s="127">
        <v>8.69</v>
      </c>
      <c r="H4" s="128"/>
      <c r="I4" s="127">
        <v>0.05</v>
      </c>
      <c r="J4" s="128"/>
      <c r="K4" s="127">
        <v>0.99</v>
      </c>
      <c r="L4" s="32">
        <v>0.42</v>
      </c>
      <c r="M4" s="32">
        <v>0.06</v>
      </c>
      <c r="N4" s="32" t="s">
        <v>153</v>
      </c>
      <c r="O4" s="32" t="s">
        <v>153</v>
      </c>
      <c r="P4" s="32" t="s">
        <v>153</v>
      </c>
      <c r="Q4" s="32" t="s">
        <v>153</v>
      </c>
      <c r="R4" s="32" t="s">
        <v>153</v>
      </c>
      <c r="S4" s="32">
        <v>0.06</v>
      </c>
      <c r="T4" s="32" t="s">
        <v>153</v>
      </c>
    </row>
    <row r="5">
      <c r="B5" s="127">
        <v>47.78</v>
      </c>
      <c r="C5" s="127">
        <v>1.16</v>
      </c>
      <c r="D5" s="128"/>
      <c r="E5" s="127">
        <v>0.52</v>
      </c>
      <c r="F5" s="127">
        <v>4.49</v>
      </c>
      <c r="G5" s="127">
        <v>7.93</v>
      </c>
      <c r="H5" s="128"/>
      <c r="I5" s="127">
        <v>0.04</v>
      </c>
      <c r="J5" s="128"/>
      <c r="K5" s="127">
        <v>0.94</v>
      </c>
      <c r="L5" s="32">
        <v>0.35</v>
      </c>
      <c r="M5" s="32">
        <v>0.0699999999999999</v>
      </c>
      <c r="N5" s="32" t="s">
        <v>153</v>
      </c>
      <c r="O5" s="32" t="s">
        <v>153</v>
      </c>
      <c r="P5" s="32" t="s">
        <v>153</v>
      </c>
      <c r="Q5" s="32" t="s">
        <v>153</v>
      </c>
      <c r="R5" s="32" t="s">
        <v>153</v>
      </c>
      <c r="S5" s="32">
        <v>0.06</v>
      </c>
      <c r="T5" s="32" t="s">
        <v>153</v>
      </c>
    </row>
    <row r="6">
      <c r="B6" s="127">
        <v>48.54</v>
      </c>
      <c r="C6" s="127">
        <v>1.18</v>
      </c>
      <c r="D6" s="128"/>
      <c r="E6" s="127">
        <v>0.51</v>
      </c>
      <c r="F6" s="127">
        <v>4.56</v>
      </c>
      <c r="G6" s="127">
        <v>8.82</v>
      </c>
      <c r="H6" s="128"/>
      <c r="I6" s="127">
        <v>0.04</v>
      </c>
      <c r="J6" s="128"/>
      <c r="K6" s="127">
        <v>0.92</v>
      </c>
      <c r="L6" s="32">
        <v>0.4</v>
      </c>
      <c r="M6" s="32">
        <v>0.06</v>
      </c>
      <c r="N6" s="32" t="s">
        <v>153</v>
      </c>
      <c r="O6" s="32" t="s">
        <v>153</v>
      </c>
      <c r="P6" s="32" t="s">
        <v>153</v>
      </c>
      <c r="Q6" s="32" t="s">
        <v>153</v>
      </c>
      <c r="R6" s="32" t="s">
        <v>153</v>
      </c>
      <c r="S6" s="32">
        <v>0.07</v>
      </c>
      <c r="T6" s="32" t="s">
        <v>153</v>
      </c>
    </row>
    <row r="7">
      <c r="B7" s="127">
        <v>48.63</v>
      </c>
      <c r="C7" s="127">
        <v>1.19</v>
      </c>
      <c r="D7" s="128"/>
      <c r="E7" s="127">
        <v>0.53</v>
      </c>
      <c r="F7" s="127">
        <v>4.56</v>
      </c>
      <c r="G7" s="127">
        <v>8.7</v>
      </c>
      <c r="H7" s="128"/>
      <c r="I7" s="127">
        <v>0.05</v>
      </c>
      <c r="J7" s="128"/>
      <c r="K7" s="127">
        <v>0.99</v>
      </c>
      <c r="L7" s="32">
        <v>0.42</v>
      </c>
      <c r="M7" s="32">
        <v>0.06</v>
      </c>
      <c r="N7" s="32" t="s">
        <v>153</v>
      </c>
      <c r="O7" s="32" t="s">
        <v>153</v>
      </c>
      <c r="P7" s="32" t="s">
        <v>153</v>
      </c>
      <c r="Q7" s="32" t="s">
        <v>153</v>
      </c>
      <c r="R7" s="32" t="s">
        <v>153</v>
      </c>
      <c r="S7" s="32">
        <v>0.06</v>
      </c>
      <c r="T7" s="32" t="s">
        <v>153</v>
      </c>
    </row>
    <row r="8">
      <c r="B8" s="127">
        <v>48.53</v>
      </c>
      <c r="C8" s="127">
        <v>1.19</v>
      </c>
      <c r="D8" s="128"/>
      <c r="E8" s="127">
        <v>0.49</v>
      </c>
      <c r="F8" s="127">
        <v>4.57</v>
      </c>
      <c r="G8" s="127">
        <v>8.87</v>
      </c>
      <c r="H8" s="128"/>
      <c r="I8" s="127">
        <v>0.05</v>
      </c>
      <c r="J8" s="128"/>
      <c r="K8" s="127">
        <v>0.98</v>
      </c>
      <c r="L8" s="32">
        <v>0.38</v>
      </c>
      <c r="M8" s="32">
        <v>0.0699999999999999</v>
      </c>
      <c r="N8" s="32" t="s">
        <v>153</v>
      </c>
      <c r="O8" s="32" t="s">
        <v>153</v>
      </c>
      <c r="P8" s="32" t="s">
        <v>153</v>
      </c>
      <c r="Q8" s="32" t="s">
        <v>153</v>
      </c>
      <c r="R8" s="32" t="s">
        <v>153</v>
      </c>
      <c r="S8" s="32">
        <v>0.05</v>
      </c>
      <c r="T8" s="32" t="s">
        <v>153</v>
      </c>
    </row>
    <row r="9">
      <c r="B9" s="127">
        <v>48.43</v>
      </c>
      <c r="C9" s="127">
        <v>1.15</v>
      </c>
      <c r="D9" s="128"/>
      <c r="E9" s="127">
        <v>0.52</v>
      </c>
      <c r="F9" s="127">
        <v>4.48</v>
      </c>
      <c r="G9" s="127">
        <v>8.65</v>
      </c>
      <c r="H9" s="128"/>
      <c r="I9" s="127">
        <v>0.05</v>
      </c>
      <c r="J9" s="128"/>
      <c r="K9" s="127">
        <v>0.9</v>
      </c>
      <c r="L9" s="32">
        <v>0.4</v>
      </c>
      <c r="M9" s="32">
        <v>0.0699999999999999</v>
      </c>
      <c r="N9" s="32" t="s">
        <v>153</v>
      </c>
      <c r="O9" s="32" t="s">
        <v>153</v>
      </c>
      <c r="P9" s="32" t="s">
        <v>153</v>
      </c>
      <c r="Q9" s="32" t="s">
        <v>153</v>
      </c>
      <c r="R9" s="32" t="s">
        <v>153</v>
      </c>
      <c r="S9" s="32">
        <v>0.05</v>
      </c>
      <c r="T9" s="32" t="s">
        <v>153</v>
      </c>
    </row>
    <row r="10">
      <c r="B10" s="127">
        <v>48.63</v>
      </c>
      <c r="C10" s="127">
        <v>1.2</v>
      </c>
      <c r="D10" s="128"/>
      <c r="E10" s="127">
        <v>0.5</v>
      </c>
      <c r="F10" s="127">
        <v>4.53</v>
      </c>
      <c r="G10" s="127">
        <v>8.54</v>
      </c>
      <c r="H10" s="128"/>
      <c r="I10" s="127">
        <v>0.04</v>
      </c>
      <c r="J10" s="128"/>
      <c r="K10" s="127">
        <v>0.85</v>
      </c>
      <c r="L10" s="32">
        <v>0.45</v>
      </c>
      <c r="M10" s="32">
        <v>0.04</v>
      </c>
      <c r="N10" s="32" t="s">
        <v>153</v>
      </c>
      <c r="O10" s="32" t="s">
        <v>153</v>
      </c>
      <c r="P10" s="32" t="s">
        <v>153</v>
      </c>
      <c r="Q10" s="32" t="s">
        <v>153</v>
      </c>
      <c r="R10" s="32" t="s">
        <v>153</v>
      </c>
      <c r="S10" s="32">
        <v>0.07</v>
      </c>
      <c r="T10" s="32" t="s">
        <v>153</v>
      </c>
    </row>
    <row r="11">
      <c r="B11" s="127">
        <v>48.57</v>
      </c>
      <c r="C11" s="127">
        <v>1.06</v>
      </c>
      <c r="D11" s="128"/>
      <c r="E11" s="127">
        <v>0.48</v>
      </c>
      <c r="F11" s="127">
        <v>4.57</v>
      </c>
      <c r="G11" s="127">
        <v>8.01</v>
      </c>
      <c r="H11" s="128"/>
      <c r="I11" s="127">
        <v>0.06</v>
      </c>
      <c r="J11" s="128"/>
      <c r="K11" s="127">
        <v>0.94</v>
      </c>
      <c r="L11" s="32">
        <v>0.39</v>
      </c>
      <c r="M11" s="32">
        <v>0.05</v>
      </c>
      <c r="N11" s="32" t="s">
        <v>153</v>
      </c>
      <c r="O11" s="32" t="s">
        <v>153</v>
      </c>
      <c r="P11" s="32" t="s">
        <v>153</v>
      </c>
      <c r="Q11" s="32" t="s">
        <v>153</v>
      </c>
      <c r="R11" s="32" t="s">
        <v>153</v>
      </c>
      <c r="S11" s="32">
        <v>0.07</v>
      </c>
      <c r="T11" s="32" t="s">
        <v>153</v>
      </c>
    </row>
    <row r="12">
      <c r="B12" s="127">
        <v>48.45</v>
      </c>
      <c r="C12" s="127">
        <v>1.14</v>
      </c>
      <c r="D12" s="128"/>
      <c r="E12" s="127">
        <v>0.52</v>
      </c>
      <c r="F12" s="127">
        <v>4.54</v>
      </c>
      <c r="G12" s="127">
        <v>8.63</v>
      </c>
      <c r="H12" s="128"/>
      <c r="I12" s="127">
        <v>0.05</v>
      </c>
      <c r="J12" s="128"/>
      <c r="K12" s="127">
        <v>0.94</v>
      </c>
      <c r="L12" s="32">
        <v>0.41</v>
      </c>
      <c r="M12" s="32">
        <v>0.06</v>
      </c>
      <c r="N12" s="32" t="s">
        <v>153</v>
      </c>
      <c r="O12" s="32" t="s">
        <v>153</v>
      </c>
      <c r="P12" s="32" t="s">
        <v>153</v>
      </c>
      <c r="Q12" s="32" t="s">
        <v>153</v>
      </c>
      <c r="R12" s="32" t="s">
        <v>153</v>
      </c>
      <c r="S12" s="32">
        <v>0.08</v>
      </c>
      <c r="T12" s="32" t="s">
        <v>153</v>
      </c>
    </row>
    <row r="13">
      <c r="A13" s="115" t="s">
        <v>137</v>
      </c>
      <c r="B13" s="34">
        <f t="shared" ref="B13:C13" si="1">AVERAGE(B3:B12)</f>
        <v>48.46</v>
      </c>
      <c r="C13" s="34">
        <f t="shared" si="1"/>
        <v>1.167</v>
      </c>
      <c r="E13" s="34">
        <f t="shared" ref="E13:G13" si="2">AVERAGE(E3:E12)</f>
        <v>0.507</v>
      </c>
      <c r="F13" s="34">
        <f t="shared" si="2"/>
        <v>4.548</v>
      </c>
      <c r="G13" s="34">
        <f t="shared" si="2"/>
        <v>8.534</v>
      </c>
      <c r="I13" s="34">
        <f>AVERAGE(I3:I12)</f>
        <v>0.048</v>
      </c>
      <c r="K13" s="34">
        <f t="shared" ref="K13:M13" si="3">AVERAGE(K3:K12)</f>
        <v>0.933</v>
      </c>
      <c r="L13" s="34">
        <f t="shared" si="3"/>
        <v>0.405</v>
      </c>
      <c r="M13" s="34">
        <f t="shared" si="3"/>
        <v>0.059</v>
      </c>
      <c r="S13" s="34">
        <f>AVERAGE(S3:S12)</f>
        <v>0.062</v>
      </c>
    </row>
    <row r="14">
      <c r="A14" s="115" t="s">
        <v>138</v>
      </c>
      <c r="B14" s="32">
        <f t="shared" ref="B14:C14" si="4">_xlfn.STDEV.S(B3:B12)</f>
        <v>0.2477902339</v>
      </c>
      <c r="C14" s="32">
        <f t="shared" si="4"/>
        <v>0.0437289632</v>
      </c>
      <c r="E14" s="32">
        <f t="shared" ref="E14:G14" si="5">_xlfn.STDEV.S(E3:E12)</f>
        <v>0.01567021236</v>
      </c>
      <c r="F14" s="32">
        <f t="shared" si="5"/>
        <v>0.03852848874</v>
      </c>
      <c r="G14" s="32">
        <f t="shared" si="5"/>
        <v>0.3179517783</v>
      </c>
      <c r="I14" s="32">
        <f>_xlfn.STDEV.S(I3:I12)</f>
        <v>0.00632455532</v>
      </c>
      <c r="K14" s="32">
        <f t="shared" ref="K14:M14" si="6">_xlfn.STDEV.S(K3:K12)</f>
        <v>0.04691600059</v>
      </c>
      <c r="L14" s="32">
        <f t="shared" si="6"/>
        <v>0.02798809271</v>
      </c>
      <c r="M14" s="32">
        <f t="shared" si="6"/>
        <v>0.00994428926</v>
      </c>
      <c r="S14" s="32">
        <f>_xlfn.STDEV.S(S3:S12)</f>
        <v>0.01032795559</v>
      </c>
    </row>
    <row r="15">
      <c r="A15" s="114" t="s">
        <v>139</v>
      </c>
      <c r="B15" s="34">
        <f t="shared" ref="B15:C15" si="7">2*B14</f>
        <v>0.4955804677</v>
      </c>
      <c r="C15" s="34">
        <f t="shared" si="7"/>
        <v>0.08745792639</v>
      </c>
      <c r="E15" s="34">
        <f t="shared" ref="E15:G15" si="8">2*E14</f>
        <v>0.03134042473</v>
      </c>
      <c r="F15" s="34">
        <f t="shared" si="8"/>
        <v>0.07705697748</v>
      </c>
      <c r="G15" s="34">
        <f t="shared" si="8"/>
        <v>0.6359035566</v>
      </c>
      <c r="I15" s="34">
        <f>2*I14</f>
        <v>0.01264911064</v>
      </c>
      <c r="K15" s="34">
        <f t="shared" ref="K15:M15" si="9">2*K14</f>
        <v>0.09383200117</v>
      </c>
      <c r="L15" s="34">
        <f t="shared" si="9"/>
        <v>0.05597618541</v>
      </c>
      <c r="M15" s="34">
        <f t="shared" si="9"/>
        <v>0.01988857852</v>
      </c>
      <c r="S15" s="34">
        <f>2*S14</f>
        <v>0.02065591118</v>
      </c>
    </row>
    <row r="16">
      <c r="A16" s="114" t="s">
        <v>140</v>
      </c>
      <c r="B16" s="32">
        <v>32.21</v>
      </c>
      <c r="C16" s="32">
        <v>1.34</v>
      </c>
      <c r="E16" s="32">
        <v>0.53</v>
      </c>
      <c r="F16" s="32">
        <v>6.17</v>
      </c>
      <c r="G16" s="32">
        <v>11.05</v>
      </c>
      <c r="I16" s="32">
        <v>0.06</v>
      </c>
      <c r="K16" s="32">
        <v>1.17</v>
      </c>
      <c r="S16" s="32">
        <v>0.05</v>
      </c>
    </row>
    <row r="17">
      <c r="A17" s="118"/>
      <c r="J17" s="32" t="s">
        <v>141</v>
      </c>
      <c r="K17" s="34">
        <f>average(B15:K15)</f>
        <v>0.204831495</v>
      </c>
      <c r="P17" s="32" t="s">
        <v>142</v>
      </c>
      <c r="Q17" s="34">
        <f>average(M15:Q15)</f>
        <v>0.01988857852</v>
      </c>
      <c r="T17" s="32" t="s">
        <v>143</v>
      </c>
      <c r="U17" s="34">
        <f>average(R15:U15)</f>
        <v>0.02065591118</v>
      </c>
    </row>
    <row r="18">
      <c r="A18" s="118"/>
    </row>
    <row r="19">
      <c r="A19" s="115" t="s">
        <v>144</v>
      </c>
      <c r="B19" s="127">
        <v>6680.0</v>
      </c>
      <c r="C19" s="127">
        <v>3652.0</v>
      </c>
      <c r="D19" s="128"/>
      <c r="E19" s="127">
        <v>3672.0</v>
      </c>
      <c r="F19" s="127">
        <v>3656.0</v>
      </c>
      <c r="G19" s="127">
        <v>3616.0</v>
      </c>
      <c r="H19" s="128"/>
      <c r="I19" s="127">
        <v>3340.0</v>
      </c>
      <c r="J19" s="128"/>
      <c r="K19" s="127">
        <v>3408.0</v>
      </c>
      <c r="L19" s="119">
        <v>3464.0</v>
      </c>
      <c r="M19" s="119">
        <v>3348.0</v>
      </c>
      <c r="N19" s="119" t="s">
        <v>153</v>
      </c>
      <c r="O19" s="119" t="s">
        <v>153</v>
      </c>
      <c r="P19" s="119" t="s">
        <v>153</v>
      </c>
      <c r="Q19" s="119" t="s">
        <v>153</v>
      </c>
      <c r="R19" s="119" t="s">
        <v>153</v>
      </c>
      <c r="S19" s="119">
        <v>3408.0</v>
      </c>
      <c r="T19" s="119" t="s">
        <v>153</v>
      </c>
      <c r="U19" s="119"/>
    </row>
    <row r="20">
      <c r="B20" s="127">
        <v>6680.0</v>
      </c>
      <c r="C20" s="127">
        <v>3596.0</v>
      </c>
      <c r="D20" s="128"/>
      <c r="E20" s="127">
        <v>3528.0</v>
      </c>
      <c r="F20" s="127">
        <v>3604.0</v>
      </c>
      <c r="G20" s="127">
        <v>3656.0</v>
      </c>
      <c r="H20" s="128"/>
      <c r="I20" s="127">
        <v>3420.0</v>
      </c>
      <c r="J20" s="128"/>
      <c r="K20" s="127">
        <v>3484.0</v>
      </c>
      <c r="L20" s="119">
        <v>3720.0</v>
      </c>
      <c r="M20" s="119">
        <v>3576.0</v>
      </c>
      <c r="N20" s="119" t="s">
        <v>153</v>
      </c>
      <c r="O20" s="119" t="s">
        <v>153</v>
      </c>
      <c r="P20" s="119" t="s">
        <v>153</v>
      </c>
      <c r="Q20" s="119" t="s">
        <v>153</v>
      </c>
      <c r="R20" s="119" t="s">
        <v>153</v>
      </c>
      <c r="S20" s="119">
        <v>3592.0</v>
      </c>
      <c r="T20" s="119" t="s">
        <v>153</v>
      </c>
      <c r="U20" s="119"/>
    </row>
    <row r="21">
      <c r="B21" s="127">
        <v>6680.0</v>
      </c>
      <c r="C21" s="127">
        <v>3424.0</v>
      </c>
      <c r="D21" s="128"/>
      <c r="E21" s="127">
        <v>3664.0</v>
      </c>
      <c r="F21" s="127">
        <v>3452.0</v>
      </c>
      <c r="G21" s="127">
        <v>3612.0</v>
      </c>
      <c r="H21" s="128"/>
      <c r="I21" s="127">
        <v>3552.0</v>
      </c>
      <c r="J21" s="128"/>
      <c r="K21" s="127">
        <v>3412.0</v>
      </c>
      <c r="L21" s="119">
        <v>3668.0</v>
      </c>
      <c r="M21" s="119">
        <v>3664.0</v>
      </c>
      <c r="N21" s="119" t="s">
        <v>153</v>
      </c>
      <c r="O21" s="119" t="s">
        <v>153</v>
      </c>
      <c r="P21" s="119" t="s">
        <v>153</v>
      </c>
      <c r="Q21" s="119" t="s">
        <v>153</v>
      </c>
      <c r="R21" s="119" t="s">
        <v>153</v>
      </c>
      <c r="S21" s="119">
        <v>3464.0</v>
      </c>
      <c r="T21" s="119" t="s">
        <v>153</v>
      </c>
      <c r="U21" s="119"/>
    </row>
    <row r="22">
      <c r="B22" s="127">
        <v>6680.0</v>
      </c>
      <c r="C22" s="127">
        <v>3420.0</v>
      </c>
      <c r="D22" s="128"/>
      <c r="E22" s="127">
        <v>3464.0</v>
      </c>
      <c r="F22" s="127">
        <v>3496.0</v>
      </c>
      <c r="G22" s="127">
        <v>3444.0</v>
      </c>
      <c r="H22" s="128"/>
      <c r="I22" s="127">
        <v>3524.0</v>
      </c>
      <c r="J22" s="128"/>
      <c r="K22" s="127">
        <v>3428.0</v>
      </c>
      <c r="L22" s="119">
        <v>3496.0</v>
      </c>
      <c r="M22" s="119">
        <v>3660.0</v>
      </c>
      <c r="N22" s="119" t="s">
        <v>153</v>
      </c>
      <c r="O22" s="119" t="s">
        <v>153</v>
      </c>
      <c r="P22" s="119" t="s">
        <v>153</v>
      </c>
      <c r="Q22" s="119" t="s">
        <v>153</v>
      </c>
      <c r="R22" s="119" t="s">
        <v>153</v>
      </c>
      <c r="S22" s="119">
        <v>3464.0</v>
      </c>
      <c r="T22" s="119" t="s">
        <v>153</v>
      </c>
      <c r="U22" s="119"/>
    </row>
    <row r="23">
      <c r="B23" s="127">
        <v>6680.0</v>
      </c>
      <c r="C23" s="127">
        <v>3368.0</v>
      </c>
      <c r="D23" s="128"/>
      <c r="E23" s="127">
        <v>3660.0</v>
      </c>
      <c r="F23" s="127">
        <v>3556.0</v>
      </c>
      <c r="G23" s="127">
        <v>3420.0</v>
      </c>
      <c r="H23" s="128"/>
      <c r="I23" s="127">
        <v>3400.0</v>
      </c>
      <c r="J23" s="128"/>
      <c r="K23" s="127">
        <v>3436.0</v>
      </c>
      <c r="L23" s="119">
        <v>3556.0</v>
      </c>
      <c r="M23" s="119">
        <v>3340.0</v>
      </c>
      <c r="N23" s="119" t="s">
        <v>153</v>
      </c>
      <c r="O23" s="119" t="s">
        <v>153</v>
      </c>
      <c r="P23" s="119" t="s">
        <v>153</v>
      </c>
      <c r="Q23" s="119" t="s">
        <v>153</v>
      </c>
      <c r="R23" s="119" t="s">
        <v>153</v>
      </c>
      <c r="S23" s="119">
        <v>3628.0</v>
      </c>
      <c r="T23" s="119" t="s">
        <v>153</v>
      </c>
      <c r="U23" s="119"/>
    </row>
    <row r="24">
      <c r="B24" s="127">
        <v>6680.0</v>
      </c>
      <c r="C24" s="127">
        <v>3368.0</v>
      </c>
      <c r="D24" s="128"/>
      <c r="E24" s="127">
        <v>3680.0</v>
      </c>
      <c r="F24" s="127">
        <v>3632.0</v>
      </c>
      <c r="G24" s="127">
        <v>3636.0</v>
      </c>
      <c r="H24" s="128"/>
      <c r="I24" s="127">
        <v>3404.0</v>
      </c>
      <c r="J24" s="128"/>
      <c r="K24" s="127">
        <v>3644.0</v>
      </c>
      <c r="L24" s="119">
        <v>3404.0</v>
      </c>
      <c r="M24" s="119">
        <v>3644.0</v>
      </c>
      <c r="N24" s="119" t="s">
        <v>153</v>
      </c>
      <c r="O24" s="119" t="s">
        <v>153</v>
      </c>
      <c r="P24" s="119" t="s">
        <v>153</v>
      </c>
      <c r="Q24" s="119" t="s">
        <v>153</v>
      </c>
      <c r="R24" s="119" t="s">
        <v>153</v>
      </c>
      <c r="S24" s="119">
        <v>3648.0</v>
      </c>
      <c r="T24" s="119" t="s">
        <v>153</v>
      </c>
      <c r="U24" s="119"/>
    </row>
    <row r="25">
      <c r="B25" s="127">
        <v>6680.0</v>
      </c>
      <c r="C25" s="127">
        <v>3556.0</v>
      </c>
      <c r="D25" s="128"/>
      <c r="E25" s="127">
        <v>3656.0</v>
      </c>
      <c r="F25" s="127">
        <v>3424.0</v>
      </c>
      <c r="G25" s="127">
        <v>3416.0</v>
      </c>
      <c r="H25" s="128"/>
      <c r="I25" s="127">
        <v>3412.0</v>
      </c>
      <c r="J25" s="128"/>
      <c r="K25" s="127">
        <v>3436.0</v>
      </c>
      <c r="L25" s="119">
        <v>3676.0</v>
      </c>
      <c r="M25" s="119">
        <v>3432.0</v>
      </c>
      <c r="N25" s="119" t="s">
        <v>153</v>
      </c>
      <c r="O25" s="119" t="s">
        <v>153</v>
      </c>
      <c r="P25" s="119" t="s">
        <v>153</v>
      </c>
      <c r="Q25" s="119" t="s">
        <v>153</v>
      </c>
      <c r="R25" s="119" t="s">
        <v>153</v>
      </c>
      <c r="S25" s="119">
        <v>3460.0</v>
      </c>
      <c r="T25" s="119" t="s">
        <v>153</v>
      </c>
      <c r="U25" s="119"/>
    </row>
    <row r="26">
      <c r="B26" s="127">
        <v>6684.0</v>
      </c>
      <c r="C26" s="127">
        <v>3592.0</v>
      </c>
      <c r="D26" s="128"/>
      <c r="E26" s="127">
        <v>3580.0</v>
      </c>
      <c r="F26" s="127">
        <v>3612.0</v>
      </c>
      <c r="G26" s="127">
        <v>3612.0</v>
      </c>
      <c r="H26" s="128"/>
      <c r="I26" s="127">
        <v>3612.0</v>
      </c>
      <c r="J26" s="128"/>
      <c r="K26" s="127">
        <v>3676.0</v>
      </c>
      <c r="L26" s="119">
        <v>3720.0</v>
      </c>
      <c r="M26" s="119">
        <v>3584.0</v>
      </c>
      <c r="N26" s="119" t="s">
        <v>153</v>
      </c>
      <c r="O26" s="119" t="s">
        <v>153</v>
      </c>
      <c r="P26" s="119" t="s">
        <v>153</v>
      </c>
      <c r="Q26" s="119" t="s">
        <v>153</v>
      </c>
      <c r="R26" s="119" t="s">
        <v>153</v>
      </c>
      <c r="S26" s="119">
        <v>3680.0</v>
      </c>
      <c r="T26" s="119" t="s">
        <v>153</v>
      </c>
      <c r="U26" s="119"/>
    </row>
    <row r="27">
      <c r="B27" s="127">
        <v>6680.0</v>
      </c>
      <c r="C27" s="127">
        <v>3656.0</v>
      </c>
      <c r="D27" s="128"/>
      <c r="E27" s="127">
        <v>3580.0</v>
      </c>
      <c r="F27" s="127">
        <v>3480.0</v>
      </c>
      <c r="G27" s="127">
        <v>3416.0</v>
      </c>
      <c r="H27" s="128"/>
      <c r="I27" s="127">
        <v>3532.0</v>
      </c>
      <c r="J27" s="128"/>
      <c r="K27" s="127">
        <v>3440.0</v>
      </c>
      <c r="L27" s="119">
        <v>3656.0</v>
      </c>
      <c r="M27" s="119">
        <v>3556.0</v>
      </c>
      <c r="N27" s="119" t="s">
        <v>153</v>
      </c>
      <c r="O27" s="119" t="s">
        <v>153</v>
      </c>
      <c r="P27" s="119" t="s">
        <v>153</v>
      </c>
      <c r="Q27" s="119" t="s">
        <v>153</v>
      </c>
      <c r="R27" s="119" t="s">
        <v>153</v>
      </c>
      <c r="S27" s="119">
        <v>3680.0</v>
      </c>
      <c r="T27" s="119" t="s">
        <v>153</v>
      </c>
      <c r="U27" s="119"/>
    </row>
    <row r="28">
      <c r="B28" s="127">
        <v>6680.0</v>
      </c>
      <c r="C28" s="127">
        <v>3576.0</v>
      </c>
      <c r="D28" s="128"/>
      <c r="E28" s="127">
        <v>3420.0</v>
      </c>
      <c r="F28" s="127">
        <v>3424.0</v>
      </c>
      <c r="G28" s="127">
        <v>3420.0</v>
      </c>
      <c r="H28" s="128"/>
      <c r="I28" s="127">
        <v>3612.0</v>
      </c>
      <c r="J28" s="128"/>
      <c r="K28" s="127">
        <v>3412.0</v>
      </c>
      <c r="L28" s="119">
        <v>3604.0</v>
      </c>
      <c r="M28" s="119">
        <v>3344.0</v>
      </c>
      <c r="N28" s="119" t="s">
        <v>153</v>
      </c>
      <c r="O28" s="119" t="s">
        <v>153</v>
      </c>
      <c r="P28" s="119" t="s">
        <v>153</v>
      </c>
      <c r="Q28" s="119" t="s">
        <v>153</v>
      </c>
      <c r="R28" s="119" t="s">
        <v>153</v>
      </c>
      <c r="S28" s="119">
        <v>3604.0</v>
      </c>
      <c r="T28" s="119" t="s">
        <v>153</v>
      </c>
      <c r="U28" s="119"/>
    </row>
    <row r="29">
      <c r="A29" s="115" t="s">
        <v>137</v>
      </c>
      <c r="B29" s="34">
        <f t="shared" ref="B29:C29" si="10">AVERAGE(B19:B28)</f>
        <v>6680.4</v>
      </c>
      <c r="C29" s="34">
        <f t="shared" si="10"/>
        <v>3520.8</v>
      </c>
      <c r="E29" s="34">
        <f t="shared" ref="E29:G29" si="11">AVERAGE(E19:E28)</f>
        <v>3590.4</v>
      </c>
      <c r="F29" s="34">
        <f t="shared" si="11"/>
        <v>3533.6</v>
      </c>
      <c r="G29" s="34">
        <f t="shared" si="11"/>
        <v>3524.8</v>
      </c>
      <c r="I29" s="34">
        <f>AVERAGE(I19:I28)</f>
        <v>3480.8</v>
      </c>
      <c r="K29" s="34">
        <f t="shared" ref="K29:M29" si="12">AVERAGE(K19:K28)</f>
        <v>3477.6</v>
      </c>
      <c r="L29" s="34">
        <f t="shared" si="12"/>
        <v>3596.4</v>
      </c>
      <c r="M29" s="34">
        <f t="shared" si="12"/>
        <v>3514.8</v>
      </c>
      <c r="S29" s="34">
        <f>AVERAGE(S19:S28)</f>
        <v>3562.8</v>
      </c>
    </row>
    <row r="30">
      <c r="A30" s="115" t="s">
        <v>138</v>
      </c>
      <c r="B30" s="32">
        <f t="shared" ref="B30:C30" si="13">_xlfn.STDEV.S(B19:B28)</f>
        <v>1.264911064</v>
      </c>
      <c r="C30" s="32">
        <f t="shared" si="13"/>
        <v>113.8857127</v>
      </c>
      <c r="E30" s="32">
        <f t="shared" ref="E30:G30" si="14">_xlfn.STDEV.S(E19:E28)</f>
        <v>93.31809399</v>
      </c>
      <c r="F30" s="32">
        <f t="shared" si="14"/>
        <v>88.96840888</v>
      </c>
      <c r="G30" s="32">
        <f t="shared" si="14"/>
        <v>108.1529781</v>
      </c>
      <c r="I30" s="32">
        <f>_xlfn.STDEV.S(I19:I28)</f>
        <v>96.99117944</v>
      </c>
      <c r="K30" s="32">
        <f t="shared" ref="K30:M30" si="15">_xlfn.STDEV.S(K19:K28)</f>
        <v>98.81430396</v>
      </c>
      <c r="L30" s="32">
        <f t="shared" si="15"/>
        <v>111.4980817</v>
      </c>
      <c r="M30" s="32">
        <f t="shared" si="15"/>
        <v>135.2666502</v>
      </c>
      <c r="S30" s="32">
        <f>_xlfn.STDEV.S(S19:S28)</f>
        <v>103.0564031</v>
      </c>
    </row>
    <row r="31">
      <c r="A31" s="114" t="s">
        <v>139</v>
      </c>
      <c r="C31" s="34">
        <f>2*C30</f>
        <v>227.7714254</v>
      </c>
      <c r="E31" s="34">
        <f t="shared" ref="E31:G31" si="16">2*E30</f>
        <v>186.636188</v>
      </c>
      <c r="F31" s="34">
        <f t="shared" si="16"/>
        <v>177.9368178</v>
      </c>
      <c r="G31" s="34">
        <f t="shared" si="16"/>
        <v>216.3059562</v>
      </c>
      <c r="I31" s="34">
        <f>2*I30</f>
        <v>193.9823589</v>
      </c>
      <c r="K31" s="34">
        <f t="shared" ref="K31:M31" si="17">2*K30</f>
        <v>197.6286079</v>
      </c>
      <c r="L31" s="34">
        <f t="shared" si="17"/>
        <v>222.9961634</v>
      </c>
      <c r="M31" s="34">
        <f t="shared" si="17"/>
        <v>270.5333005</v>
      </c>
      <c r="S31" s="34">
        <f>2*S30</f>
        <v>206.1128062</v>
      </c>
    </row>
    <row r="32">
      <c r="A32" s="114" t="s">
        <v>145</v>
      </c>
      <c r="B32" s="32">
        <v>6680.0</v>
      </c>
      <c r="C32" s="32">
        <v>3500.0</v>
      </c>
      <c r="E32" s="32">
        <v>3524.0</v>
      </c>
      <c r="F32" s="32">
        <v>3560.0</v>
      </c>
      <c r="G32" s="32">
        <v>3552.0</v>
      </c>
      <c r="I32" s="32">
        <v>3372.0</v>
      </c>
      <c r="K32" s="32">
        <v>3548.0</v>
      </c>
      <c r="S32" s="32">
        <v>3584.0</v>
      </c>
    </row>
    <row r="33">
      <c r="A33" s="118"/>
      <c r="J33" s="32" t="s">
        <v>141</v>
      </c>
      <c r="K33" s="34">
        <f>average(B31:K31)/1024</f>
        <v>0.1953550381</v>
      </c>
      <c r="P33" s="32" t="s">
        <v>142</v>
      </c>
      <c r="Q33" s="34">
        <f>average(M31:Q31)/1024</f>
        <v>0.2641926762</v>
      </c>
      <c r="T33" s="32" t="s">
        <v>143</v>
      </c>
      <c r="U33" s="34">
        <f>average(R31:U31)/1024</f>
        <v>0.2012820373</v>
      </c>
    </row>
    <row r="34">
      <c r="A34" s="115" t="s">
        <v>146</v>
      </c>
      <c r="B34" s="127">
        <v>0.0</v>
      </c>
      <c r="C34" s="127">
        <v>0.0</v>
      </c>
      <c r="D34" s="128"/>
      <c r="E34" s="127">
        <v>0.0</v>
      </c>
      <c r="F34" s="127">
        <v>0.0</v>
      </c>
      <c r="G34" s="127">
        <v>0.0</v>
      </c>
      <c r="H34" s="128"/>
      <c r="I34" s="127">
        <v>0.0</v>
      </c>
      <c r="J34" s="128"/>
      <c r="K34" s="127">
        <v>0.0</v>
      </c>
      <c r="L34" s="32">
        <v>1.0</v>
      </c>
      <c r="M34" s="32">
        <v>132.0</v>
      </c>
      <c r="N34" s="32" t="s">
        <v>153</v>
      </c>
      <c r="O34" s="32" t="s">
        <v>153</v>
      </c>
      <c r="P34" s="32" t="s">
        <v>153</v>
      </c>
      <c r="Q34" s="32" t="s">
        <v>153</v>
      </c>
      <c r="R34" s="32" t="s">
        <v>153</v>
      </c>
      <c r="S34" s="32">
        <v>1.0</v>
      </c>
      <c r="T34" s="32" t="s">
        <v>153</v>
      </c>
    </row>
    <row r="35">
      <c r="B35" s="127">
        <v>0.0</v>
      </c>
      <c r="C35" s="127">
        <v>0.0</v>
      </c>
      <c r="D35" s="128"/>
      <c r="E35" s="127">
        <v>0.0</v>
      </c>
      <c r="F35" s="127">
        <v>0.0</v>
      </c>
      <c r="G35" s="127">
        <v>0.0</v>
      </c>
      <c r="H35" s="128"/>
      <c r="I35" s="127">
        <v>0.0</v>
      </c>
      <c r="J35" s="128"/>
      <c r="K35" s="127">
        <v>0.0</v>
      </c>
      <c r="L35" s="32">
        <v>1.0</v>
      </c>
      <c r="M35" s="32">
        <v>132.0</v>
      </c>
      <c r="N35" s="32" t="s">
        <v>153</v>
      </c>
      <c r="O35" s="32" t="s">
        <v>153</v>
      </c>
      <c r="P35" s="32" t="s">
        <v>153</v>
      </c>
      <c r="Q35" s="32" t="s">
        <v>153</v>
      </c>
      <c r="R35" s="32" t="s">
        <v>153</v>
      </c>
      <c r="S35" s="32">
        <v>1.0</v>
      </c>
      <c r="T35" s="32" t="s">
        <v>153</v>
      </c>
    </row>
    <row r="36">
      <c r="B36" s="127">
        <v>0.0</v>
      </c>
      <c r="C36" s="127">
        <v>0.0</v>
      </c>
      <c r="D36" s="128"/>
      <c r="E36" s="127">
        <v>0.0</v>
      </c>
      <c r="F36" s="127">
        <v>0.0</v>
      </c>
      <c r="G36" s="127">
        <v>0.0</v>
      </c>
      <c r="H36" s="128"/>
      <c r="I36" s="127">
        <v>0.0</v>
      </c>
      <c r="J36" s="128"/>
      <c r="K36" s="127">
        <v>0.0</v>
      </c>
      <c r="L36" s="32">
        <v>1.0</v>
      </c>
      <c r="M36" s="32">
        <v>132.0</v>
      </c>
      <c r="N36" s="32" t="s">
        <v>153</v>
      </c>
      <c r="O36" s="32" t="s">
        <v>153</v>
      </c>
      <c r="P36" s="32" t="s">
        <v>153</v>
      </c>
      <c r="Q36" s="32" t="s">
        <v>153</v>
      </c>
      <c r="R36" s="32" t="s">
        <v>153</v>
      </c>
      <c r="S36" s="32">
        <v>1.0</v>
      </c>
      <c r="T36" s="32" t="s">
        <v>153</v>
      </c>
    </row>
    <row r="37">
      <c r="B37" s="127">
        <v>0.0</v>
      </c>
      <c r="C37" s="127">
        <v>0.0</v>
      </c>
      <c r="D37" s="128"/>
      <c r="E37" s="127">
        <v>0.0</v>
      </c>
      <c r="F37" s="127">
        <v>0.0</v>
      </c>
      <c r="G37" s="127">
        <v>0.0</v>
      </c>
      <c r="H37" s="128"/>
      <c r="I37" s="127">
        <v>0.0</v>
      </c>
      <c r="J37" s="128"/>
      <c r="K37" s="127">
        <v>0.0</v>
      </c>
      <c r="L37" s="32">
        <v>1.0</v>
      </c>
      <c r="M37" s="32">
        <v>132.0</v>
      </c>
      <c r="N37" s="32" t="s">
        <v>153</v>
      </c>
      <c r="O37" s="32" t="s">
        <v>153</v>
      </c>
      <c r="P37" s="32" t="s">
        <v>153</v>
      </c>
      <c r="Q37" s="32" t="s">
        <v>153</v>
      </c>
      <c r="R37" s="32" t="s">
        <v>153</v>
      </c>
      <c r="S37" s="32">
        <v>1.0</v>
      </c>
      <c r="T37" s="32" t="s">
        <v>153</v>
      </c>
    </row>
    <row r="38">
      <c r="B38" s="127">
        <v>0.0</v>
      </c>
      <c r="C38" s="127">
        <v>0.0</v>
      </c>
      <c r="D38" s="128"/>
      <c r="E38" s="127">
        <v>0.0</v>
      </c>
      <c r="F38" s="127">
        <v>0.0</v>
      </c>
      <c r="G38" s="127">
        <v>0.0</v>
      </c>
      <c r="H38" s="128"/>
      <c r="I38" s="127">
        <v>0.0</v>
      </c>
      <c r="J38" s="128"/>
      <c r="K38" s="127">
        <v>0.0</v>
      </c>
      <c r="L38" s="32">
        <v>1.0</v>
      </c>
      <c r="M38" s="32">
        <v>132.0</v>
      </c>
      <c r="N38" s="32" t="s">
        <v>153</v>
      </c>
      <c r="O38" s="32" t="s">
        <v>153</v>
      </c>
      <c r="P38" s="32" t="s">
        <v>153</v>
      </c>
      <c r="Q38" s="32" t="s">
        <v>153</v>
      </c>
      <c r="R38" s="32" t="s">
        <v>153</v>
      </c>
      <c r="S38" s="32">
        <v>1.0</v>
      </c>
      <c r="T38" s="32" t="s">
        <v>153</v>
      </c>
    </row>
    <row r="39">
      <c r="B39" s="127">
        <v>0.0</v>
      </c>
      <c r="C39" s="127">
        <v>0.0</v>
      </c>
      <c r="D39" s="128"/>
      <c r="E39" s="127">
        <v>0.0</v>
      </c>
      <c r="F39" s="127">
        <v>0.0</v>
      </c>
      <c r="G39" s="127">
        <v>0.0</v>
      </c>
      <c r="H39" s="128"/>
      <c r="I39" s="127">
        <v>0.0</v>
      </c>
      <c r="J39" s="128"/>
      <c r="K39" s="127">
        <v>0.0</v>
      </c>
      <c r="L39" s="32">
        <v>1.0</v>
      </c>
      <c r="M39" s="32">
        <v>132.0</v>
      </c>
      <c r="N39" s="32" t="s">
        <v>153</v>
      </c>
      <c r="O39" s="32" t="s">
        <v>153</v>
      </c>
      <c r="P39" s="32" t="s">
        <v>153</v>
      </c>
      <c r="Q39" s="32" t="s">
        <v>153</v>
      </c>
      <c r="R39" s="32" t="s">
        <v>153</v>
      </c>
      <c r="S39" s="32">
        <v>1.0</v>
      </c>
      <c r="T39" s="32" t="s">
        <v>153</v>
      </c>
    </row>
    <row r="40">
      <c r="B40" s="127">
        <v>0.0</v>
      </c>
      <c r="C40" s="127">
        <v>0.0</v>
      </c>
      <c r="D40" s="128"/>
      <c r="E40" s="127">
        <v>0.0</v>
      </c>
      <c r="F40" s="127">
        <v>0.0</v>
      </c>
      <c r="G40" s="127">
        <v>0.0</v>
      </c>
      <c r="H40" s="128"/>
      <c r="I40" s="127">
        <v>0.0</v>
      </c>
      <c r="J40" s="128"/>
      <c r="K40" s="127">
        <v>0.0</v>
      </c>
      <c r="L40" s="32">
        <v>1.0</v>
      </c>
      <c r="M40" s="32">
        <v>132.0</v>
      </c>
      <c r="N40" s="32" t="s">
        <v>153</v>
      </c>
      <c r="O40" s="32" t="s">
        <v>153</v>
      </c>
      <c r="P40" s="32" t="s">
        <v>153</v>
      </c>
      <c r="Q40" s="32" t="s">
        <v>153</v>
      </c>
      <c r="R40" s="32" t="s">
        <v>153</v>
      </c>
      <c r="S40" s="32">
        <v>1.0</v>
      </c>
      <c r="T40" s="32" t="s">
        <v>153</v>
      </c>
    </row>
    <row r="41">
      <c r="B41" s="127">
        <v>0.0</v>
      </c>
      <c r="C41" s="127">
        <v>0.0</v>
      </c>
      <c r="D41" s="128"/>
      <c r="E41" s="127">
        <v>0.0</v>
      </c>
      <c r="F41" s="127">
        <v>0.0</v>
      </c>
      <c r="G41" s="127">
        <v>0.0</v>
      </c>
      <c r="H41" s="128"/>
      <c r="I41" s="127">
        <v>0.0</v>
      </c>
      <c r="J41" s="128"/>
      <c r="K41" s="127">
        <v>0.0</v>
      </c>
      <c r="L41" s="32">
        <v>1.0</v>
      </c>
      <c r="M41" s="32">
        <v>132.0</v>
      </c>
      <c r="N41" s="32" t="s">
        <v>153</v>
      </c>
      <c r="O41" s="32" t="s">
        <v>153</v>
      </c>
      <c r="P41" s="32" t="s">
        <v>153</v>
      </c>
      <c r="Q41" s="32" t="s">
        <v>153</v>
      </c>
      <c r="R41" s="32" t="s">
        <v>153</v>
      </c>
      <c r="S41" s="32">
        <v>1.0</v>
      </c>
      <c r="T41" s="32" t="s">
        <v>153</v>
      </c>
    </row>
    <row r="42">
      <c r="B42" s="127">
        <v>0.0</v>
      </c>
      <c r="C42" s="127">
        <v>0.0</v>
      </c>
      <c r="D42" s="128"/>
      <c r="E42" s="127">
        <v>0.0</v>
      </c>
      <c r="F42" s="127">
        <v>0.0</v>
      </c>
      <c r="G42" s="127">
        <v>0.0</v>
      </c>
      <c r="H42" s="128"/>
      <c r="I42" s="127">
        <v>0.0</v>
      </c>
      <c r="J42" s="128"/>
      <c r="K42" s="127">
        <v>0.0</v>
      </c>
      <c r="L42" s="32">
        <v>1.0</v>
      </c>
      <c r="M42" s="32">
        <v>132.0</v>
      </c>
      <c r="N42" s="32" t="s">
        <v>153</v>
      </c>
      <c r="O42" s="32" t="s">
        <v>153</v>
      </c>
      <c r="P42" s="32" t="s">
        <v>153</v>
      </c>
      <c r="Q42" s="32" t="s">
        <v>153</v>
      </c>
      <c r="R42" s="32" t="s">
        <v>153</v>
      </c>
      <c r="S42" s="32">
        <v>1.0</v>
      </c>
      <c r="T42" s="32" t="s">
        <v>153</v>
      </c>
    </row>
    <row r="43">
      <c r="B43" s="127">
        <v>0.0</v>
      </c>
      <c r="C43" s="127">
        <v>0.0</v>
      </c>
      <c r="D43" s="128"/>
      <c r="E43" s="127">
        <v>0.0</v>
      </c>
      <c r="F43" s="127">
        <v>0.0</v>
      </c>
      <c r="G43" s="127">
        <v>0.0</v>
      </c>
      <c r="H43" s="128"/>
      <c r="I43" s="127">
        <v>0.0</v>
      </c>
      <c r="J43" s="128"/>
      <c r="K43" s="127">
        <v>0.0</v>
      </c>
      <c r="L43" s="32">
        <v>1.0</v>
      </c>
      <c r="M43" s="32">
        <v>132.0</v>
      </c>
      <c r="N43" s="32" t="s">
        <v>153</v>
      </c>
      <c r="O43" s="32" t="s">
        <v>153</v>
      </c>
      <c r="P43" s="32" t="s">
        <v>153</v>
      </c>
      <c r="Q43" s="32" t="s">
        <v>153</v>
      </c>
      <c r="R43" s="32" t="s">
        <v>153</v>
      </c>
      <c r="S43" s="32">
        <v>1.0</v>
      </c>
      <c r="T43" s="32" t="s">
        <v>153</v>
      </c>
    </row>
    <row r="44">
      <c r="A44" s="115" t="s">
        <v>137</v>
      </c>
      <c r="B44" s="34">
        <f t="shared" ref="B44:U44" si="18">AVERAGE(B34:B43)</f>
        <v>0</v>
      </c>
      <c r="C44" s="34">
        <f t="shared" si="18"/>
        <v>0</v>
      </c>
      <c r="D44" s="34" t="str">
        <f t="shared" si="18"/>
        <v>#DIV/0!</v>
      </c>
      <c r="E44" s="34">
        <f t="shared" si="18"/>
        <v>0</v>
      </c>
      <c r="F44" s="34">
        <f t="shared" si="18"/>
        <v>0</v>
      </c>
      <c r="G44" s="34">
        <f t="shared" si="18"/>
        <v>0</v>
      </c>
      <c r="H44" s="34" t="str">
        <f t="shared" si="18"/>
        <v>#DIV/0!</v>
      </c>
      <c r="I44" s="34">
        <f t="shared" si="18"/>
        <v>0</v>
      </c>
      <c r="J44" s="34" t="str">
        <f t="shared" si="18"/>
        <v>#DIV/0!</v>
      </c>
      <c r="K44" s="34">
        <f t="shared" si="18"/>
        <v>0</v>
      </c>
      <c r="L44" s="34">
        <f t="shared" si="18"/>
        <v>1</v>
      </c>
      <c r="M44" s="34">
        <f t="shared" si="18"/>
        <v>132</v>
      </c>
      <c r="N44" s="34" t="str">
        <f t="shared" si="18"/>
        <v>#DIV/0!</v>
      </c>
      <c r="O44" s="34" t="str">
        <f t="shared" si="18"/>
        <v>#DIV/0!</v>
      </c>
      <c r="P44" s="34" t="str">
        <f t="shared" si="18"/>
        <v>#DIV/0!</v>
      </c>
      <c r="Q44" s="34" t="str">
        <f t="shared" si="18"/>
        <v>#DIV/0!</v>
      </c>
      <c r="R44" s="34" t="str">
        <f t="shared" si="18"/>
        <v>#DIV/0!</v>
      </c>
      <c r="S44" s="34">
        <f t="shared" si="18"/>
        <v>1</v>
      </c>
      <c r="T44" s="34" t="str">
        <f t="shared" si="18"/>
        <v>#DIV/0!</v>
      </c>
      <c r="U44" s="34" t="str">
        <f t="shared" si="18"/>
        <v>#DIV/0!</v>
      </c>
    </row>
    <row r="45">
      <c r="A45" s="114"/>
    </row>
    <row r="46">
      <c r="A46" s="114" t="s">
        <v>147</v>
      </c>
      <c r="B46" s="129"/>
      <c r="C46" s="129"/>
      <c r="D46" s="121"/>
      <c r="E46" s="129"/>
      <c r="F46" s="129"/>
      <c r="G46" s="129"/>
      <c r="H46" s="121"/>
      <c r="I46" s="129"/>
      <c r="J46" s="121"/>
      <c r="K46" s="129"/>
      <c r="L46" s="121"/>
      <c r="M46" s="121"/>
      <c r="N46" s="121"/>
      <c r="O46" s="121"/>
      <c r="P46" s="135"/>
      <c r="Q46" s="121"/>
      <c r="R46" s="135"/>
      <c r="S46" s="130"/>
      <c r="T46" s="135"/>
      <c r="U46" s="121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4.53</v>
      </c>
      <c r="C3" s="32">
        <v>1.46</v>
      </c>
      <c r="D3" s="32">
        <v>1.74</v>
      </c>
      <c r="E3" s="32">
        <v>3.87</v>
      </c>
      <c r="F3" s="32">
        <v>2.33</v>
      </c>
      <c r="G3" s="32">
        <v>1.46</v>
      </c>
      <c r="H3" s="32">
        <v>1.51</v>
      </c>
      <c r="I3" s="32">
        <v>2.93</v>
      </c>
      <c r="J3" s="32">
        <v>4.7</v>
      </c>
      <c r="K3" s="32">
        <v>1.1</v>
      </c>
      <c r="L3" s="32">
        <v>2.18</v>
      </c>
      <c r="M3" s="32">
        <v>14.01</v>
      </c>
      <c r="N3" s="32">
        <v>5.58</v>
      </c>
      <c r="O3" s="32">
        <v>42375.88</v>
      </c>
      <c r="P3" s="32">
        <v>6.06</v>
      </c>
      <c r="Q3" s="32">
        <v>7.54</v>
      </c>
      <c r="R3" s="32">
        <v>51.91</v>
      </c>
      <c r="S3" s="32">
        <v>21.41</v>
      </c>
      <c r="T3" s="32">
        <v>2.01</v>
      </c>
      <c r="U3" s="32">
        <v>0.82</v>
      </c>
    </row>
    <row r="4">
      <c r="B4" s="32">
        <v>4.51</v>
      </c>
      <c r="C4" s="32">
        <v>1.50999999999999</v>
      </c>
      <c r="D4" s="32">
        <v>1.72</v>
      </c>
      <c r="E4" s="32">
        <v>3.89</v>
      </c>
      <c r="F4" s="32">
        <v>2.33</v>
      </c>
      <c r="G4" s="32">
        <v>1.42</v>
      </c>
      <c r="H4" s="32">
        <v>1.49</v>
      </c>
      <c r="I4" s="32">
        <v>2.92</v>
      </c>
      <c r="J4" s="32">
        <v>4.72</v>
      </c>
      <c r="K4" s="32">
        <v>1.14</v>
      </c>
      <c r="L4" s="32">
        <v>2.19</v>
      </c>
      <c r="M4" s="32">
        <v>14.06</v>
      </c>
      <c r="N4" s="32">
        <v>5.64</v>
      </c>
      <c r="O4" s="32">
        <v>40172.09</v>
      </c>
      <c r="P4" s="32">
        <v>6.03</v>
      </c>
      <c r="Q4" s="32">
        <v>7.5</v>
      </c>
      <c r="R4" s="32">
        <v>52.14</v>
      </c>
      <c r="S4" s="32">
        <v>21.24</v>
      </c>
      <c r="T4" s="32">
        <v>2.02</v>
      </c>
      <c r="U4" s="32">
        <v>0.86</v>
      </c>
    </row>
    <row r="5">
      <c r="B5" s="32">
        <v>4.6</v>
      </c>
      <c r="C5" s="32">
        <v>1.49</v>
      </c>
      <c r="D5" s="32">
        <v>1.72</v>
      </c>
      <c r="E5" s="32">
        <v>3.83</v>
      </c>
      <c r="F5" s="32">
        <v>2.35</v>
      </c>
      <c r="G5" s="32">
        <v>1.43</v>
      </c>
      <c r="H5" s="32">
        <v>1.48999999999999</v>
      </c>
      <c r="I5" s="32">
        <v>2.92</v>
      </c>
      <c r="J5" s="32">
        <v>4.71</v>
      </c>
      <c r="K5" s="32">
        <v>1.08</v>
      </c>
      <c r="L5" s="32">
        <v>2.17</v>
      </c>
      <c r="M5" s="32">
        <v>14.04</v>
      </c>
      <c r="N5" s="32">
        <v>5.62</v>
      </c>
      <c r="O5" s="32">
        <v>40776.25</v>
      </c>
      <c r="P5" s="32">
        <v>6.03</v>
      </c>
      <c r="Q5" s="32">
        <v>7.49</v>
      </c>
      <c r="R5" s="32">
        <v>51.92</v>
      </c>
      <c r="S5" s="32">
        <v>21.3699999999999</v>
      </c>
      <c r="T5" s="32">
        <v>2.03</v>
      </c>
      <c r="U5" s="32">
        <v>0.82</v>
      </c>
    </row>
    <row r="6">
      <c r="B6" s="32">
        <v>4.55</v>
      </c>
      <c r="C6" s="32">
        <v>1.45</v>
      </c>
      <c r="D6" s="32">
        <v>1.71</v>
      </c>
      <c r="E6" s="32">
        <v>3.91</v>
      </c>
      <c r="F6" s="32">
        <v>2.36</v>
      </c>
      <c r="G6" s="32">
        <v>1.48</v>
      </c>
      <c r="H6" s="32">
        <v>1.50999999999999</v>
      </c>
      <c r="I6" s="32">
        <v>2.9</v>
      </c>
      <c r="J6" s="32">
        <v>4.7</v>
      </c>
      <c r="K6" s="32">
        <v>1.1</v>
      </c>
      <c r="L6" s="32">
        <v>2.16</v>
      </c>
      <c r="M6" s="32">
        <v>14.06</v>
      </c>
      <c r="N6" s="32">
        <v>5.63</v>
      </c>
      <c r="O6" s="32">
        <v>40433.35</v>
      </c>
      <c r="P6" s="32">
        <v>6.04</v>
      </c>
      <c r="Q6" s="32">
        <v>7.52999999999999</v>
      </c>
      <c r="R6" s="32">
        <v>52.12</v>
      </c>
      <c r="S6" s="32">
        <v>21.35</v>
      </c>
      <c r="T6" s="32">
        <v>2.02</v>
      </c>
      <c r="U6" s="32">
        <v>0.82</v>
      </c>
    </row>
    <row r="7">
      <c r="B7" s="32">
        <v>4.55</v>
      </c>
      <c r="C7" s="32">
        <v>1.51</v>
      </c>
      <c r="D7" s="32">
        <v>1.71</v>
      </c>
      <c r="E7" s="32">
        <v>3.85</v>
      </c>
      <c r="F7" s="32">
        <v>2.36</v>
      </c>
      <c r="G7" s="32">
        <v>1.43</v>
      </c>
      <c r="H7" s="32">
        <v>1.48999999999999</v>
      </c>
      <c r="I7" s="32">
        <v>2.94</v>
      </c>
      <c r="J7" s="32">
        <v>4.71</v>
      </c>
      <c r="K7" s="32">
        <v>1.08999999999999</v>
      </c>
      <c r="L7" s="32">
        <v>2.21</v>
      </c>
      <c r="M7" s="32">
        <v>13.91</v>
      </c>
      <c r="N7" s="32">
        <v>5.63</v>
      </c>
      <c r="O7" s="32">
        <v>40905.1</v>
      </c>
      <c r="P7" s="32">
        <v>6.02</v>
      </c>
      <c r="Q7" s="32">
        <v>7.52999999999999</v>
      </c>
      <c r="R7" s="32">
        <v>51.93</v>
      </c>
      <c r="S7" s="32">
        <v>21.42</v>
      </c>
      <c r="T7" s="32">
        <v>1.99</v>
      </c>
      <c r="U7" s="32">
        <v>0.76</v>
      </c>
    </row>
    <row r="8">
      <c r="B8" s="32">
        <v>4.54</v>
      </c>
      <c r="C8" s="32">
        <v>1.48</v>
      </c>
      <c r="D8" s="32">
        <v>1.69</v>
      </c>
      <c r="E8" s="32">
        <v>3.96999999999999</v>
      </c>
      <c r="F8" s="32">
        <v>2.38</v>
      </c>
      <c r="G8" s="32">
        <v>1.46</v>
      </c>
      <c r="H8" s="32">
        <v>1.48</v>
      </c>
      <c r="I8" s="32">
        <v>2.92999999999999</v>
      </c>
      <c r="J8" s="32">
        <v>4.77</v>
      </c>
      <c r="K8" s="32">
        <v>1.08</v>
      </c>
      <c r="L8" s="32">
        <v>2.15</v>
      </c>
      <c r="M8" s="32">
        <v>14.12</v>
      </c>
      <c r="N8" s="32">
        <v>5.66</v>
      </c>
      <c r="O8" s="32">
        <v>40208.82</v>
      </c>
      <c r="P8" s="32">
        <v>6.08</v>
      </c>
      <c r="Q8" s="32">
        <v>7.61</v>
      </c>
      <c r="R8" s="32">
        <v>51.72</v>
      </c>
      <c r="S8" s="32">
        <v>21.46</v>
      </c>
      <c r="T8" s="32">
        <v>2.01</v>
      </c>
      <c r="U8" s="32">
        <v>0.79</v>
      </c>
    </row>
    <row r="9">
      <c r="B9" s="32">
        <v>4.59</v>
      </c>
      <c r="C9" s="32">
        <v>1.48</v>
      </c>
      <c r="D9" s="32">
        <v>1.73</v>
      </c>
      <c r="E9" s="32">
        <v>3.9</v>
      </c>
      <c r="F9" s="32">
        <v>2.37</v>
      </c>
      <c r="G9" s="32">
        <v>1.47</v>
      </c>
      <c r="H9" s="32">
        <v>1.48999999999999</v>
      </c>
      <c r="I9" s="32">
        <v>2.96</v>
      </c>
      <c r="J9" s="32">
        <v>4.74</v>
      </c>
      <c r="K9" s="32">
        <v>1.1</v>
      </c>
      <c r="L9" s="32">
        <v>2.17</v>
      </c>
      <c r="M9" s="32">
        <v>13.9099999999999</v>
      </c>
      <c r="N9" s="32">
        <v>5.64</v>
      </c>
      <c r="O9" s="32">
        <v>41619.43</v>
      </c>
      <c r="P9" s="32">
        <v>5.96</v>
      </c>
      <c r="Q9" s="32">
        <v>7.47999999999999</v>
      </c>
      <c r="R9" s="32">
        <v>52.45</v>
      </c>
      <c r="S9" s="32">
        <v>21.4199999999999</v>
      </c>
      <c r="T9" s="32">
        <v>2.01</v>
      </c>
      <c r="U9" s="32">
        <v>0.82</v>
      </c>
    </row>
    <row r="10">
      <c r="B10" s="32">
        <v>4.55</v>
      </c>
      <c r="C10" s="32">
        <v>1.48</v>
      </c>
      <c r="D10" s="32">
        <v>1.68</v>
      </c>
      <c r="E10" s="32">
        <v>3.86</v>
      </c>
      <c r="F10" s="32">
        <v>2.32</v>
      </c>
      <c r="G10" s="32">
        <v>1.49</v>
      </c>
      <c r="H10" s="32">
        <v>1.52</v>
      </c>
      <c r="I10" s="32">
        <v>2.95</v>
      </c>
      <c r="J10" s="32">
        <v>4.66</v>
      </c>
      <c r="K10" s="32">
        <v>1.09999999999999</v>
      </c>
      <c r="L10" s="32">
        <v>2.18</v>
      </c>
      <c r="M10" s="32">
        <v>14.02</v>
      </c>
      <c r="N10" s="32">
        <v>5.7</v>
      </c>
      <c r="O10" s="32">
        <v>45014.02</v>
      </c>
      <c r="P10" s="32">
        <v>6.02999999999999</v>
      </c>
      <c r="Q10" s="32">
        <v>7.55</v>
      </c>
      <c r="R10" s="32">
        <v>53.1999999999999</v>
      </c>
      <c r="S10" s="32">
        <v>21.38</v>
      </c>
      <c r="T10" s="32">
        <v>2.04</v>
      </c>
      <c r="U10" s="32">
        <v>0.79</v>
      </c>
    </row>
    <row r="11">
      <c r="B11" s="32">
        <v>4.52999999999999</v>
      </c>
      <c r="C11" s="32">
        <v>1.48</v>
      </c>
      <c r="D11" s="32">
        <v>1.72</v>
      </c>
      <c r="E11" s="32">
        <v>3.86</v>
      </c>
      <c r="F11" s="32">
        <v>2.35</v>
      </c>
      <c r="G11" s="32">
        <v>1.41</v>
      </c>
      <c r="H11" s="32">
        <v>1.51</v>
      </c>
      <c r="I11" s="32">
        <v>2.89</v>
      </c>
      <c r="J11" s="32">
        <v>4.72999999999999</v>
      </c>
      <c r="K11" s="32">
        <v>1.13</v>
      </c>
      <c r="L11" s="32">
        <v>2.16</v>
      </c>
      <c r="M11" s="32">
        <v>13.95</v>
      </c>
      <c r="N11" s="32">
        <v>5.62</v>
      </c>
      <c r="O11" s="32">
        <v>39523.0</v>
      </c>
      <c r="P11" s="32">
        <v>6.09</v>
      </c>
      <c r="Q11" s="32">
        <v>7.55</v>
      </c>
      <c r="R11" s="32">
        <v>52.22</v>
      </c>
      <c r="S11" s="32">
        <v>21.33</v>
      </c>
      <c r="T11" s="32">
        <v>2.01</v>
      </c>
      <c r="U11" s="32">
        <v>0.81</v>
      </c>
    </row>
    <row r="12">
      <c r="B12" s="32">
        <v>4.59</v>
      </c>
      <c r="C12" s="32">
        <v>1.50999999999999</v>
      </c>
      <c r="D12" s="32">
        <v>1.72</v>
      </c>
      <c r="E12" s="32">
        <v>3.92</v>
      </c>
      <c r="F12" s="32">
        <v>2.38</v>
      </c>
      <c r="G12" s="32">
        <v>1.44</v>
      </c>
      <c r="H12" s="32">
        <v>1.49</v>
      </c>
      <c r="I12" s="32">
        <v>2.93</v>
      </c>
      <c r="J12" s="32">
        <v>4.73</v>
      </c>
      <c r="K12" s="32">
        <v>1.14</v>
      </c>
      <c r="L12" s="32">
        <v>2.15</v>
      </c>
      <c r="M12" s="32">
        <v>14.03</v>
      </c>
      <c r="N12" s="32">
        <v>5.74</v>
      </c>
      <c r="O12" s="32">
        <v>43780.0</v>
      </c>
      <c r="P12" s="32">
        <v>6.02</v>
      </c>
      <c r="Q12" s="32">
        <v>7.56</v>
      </c>
      <c r="R12" s="32">
        <v>52.29</v>
      </c>
      <c r="S12" s="32">
        <v>21.34</v>
      </c>
      <c r="T12" s="32">
        <v>2.02</v>
      </c>
      <c r="U12" s="32">
        <v>0.83</v>
      </c>
    </row>
    <row r="13">
      <c r="A13" s="115" t="s">
        <v>137</v>
      </c>
      <c r="B13" s="32">
        <f t="shared" ref="B13:U13" si="1">AVERAGE(B3:B12)</f>
        <v>4.554</v>
      </c>
      <c r="C13" s="32">
        <f t="shared" si="1"/>
        <v>1.485</v>
      </c>
      <c r="D13" s="32">
        <f t="shared" si="1"/>
        <v>1.714</v>
      </c>
      <c r="E13" s="32">
        <f t="shared" si="1"/>
        <v>3.886</v>
      </c>
      <c r="F13" s="32">
        <f t="shared" si="1"/>
        <v>2.353</v>
      </c>
      <c r="G13" s="32">
        <f t="shared" si="1"/>
        <v>1.449</v>
      </c>
      <c r="H13" s="32">
        <f t="shared" si="1"/>
        <v>1.498</v>
      </c>
      <c r="I13" s="32">
        <f t="shared" si="1"/>
        <v>2.927</v>
      </c>
      <c r="J13" s="32">
        <f t="shared" si="1"/>
        <v>4.717</v>
      </c>
      <c r="K13" s="32">
        <f t="shared" si="1"/>
        <v>1.106</v>
      </c>
      <c r="L13" s="32">
        <f t="shared" si="1"/>
        <v>2.172</v>
      </c>
      <c r="M13" s="32">
        <f t="shared" si="1"/>
        <v>14.011</v>
      </c>
      <c r="N13" s="32">
        <f t="shared" si="1"/>
        <v>5.646</v>
      </c>
      <c r="O13" s="32">
        <f t="shared" si="1"/>
        <v>41480.794</v>
      </c>
      <c r="P13" s="32">
        <f t="shared" si="1"/>
        <v>6.036</v>
      </c>
      <c r="Q13" s="32">
        <f t="shared" si="1"/>
        <v>7.534</v>
      </c>
      <c r="R13" s="32">
        <f t="shared" si="1"/>
        <v>52.19</v>
      </c>
      <c r="S13" s="32">
        <f t="shared" si="1"/>
        <v>21.372</v>
      </c>
      <c r="T13" s="32">
        <f t="shared" si="1"/>
        <v>2.016</v>
      </c>
      <c r="U13" s="32">
        <f t="shared" si="1"/>
        <v>0.812</v>
      </c>
    </row>
    <row r="14">
      <c r="A14" s="115" t="s">
        <v>138</v>
      </c>
      <c r="B14" s="32">
        <f t="shared" ref="B14:U14" si="2">_xlfn.STDEV.S(B3:B12)</f>
        <v>0.02988868236</v>
      </c>
      <c r="C14" s="32">
        <f t="shared" si="2"/>
        <v>0.02068278941</v>
      </c>
      <c r="D14" s="32">
        <f t="shared" si="2"/>
        <v>0.01776388346</v>
      </c>
      <c r="E14" s="32">
        <f t="shared" si="2"/>
        <v>0.04087922591</v>
      </c>
      <c r="F14" s="32">
        <f t="shared" si="2"/>
        <v>0.02110818693</v>
      </c>
      <c r="G14" s="32">
        <f t="shared" si="2"/>
        <v>0.02685351208</v>
      </c>
      <c r="H14" s="32">
        <f t="shared" si="2"/>
        <v>0.01316561177</v>
      </c>
      <c r="I14" s="32">
        <f t="shared" si="2"/>
        <v>0.02110818693</v>
      </c>
      <c r="J14" s="32">
        <f t="shared" si="2"/>
        <v>0.02907843798</v>
      </c>
      <c r="K14" s="32">
        <f t="shared" si="2"/>
        <v>0.02270584849</v>
      </c>
      <c r="L14" s="32">
        <f t="shared" si="2"/>
        <v>0.0187379591</v>
      </c>
      <c r="M14" s="32">
        <f t="shared" si="2"/>
        <v>0.06838615844</v>
      </c>
      <c r="N14" s="32">
        <f t="shared" si="2"/>
        <v>0.04501851471</v>
      </c>
      <c r="O14" s="32">
        <f t="shared" si="2"/>
        <v>1753.693221</v>
      </c>
      <c r="P14" s="32">
        <f t="shared" si="2"/>
        <v>0.03627058802</v>
      </c>
      <c r="Q14" s="32">
        <f t="shared" si="2"/>
        <v>0.03806427313</v>
      </c>
      <c r="R14" s="32">
        <f t="shared" si="2"/>
        <v>0.4144340183</v>
      </c>
      <c r="S14" s="32">
        <f t="shared" si="2"/>
        <v>0.06196773354</v>
      </c>
      <c r="T14" s="32">
        <f t="shared" si="2"/>
        <v>0.01349897115</v>
      </c>
      <c r="U14" s="32">
        <f t="shared" si="2"/>
        <v>0.02699794231</v>
      </c>
    </row>
    <row r="15">
      <c r="A15" s="114" t="s">
        <v>139</v>
      </c>
      <c r="B15" s="34">
        <f t="shared" ref="B15:N15" si="3">2*B14</f>
        <v>0.05977736472</v>
      </c>
      <c r="C15" s="34">
        <f t="shared" si="3"/>
        <v>0.04136557882</v>
      </c>
      <c r="D15" s="34">
        <f t="shared" si="3"/>
        <v>0.03552776692</v>
      </c>
      <c r="E15" s="34">
        <f t="shared" si="3"/>
        <v>0.08175845182</v>
      </c>
      <c r="F15" s="34">
        <f t="shared" si="3"/>
        <v>0.04221637386</v>
      </c>
      <c r="G15" s="34">
        <f t="shared" si="3"/>
        <v>0.05370702416</v>
      </c>
      <c r="H15" s="34">
        <f t="shared" si="3"/>
        <v>0.02633122354</v>
      </c>
      <c r="I15" s="34">
        <f t="shared" si="3"/>
        <v>0.04221637386</v>
      </c>
      <c r="J15" s="34">
        <f t="shared" si="3"/>
        <v>0.05815687597</v>
      </c>
      <c r="K15" s="34">
        <f t="shared" si="3"/>
        <v>0.04541169698</v>
      </c>
      <c r="L15" s="34">
        <f t="shared" si="3"/>
        <v>0.03747591819</v>
      </c>
      <c r="M15" s="34">
        <f t="shared" si="3"/>
        <v>0.1367723169</v>
      </c>
      <c r="N15" s="34">
        <f t="shared" si="3"/>
        <v>0.09003702942</v>
      </c>
      <c r="P15" s="34">
        <f t="shared" ref="P15:U15" si="4">2*P14</f>
        <v>0.07254117605</v>
      </c>
      <c r="Q15" s="34">
        <f t="shared" si="4"/>
        <v>0.07612854626</v>
      </c>
      <c r="R15" s="34">
        <f t="shared" si="4"/>
        <v>0.8288680367</v>
      </c>
      <c r="S15" s="34">
        <f t="shared" si="4"/>
        <v>0.1239354671</v>
      </c>
      <c r="T15" s="34">
        <f t="shared" si="4"/>
        <v>0.02699794231</v>
      </c>
      <c r="U15" s="34">
        <f t="shared" si="4"/>
        <v>0.05399588462</v>
      </c>
    </row>
    <row r="16">
      <c r="A16" s="114" t="s">
        <v>140</v>
      </c>
      <c r="B16" s="32">
        <v>6.45</v>
      </c>
      <c r="C16" s="32">
        <v>2.06</v>
      </c>
      <c r="D16" s="32">
        <v>2.45</v>
      </c>
      <c r="E16" s="32">
        <v>5.36</v>
      </c>
      <c r="F16" s="32">
        <v>3.35</v>
      </c>
      <c r="G16" s="32">
        <v>2.01</v>
      </c>
      <c r="H16" s="32">
        <v>2.05</v>
      </c>
      <c r="I16" s="32">
        <v>4.19</v>
      </c>
      <c r="J16" s="32">
        <v>6.64</v>
      </c>
      <c r="K16" s="32">
        <v>1.59</v>
      </c>
      <c r="L16" s="32">
        <v>3.11</v>
      </c>
      <c r="M16" s="32">
        <v>18.94</v>
      </c>
      <c r="N16" s="32">
        <v>7.87</v>
      </c>
      <c r="O16" s="32">
        <v>54124.72</v>
      </c>
      <c r="P16" s="32">
        <v>8.29</v>
      </c>
      <c r="Q16" s="32">
        <v>10.19</v>
      </c>
      <c r="R16" s="32">
        <v>68.19</v>
      </c>
      <c r="S16" s="32">
        <v>28.22</v>
      </c>
      <c r="T16" s="32">
        <v>2.82</v>
      </c>
      <c r="U16" s="32">
        <v>1.14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0.0008107812178</v>
      </c>
      <c r="L17" s="117"/>
      <c r="M17" s="117"/>
      <c r="N17" s="117"/>
      <c r="O17" s="117"/>
      <c r="P17" s="112" t="s">
        <v>142</v>
      </c>
      <c r="Q17" s="117">
        <f>average(L15:Q15)/60</f>
        <v>0.001376516623</v>
      </c>
      <c r="R17" s="117"/>
      <c r="S17" s="117"/>
      <c r="T17" s="112" t="s">
        <v>143</v>
      </c>
      <c r="U17" s="117">
        <f>average(R15:U15)/60</f>
        <v>0.004307488878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84664.0</v>
      </c>
      <c r="C19" s="119">
        <v>67884.0</v>
      </c>
      <c r="D19" s="119">
        <v>69864.0</v>
      </c>
      <c r="E19" s="119">
        <v>77508.0</v>
      </c>
      <c r="F19" s="119">
        <v>71992.0</v>
      </c>
      <c r="G19" s="119">
        <v>72552.0</v>
      </c>
      <c r="H19" s="119">
        <v>67860.0</v>
      </c>
      <c r="I19" s="119">
        <v>79788.0</v>
      </c>
      <c r="J19" s="119">
        <v>91260.0</v>
      </c>
      <c r="K19" s="119">
        <v>65560.0</v>
      </c>
      <c r="L19" s="119">
        <v>68948.0</v>
      </c>
      <c r="M19" s="119">
        <v>116624.0</v>
      </c>
      <c r="N19" s="119">
        <v>88576.0</v>
      </c>
      <c r="O19" s="119">
        <v>3.3727688E7</v>
      </c>
      <c r="P19" s="119">
        <v>96364.0</v>
      </c>
      <c r="Q19" s="119">
        <v>93568.0</v>
      </c>
      <c r="R19" s="119">
        <v>317192.0</v>
      </c>
      <c r="S19" s="119">
        <v>148984.0</v>
      </c>
      <c r="T19" s="119">
        <v>74132.0</v>
      </c>
      <c r="U19" s="119">
        <v>60828.0</v>
      </c>
    </row>
    <row r="20">
      <c r="B20" s="119">
        <v>84412.0</v>
      </c>
      <c r="C20" s="119">
        <v>67416.0</v>
      </c>
      <c r="D20" s="119">
        <v>71044.0</v>
      </c>
      <c r="E20" s="119">
        <v>77004.0</v>
      </c>
      <c r="F20" s="119">
        <v>71888.0</v>
      </c>
      <c r="G20" s="119">
        <v>72408.0</v>
      </c>
      <c r="H20" s="119">
        <v>68416.0</v>
      </c>
      <c r="I20" s="119">
        <v>79352.0</v>
      </c>
      <c r="J20" s="119">
        <v>91696.0</v>
      </c>
      <c r="K20" s="119">
        <v>64952.0</v>
      </c>
      <c r="L20" s="119">
        <v>68388.0</v>
      </c>
      <c r="M20" s="119">
        <v>116576.0</v>
      </c>
      <c r="N20" s="119">
        <v>87860.0</v>
      </c>
      <c r="O20" s="119">
        <v>3.37272E7</v>
      </c>
      <c r="P20" s="119">
        <v>95960.0</v>
      </c>
      <c r="Q20" s="119">
        <v>93800.0</v>
      </c>
      <c r="R20" s="119">
        <v>317064.0</v>
      </c>
      <c r="S20" s="119">
        <v>148340.0</v>
      </c>
      <c r="T20" s="119">
        <v>73796.0</v>
      </c>
      <c r="U20" s="119">
        <v>61052.0</v>
      </c>
    </row>
    <row r="21">
      <c r="B21" s="119">
        <v>84956.0</v>
      </c>
      <c r="C21" s="119">
        <v>67660.0</v>
      </c>
      <c r="D21" s="119">
        <v>70660.0</v>
      </c>
      <c r="E21" s="119">
        <v>77300.0</v>
      </c>
      <c r="F21" s="119">
        <v>72076.0</v>
      </c>
      <c r="G21" s="119">
        <v>72200.0</v>
      </c>
      <c r="H21" s="119">
        <v>67916.0</v>
      </c>
      <c r="I21" s="119">
        <v>79572.0</v>
      </c>
      <c r="J21" s="119">
        <v>91772.0</v>
      </c>
      <c r="K21" s="119">
        <v>64956.0</v>
      </c>
      <c r="L21" s="119">
        <v>68228.0</v>
      </c>
      <c r="M21" s="119">
        <v>116580.0</v>
      </c>
      <c r="N21" s="119">
        <v>88464.0</v>
      </c>
      <c r="O21" s="119">
        <v>3.3727268E7</v>
      </c>
      <c r="P21" s="119">
        <v>96828.0</v>
      </c>
      <c r="Q21" s="119">
        <v>93524.0</v>
      </c>
      <c r="R21" s="119">
        <v>317636.0</v>
      </c>
      <c r="S21" s="119">
        <v>148764.0</v>
      </c>
      <c r="T21" s="119">
        <v>73092.0</v>
      </c>
      <c r="U21" s="119">
        <v>60940.0</v>
      </c>
    </row>
    <row r="22">
      <c r="B22" s="119">
        <v>84276.0</v>
      </c>
      <c r="C22" s="119">
        <v>67812.0</v>
      </c>
      <c r="D22" s="119">
        <v>70720.0</v>
      </c>
      <c r="E22" s="119">
        <v>77708.0</v>
      </c>
      <c r="F22" s="119">
        <v>71684.0</v>
      </c>
      <c r="G22" s="119">
        <v>71848.0</v>
      </c>
      <c r="H22" s="119">
        <v>67772.0</v>
      </c>
      <c r="I22" s="119">
        <v>79344.0</v>
      </c>
      <c r="J22" s="119">
        <v>91732.0</v>
      </c>
      <c r="K22" s="119">
        <v>65500.0</v>
      </c>
      <c r="L22" s="119">
        <v>68284.0</v>
      </c>
      <c r="M22" s="119">
        <v>116568.0</v>
      </c>
      <c r="N22" s="119">
        <v>88008.0</v>
      </c>
      <c r="O22" s="119">
        <v>3.372754E7</v>
      </c>
      <c r="P22" s="119">
        <v>96336.0</v>
      </c>
      <c r="Q22" s="119">
        <v>93924.0</v>
      </c>
      <c r="R22" s="119">
        <v>316632.0</v>
      </c>
      <c r="S22" s="119">
        <v>149064.0</v>
      </c>
      <c r="T22" s="119">
        <v>73112.0</v>
      </c>
      <c r="U22" s="119">
        <v>61076.0</v>
      </c>
    </row>
    <row r="23">
      <c r="B23" s="119">
        <v>84660.0</v>
      </c>
      <c r="C23" s="119">
        <v>68044.0</v>
      </c>
      <c r="D23" s="119">
        <v>70804.0</v>
      </c>
      <c r="E23" s="119">
        <v>77092.0</v>
      </c>
      <c r="F23" s="119">
        <v>71880.0</v>
      </c>
      <c r="G23" s="119">
        <v>71936.0</v>
      </c>
      <c r="H23" s="119">
        <v>68000.0</v>
      </c>
      <c r="I23" s="119">
        <v>79452.0</v>
      </c>
      <c r="J23" s="119">
        <v>91472.0</v>
      </c>
      <c r="K23" s="119">
        <v>65496.0</v>
      </c>
      <c r="L23" s="119">
        <v>68820.0</v>
      </c>
      <c r="M23" s="119">
        <v>116588.0</v>
      </c>
      <c r="N23" s="119">
        <v>88032.0</v>
      </c>
      <c r="O23" s="119">
        <v>3.3727588E7</v>
      </c>
      <c r="P23" s="119">
        <v>96280.0</v>
      </c>
      <c r="Q23" s="119">
        <v>93732.0</v>
      </c>
      <c r="R23" s="119">
        <v>316648.0</v>
      </c>
      <c r="S23" s="119">
        <v>148396.0</v>
      </c>
      <c r="T23" s="119">
        <v>73976.0</v>
      </c>
      <c r="U23" s="119">
        <v>60804.0</v>
      </c>
    </row>
    <row r="24">
      <c r="B24" s="119">
        <v>85164.0</v>
      </c>
      <c r="C24" s="119">
        <v>68004.0</v>
      </c>
      <c r="D24" s="119">
        <v>70464.0</v>
      </c>
      <c r="E24" s="119">
        <v>77224.0</v>
      </c>
      <c r="F24" s="119">
        <v>72040.0</v>
      </c>
      <c r="G24" s="119">
        <v>72248.0</v>
      </c>
      <c r="H24" s="119">
        <v>67852.0</v>
      </c>
      <c r="I24" s="119">
        <v>79716.0</v>
      </c>
      <c r="J24" s="119">
        <v>91128.0</v>
      </c>
      <c r="K24" s="119">
        <v>64628.0</v>
      </c>
      <c r="L24" s="119">
        <v>68380.0</v>
      </c>
      <c r="M24" s="119">
        <v>116320.0</v>
      </c>
      <c r="N24" s="119">
        <v>87832.0</v>
      </c>
      <c r="O24" s="119">
        <v>3.3727704E7</v>
      </c>
      <c r="P24" s="119">
        <v>96824.0</v>
      </c>
      <c r="Q24" s="119">
        <v>94008.0</v>
      </c>
      <c r="R24" s="119">
        <v>317064.0</v>
      </c>
      <c r="S24" s="119">
        <v>148196.0</v>
      </c>
      <c r="T24" s="119">
        <v>73700.0</v>
      </c>
      <c r="U24" s="119">
        <v>60848.0</v>
      </c>
    </row>
    <row r="25">
      <c r="B25" s="119">
        <v>84812.0</v>
      </c>
      <c r="C25" s="119">
        <v>68444.0</v>
      </c>
      <c r="D25" s="119">
        <v>71048.0</v>
      </c>
      <c r="E25" s="119">
        <v>77228.0</v>
      </c>
      <c r="F25" s="119">
        <v>72000.0</v>
      </c>
      <c r="G25" s="119">
        <v>72200.0</v>
      </c>
      <c r="H25" s="119">
        <v>67780.0</v>
      </c>
      <c r="I25" s="119">
        <v>79784.0</v>
      </c>
      <c r="J25" s="119">
        <v>91164.0</v>
      </c>
      <c r="K25" s="119">
        <v>65044.0</v>
      </c>
      <c r="L25" s="119">
        <v>68328.0</v>
      </c>
      <c r="M25" s="119">
        <v>116628.0</v>
      </c>
      <c r="N25" s="119">
        <v>88044.0</v>
      </c>
      <c r="O25" s="119">
        <v>3.3727388E7</v>
      </c>
      <c r="P25" s="119">
        <v>96212.0</v>
      </c>
      <c r="Q25" s="119">
        <v>93780.0</v>
      </c>
      <c r="R25" s="119">
        <v>317156.0</v>
      </c>
      <c r="S25" s="119">
        <v>149068.0</v>
      </c>
      <c r="T25" s="119">
        <v>73724.0</v>
      </c>
      <c r="U25" s="119">
        <v>60692.0</v>
      </c>
    </row>
    <row r="26">
      <c r="B26" s="119">
        <v>85156.0</v>
      </c>
      <c r="C26" s="119">
        <v>68432.0</v>
      </c>
      <c r="D26" s="119">
        <v>71216.0</v>
      </c>
      <c r="E26" s="119">
        <v>77332.0</v>
      </c>
      <c r="F26" s="119">
        <v>71768.0</v>
      </c>
      <c r="G26" s="119">
        <v>71936.0</v>
      </c>
      <c r="H26" s="119">
        <v>68064.0</v>
      </c>
      <c r="I26" s="119">
        <v>79700.0</v>
      </c>
      <c r="J26" s="119">
        <v>91432.0</v>
      </c>
      <c r="K26" s="119">
        <v>64892.0</v>
      </c>
      <c r="L26" s="119">
        <v>68616.0</v>
      </c>
      <c r="M26" s="119">
        <v>116392.0</v>
      </c>
      <c r="N26" s="119">
        <v>88056.0</v>
      </c>
      <c r="O26" s="119">
        <v>3.3727264E7</v>
      </c>
      <c r="P26" s="119">
        <v>96772.0</v>
      </c>
      <c r="Q26" s="119">
        <v>93048.0</v>
      </c>
      <c r="R26" s="119">
        <v>316956.0</v>
      </c>
      <c r="S26" s="119">
        <v>148716.0</v>
      </c>
      <c r="T26" s="119">
        <v>73436.0</v>
      </c>
      <c r="U26" s="119">
        <v>60808.0</v>
      </c>
    </row>
    <row r="27">
      <c r="B27" s="119">
        <v>85572.0</v>
      </c>
      <c r="C27" s="119">
        <v>68340.0</v>
      </c>
      <c r="D27" s="119">
        <v>70804.0</v>
      </c>
      <c r="E27" s="119">
        <v>77216.0</v>
      </c>
      <c r="F27" s="119">
        <v>72024.0</v>
      </c>
      <c r="G27" s="119">
        <v>72200.0</v>
      </c>
      <c r="H27" s="119">
        <v>67944.0</v>
      </c>
      <c r="I27" s="119">
        <v>79540.0</v>
      </c>
      <c r="J27" s="119">
        <v>91368.0</v>
      </c>
      <c r="K27" s="119">
        <v>65184.0</v>
      </c>
      <c r="L27" s="119">
        <v>68284.0</v>
      </c>
      <c r="M27" s="119">
        <v>116240.0</v>
      </c>
      <c r="N27" s="119">
        <v>88020.0</v>
      </c>
      <c r="O27" s="119">
        <v>3.372732E7</v>
      </c>
      <c r="P27" s="119">
        <v>95744.0</v>
      </c>
      <c r="Q27" s="119">
        <v>93340.0</v>
      </c>
      <c r="R27" s="119">
        <v>316896.0</v>
      </c>
      <c r="S27" s="119">
        <v>148484.0</v>
      </c>
      <c r="T27" s="119">
        <v>73796.0</v>
      </c>
      <c r="U27" s="119">
        <v>60852.0</v>
      </c>
    </row>
    <row r="28">
      <c r="B28" s="119">
        <v>85388.0</v>
      </c>
      <c r="C28" s="119">
        <v>68368.0</v>
      </c>
      <c r="D28" s="119">
        <v>70756.0</v>
      </c>
      <c r="E28" s="119">
        <v>77340.0</v>
      </c>
      <c r="F28" s="119">
        <v>71752.0</v>
      </c>
      <c r="G28" s="119">
        <v>71948.0</v>
      </c>
      <c r="H28" s="119">
        <v>68476.0</v>
      </c>
      <c r="I28" s="119">
        <v>79440.0</v>
      </c>
      <c r="J28" s="119">
        <v>91256.0</v>
      </c>
      <c r="K28" s="119">
        <v>65308.0</v>
      </c>
      <c r="L28" s="119">
        <v>68328.0</v>
      </c>
      <c r="M28" s="119">
        <v>116236.0</v>
      </c>
      <c r="N28" s="119">
        <v>88464.0</v>
      </c>
      <c r="O28" s="119">
        <v>3.3727496E7</v>
      </c>
      <c r="P28" s="119">
        <v>95948.0</v>
      </c>
      <c r="Q28" s="119">
        <v>93340.0</v>
      </c>
      <c r="R28" s="119">
        <v>317048.0</v>
      </c>
      <c r="S28" s="119">
        <v>149024.0</v>
      </c>
      <c r="T28" s="119">
        <v>73688.0</v>
      </c>
      <c r="U28" s="119">
        <v>60696.0</v>
      </c>
    </row>
    <row r="29">
      <c r="A29" s="115" t="s">
        <v>137</v>
      </c>
      <c r="B29" s="32">
        <f t="shared" ref="B29:U29" si="5">AVERAGE(B19:B28)</f>
        <v>84906</v>
      </c>
      <c r="C29" s="32">
        <f t="shared" si="5"/>
        <v>68040.4</v>
      </c>
      <c r="D29" s="32">
        <f t="shared" si="5"/>
        <v>70738</v>
      </c>
      <c r="E29" s="32">
        <f t="shared" si="5"/>
        <v>77295.2</v>
      </c>
      <c r="F29" s="32">
        <f t="shared" si="5"/>
        <v>71910.4</v>
      </c>
      <c r="G29" s="32">
        <f t="shared" si="5"/>
        <v>72147.6</v>
      </c>
      <c r="H29" s="32">
        <f t="shared" si="5"/>
        <v>68008</v>
      </c>
      <c r="I29" s="32">
        <f t="shared" si="5"/>
        <v>79568.8</v>
      </c>
      <c r="J29" s="32">
        <f t="shared" si="5"/>
        <v>91428</v>
      </c>
      <c r="K29" s="32">
        <f t="shared" si="5"/>
        <v>65152</v>
      </c>
      <c r="L29" s="32">
        <f t="shared" si="5"/>
        <v>68460.4</v>
      </c>
      <c r="M29" s="32">
        <f t="shared" si="5"/>
        <v>116475.2</v>
      </c>
      <c r="N29" s="32">
        <f t="shared" si="5"/>
        <v>88135.6</v>
      </c>
      <c r="O29" s="34">
        <f t="shared" si="5"/>
        <v>33727445.6</v>
      </c>
      <c r="P29" s="32">
        <f t="shared" si="5"/>
        <v>96326.8</v>
      </c>
      <c r="Q29" s="32">
        <f t="shared" si="5"/>
        <v>93606.4</v>
      </c>
      <c r="R29" s="32">
        <f t="shared" si="5"/>
        <v>317029.2</v>
      </c>
      <c r="S29" s="32">
        <f t="shared" si="5"/>
        <v>148703.6</v>
      </c>
      <c r="T29" s="32">
        <f t="shared" si="5"/>
        <v>73645.2</v>
      </c>
      <c r="U29" s="32">
        <f t="shared" si="5"/>
        <v>60859.6</v>
      </c>
    </row>
    <row r="30">
      <c r="A30" s="115" t="s">
        <v>138</v>
      </c>
      <c r="B30" s="32">
        <f t="shared" ref="B30:U30" si="6">_xlfn.STDEV.S(B19:B28)</f>
        <v>418.5020908</v>
      </c>
      <c r="C30" s="32">
        <f t="shared" si="6"/>
        <v>353.6901343</v>
      </c>
      <c r="D30" s="32">
        <f t="shared" si="6"/>
        <v>376.0342774</v>
      </c>
      <c r="E30" s="32">
        <f t="shared" si="6"/>
        <v>200.2824672</v>
      </c>
      <c r="F30" s="32">
        <f t="shared" si="6"/>
        <v>137.3812214</v>
      </c>
      <c r="G30" s="32">
        <f t="shared" si="6"/>
        <v>228.2334088</v>
      </c>
      <c r="H30" s="32">
        <f t="shared" si="6"/>
        <v>248.3653223</v>
      </c>
      <c r="I30" s="32">
        <f t="shared" si="6"/>
        <v>170.5708064</v>
      </c>
      <c r="J30" s="32">
        <f t="shared" si="6"/>
        <v>237.0260183</v>
      </c>
      <c r="K30" s="32">
        <f t="shared" si="6"/>
        <v>309.7525894</v>
      </c>
      <c r="L30" s="32">
        <f t="shared" si="6"/>
        <v>248.1680434</v>
      </c>
      <c r="M30" s="32">
        <f t="shared" si="6"/>
        <v>160.3862006</v>
      </c>
      <c r="N30" s="32">
        <f t="shared" si="6"/>
        <v>265.1788495</v>
      </c>
      <c r="O30" s="32">
        <f t="shared" si="6"/>
        <v>182.9360544</v>
      </c>
      <c r="P30" s="32">
        <f t="shared" si="6"/>
        <v>384.5831221</v>
      </c>
      <c r="Q30" s="32">
        <f t="shared" si="6"/>
        <v>299.5475106</v>
      </c>
      <c r="R30" s="32">
        <f t="shared" si="6"/>
        <v>286.6948823</v>
      </c>
      <c r="S30" s="32">
        <f t="shared" si="6"/>
        <v>330.0610045</v>
      </c>
      <c r="T30" s="32">
        <f t="shared" si="6"/>
        <v>339.4481796</v>
      </c>
      <c r="U30" s="32">
        <f t="shared" si="6"/>
        <v>130.0044444</v>
      </c>
    </row>
    <row r="31">
      <c r="A31" s="114" t="s">
        <v>139</v>
      </c>
      <c r="B31" s="34">
        <f t="shared" ref="B31:U31" si="7">2*B30</f>
        <v>837.0041816</v>
      </c>
      <c r="C31" s="34">
        <f t="shared" si="7"/>
        <v>707.3802686</v>
      </c>
      <c r="D31" s="34">
        <f t="shared" si="7"/>
        <v>752.0685548</v>
      </c>
      <c r="E31" s="34">
        <f t="shared" si="7"/>
        <v>400.5649344</v>
      </c>
      <c r="F31" s="34">
        <f t="shared" si="7"/>
        <v>274.7624428</v>
      </c>
      <c r="G31" s="34">
        <f t="shared" si="7"/>
        <v>456.4668176</v>
      </c>
      <c r="H31" s="34">
        <f t="shared" si="7"/>
        <v>496.7306446</v>
      </c>
      <c r="I31" s="34">
        <f t="shared" si="7"/>
        <v>341.1416128</v>
      </c>
      <c r="J31" s="34">
        <f t="shared" si="7"/>
        <v>474.0520365</v>
      </c>
      <c r="K31" s="34">
        <f t="shared" si="7"/>
        <v>619.5051789</v>
      </c>
      <c r="L31" s="34">
        <f t="shared" si="7"/>
        <v>496.3360869</v>
      </c>
      <c r="M31" s="34">
        <f t="shared" si="7"/>
        <v>320.7724011</v>
      </c>
      <c r="N31" s="34">
        <f t="shared" si="7"/>
        <v>530.357699</v>
      </c>
      <c r="O31" s="34">
        <f t="shared" si="7"/>
        <v>365.8721088</v>
      </c>
      <c r="P31" s="34">
        <f t="shared" si="7"/>
        <v>769.1662441</v>
      </c>
      <c r="Q31" s="34">
        <f t="shared" si="7"/>
        <v>599.0950212</v>
      </c>
      <c r="R31" s="34">
        <f t="shared" si="7"/>
        <v>573.3897647</v>
      </c>
      <c r="S31" s="34">
        <f t="shared" si="7"/>
        <v>660.1220089</v>
      </c>
      <c r="T31" s="34">
        <f t="shared" si="7"/>
        <v>678.8963593</v>
      </c>
      <c r="U31" s="34">
        <f t="shared" si="7"/>
        <v>260.0088887</v>
      </c>
    </row>
    <row r="32">
      <c r="A32" s="114" t="s">
        <v>145</v>
      </c>
      <c r="B32" s="32">
        <v>85188.0</v>
      </c>
      <c r="C32" s="32">
        <v>68308.0</v>
      </c>
      <c r="D32" s="32">
        <v>70944.0</v>
      </c>
      <c r="E32" s="32">
        <v>77212.0</v>
      </c>
      <c r="F32" s="32">
        <v>71552.0</v>
      </c>
      <c r="G32" s="32">
        <v>71920.0</v>
      </c>
      <c r="H32" s="32">
        <v>67520.0</v>
      </c>
      <c r="I32" s="32">
        <v>79736.0</v>
      </c>
      <c r="J32" s="32">
        <v>91440.0</v>
      </c>
      <c r="K32" s="32">
        <v>64624.0</v>
      </c>
      <c r="L32" s="32">
        <v>68508.0</v>
      </c>
      <c r="M32" s="32">
        <v>116616.0</v>
      </c>
      <c r="N32" s="32">
        <v>88580.0</v>
      </c>
      <c r="O32" s="32">
        <v>3.3727284E7</v>
      </c>
      <c r="P32" s="32">
        <v>96044.0</v>
      </c>
      <c r="Q32" s="32">
        <v>93936.0</v>
      </c>
      <c r="R32" s="32">
        <v>316532.0</v>
      </c>
      <c r="S32" s="32">
        <v>148820.0</v>
      </c>
      <c r="T32" s="32">
        <v>74116.0</v>
      </c>
      <c r="U32" s="32">
        <v>60944.0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0.5234059251</v>
      </c>
      <c r="L33" s="117"/>
      <c r="M33" s="117"/>
      <c r="N33" s="117"/>
      <c r="O33" s="117"/>
      <c r="P33" s="112" t="s">
        <v>142</v>
      </c>
      <c r="Q33" s="117">
        <f>average(L31:Q31)/1024</f>
        <v>0.5015624286</v>
      </c>
      <c r="R33" s="117"/>
      <c r="S33" s="117"/>
      <c r="T33" s="112" t="s">
        <v>143</v>
      </c>
      <c r="U33" s="117">
        <f>average(R31:U31)/1024</f>
        <v>0.5303752494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2">
        <f t="shared" ref="B44:U44" si="8">AVERAGE(B34:B43)</f>
        <v>0</v>
      </c>
      <c r="C44" s="32">
        <f t="shared" si="8"/>
        <v>0</v>
      </c>
      <c r="D44" s="32">
        <f t="shared" si="8"/>
        <v>0</v>
      </c>
      <c r="E44" s="32">
        <f t="shared" si="8"/>
        <v>0</v>
      </c>
      <c r="F44" s="32">
        <f t="shared" si="8"/>
        <v>0</v>
      </c>
      <c r="G44" s="32">
        <f t="shared" si="8"/>
        <v>0</v>
      </c>
      <c r="H44" s="32">
        <f t="shared" si="8"/>
        <v>0</v>
      </c>
      <c r="I44" s="32">
        <f t="shared" si="8"/>
        <v>0</v>
      </c>
      <c r="J44" s="32">
        <f t="shared" si="8"/>
        <v>0</v>
      </c>
      <c r="K44" s="32">
        <f t="shared" si="8"/>
        <v>0</v>
      </c>
      <c r="L44" s="32">
        <f t="shared" si="8"/>
        <v>0</v>
      </c>
      <c r="M44" s="32">
        <f t="shared" si="8"/>
        <v>0</v>
      </c>
      <c r="N44" s="32">
        <f t="shared" si="8"/>
        <v>0</v>
      </c>
      <c r="O44" s="32">
        <f t="shared" si="8"/>
        <v>0</v>
      </c>
      <c r="P44" s="32">
        <f t="shared" si="8"/>
        <v>0</v>
      </c>
      <c r="Q44" s="32">
        <f t="shared" si="8"/>
        <v>0</v>
      </c>
      <c r="R44" s="32">
        <f t="shared" si="8"/>
        <v>0</v>
      </c>
      <c r="S44" s="32">
        <f t="shared" si="8"/>
        <v>0</v>
      </c>
      <c r="T44" s="32">
        <f t="shared" si="8"/>
        <v>0</v>
      </c>
      <c r="U44" s="32">
        <f t="shared" si="8"/>
        <v>0</v>
      </c>
    </row>
    <row r="45">
      <c r="A45" s="114"/>
    </row>
    <row r="46">
      <c r="A46" s="114" t="s">
        <v>147</v>
      </c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6"/>
      <c r="T46" s="133"/>
      <c r="U46" s="133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50.42</v>
      </c>
      <c r="C3" s="127">
        <v>1.44</v>
      </c>
      <c r="D3" s="127">
        <v>1.11</v>
      </c>
      <c r="E3" s="127">
        <v>0.47</v>
      </c>
      <c r="F3" s="127">
        <v>5.27</v>
      </c>
      <c r="G3" s="127">
        <v>10.84</v>
      </c>
      <c r="H3" s="127">
        <v>1.18</v>
      </c>
      <c r="I3" s="127">
        <v>0.12</v>
      </c>
      <c r="J3" s="127">
        <v>0.46</v>
      </c>
      <c r="K3" s="127">
        <v>1.37</v>
      </c>
      <c r="L3" s="127">
        <v>5.28</v>
      </c>
      <c r="M3" s="127">
        <v>0.09</v>
      </c>
      <c r="N3" s="127">
        <v>0.05</v>
      </c>
      <c r="O3" s="127">
        <v>0.06</v>
      </c>
      <c r="P3" s="127">
        <v>8.09</v>
      </c>
      <c r="Q3" s="127">
        <v>0.08</v>
      </c>
      <c r="R3" s="32">
        <v>0.06</v>
      </c>
      <c r="S3" s="32">
        <v>0.07</v>
      </c>
      <c r="T3" s="32">
        <v>0.05</v>
      </c>
      <c r="U3" s="32">
        <v>0.04</v>
      </c>
    </row>
    <row r="4">
      <c r="B4" s="127">
        <v>50.35</v>
      </c>
      <c r="C4" s="127">
        <v>1.48</v>
      </c>
      <c r="D4" s="127">
        <v>1.09</v>
      </c>
      <c r="E4" s="127">
        <v>0.45</v>
      </c>
      <c r="F4" s="127">
        <v>5.19</v>
      </c>
      <c r="G4" s="127">
        <v>11.11</v>
      </c>
      <c r="H4" s="127">
        <v>1.12</v>
      </c>
      <c r="I4" s="127">
        <v>0.12</v>
      </c>
      <c r="J4" s="127">
        <v>0.46</v>
      </c>
      <c r="K4" s="127">
        <v>1.33</v>
      </c>
      <c r="L4" s="127">
        <v>5.36</v>
      </c>
      <c r="M4" s="127">
        <v>0.08</v>
      </c>
      <c r="N4" s="127">
        <v>0.04</v>
      </c>
      <c r="O4" s="127">
        <v>0.05</v>
      </c>
      <c r="P4" s="127">
        <v>8.09</v>
      </c>
      <c r="Q4" s="127">
        <v>0.09</v>
      </c>
      <c r="R4" s="32">
        <v>0.06</v>
      </c>
      <c r="S4" s="32">
        <v>0.09</v>
      </c>
      <c r="T4" s="32">
        <v>0.05</v>
      </c>
      <c r="U4" s="32">
        <v>0.04</v>
      </c>
    </row>
    <row r="5">
      <c r="B5" s="127">
        <v>50.28</v>
      </c>
      <c r="C5" s="127">
        <v>1.4</v>
      </c>
      <c r="D5" s="127">
        <v>1.15</v>
      </c>
      <c r="E5" s="127">
        <v>0.46</v>
      </c>
      <c r="F5" s="127">
        <v>5.22</v>
      </c>
      <c r="G5" s="127">
        <v>11.32</v>
      </c>
      <c r="H5" s="127">
        <v>1.23</v>
      </c>
      <c r="I5" s="127">
        <v>0.12</v>
      </c>
      <c r="J5" s="127">
        <v>0.46</v>
      </c>
      <c r="K5" s="127">
        <v>1.31</v>
      </c>
      <c r="L5" s="127">
        <v>5.44</v>
      </c>
      <c r="M5" s="127">
        <v>0.09</v>
      </c>
      <c r="N5" s="127">
        <v>0.04</v>
      </c>
      <c r="O5" s="127">
        <v>0.08</v>
      </c>
      <c r="P5" s="127">
        <v>8.23</v>
      </c>
      <c r="Q5" s="127">
        <v>0.08</v>
      </c>
      <c r="R5" s="32">
        <v>0.06</v>
      </c>
      <c r="S5" s="32">
        <v>0.07</v>
      </c>
      <c r="T5" s="32">
        <v>0.05</v>
      </c>
      <c r="U5" s="32">
        <v>0.04</v>
      </c>
    </row>
    <row r="6">
      <c r="B6" s="127">
        <v>50.48</v>
      </c>
      <c r="C6" s="127">
        <v>1.35</v>
      </c>
      <c r="D6" s="127">
        <v>1.1</v>
      </c>
      <c r="E6" s="127">
        <v>0.48</v>
      </c>
      <c r="F6" s="127">
        <v>5.15</v>
      </c>
      <c r="G6" s="127">
        <v>11.14</v>
      </c>
      <c r="H6" s="127">
        <v>1.17</v>
      </c>
      <c r="I6" s="127">
        <v>0.12</v>
      </c>
      <c r="J6" s="127">
        <v>0.46</v>
      </c>
      <c r="K6" s="127">
        <v>1.31</v>
      </c>
      <c r="L6" s="127">
        <v>5.29</v>
      </c>
      <c r="M6" s="127">
        <v>0.09</v>
      </c>
      <c r="N6" s="127">
        <v>0.04</v>
      </c>
      <c r="O6" s="127">
        <v>0.05</v>
      </c>
      <c r="P6" s="127">
        <v>8.12</v>
      </c>
      <c r="Q6" s="127">
        <v>0.07</v>
      </c>
      <c r="R6" s="32">
        <v>0.0699999999999999</v>
      </c>
      <c r="S6" s="32">
        <v>0.08</v>
      </c>
      <c r="T6" s="32">
        <v>0.04</v>
      </c>
      <c r="U6" s="32">
        <v>0.04</v>
      </c>
    </row>
    <row r="7">
      <c r="B7" s="127">
        <v>50.29</v>
      </c>
      <c r="C7" s="127">
        <v>1.41</v>
      </c>
      <c r="D7" s="127">
        <v>1.12</v>
      </c>
      <c r="E7" s="127">
        <v>0.5</v>
      </c>
      <c r="F7" s="127">
        <v>5.15</v>
      </c>
      <c r="G7" s="127">
        <v>10.9</v>
      </c>
      <c r="H7" s="127">
        <v>1.2</v>
      </c>
      <c r="I7" s="127">
        <v>0.11</v>
      </c>
      <c r="J7" s="127">
        <v>0.43</v>
      </c>
      <c r="K7" s="127">
        <v>1.3</v>
      </c>
      <c r="L7" s="127">
        <v>5.54</v>
      </c>
      <c r="M7" s="127">
        <v>0.08</v>
      </c>
      <c r="N7" s="127">
        <v>0.04</v>
      </c>
      <c r="O7" s="127">
        <v>0.06</v>
      </c>
      <c r="P7" s="127">
        <v>8.08</v>
      </c>
      <c r="Q7" s="127">
        <v>0.08</v>
      </c>
      <c r="R7" s="32">
        <v>0.05</v>
      </c>
      <c r="S7" s="32">
        <v>0.07</v>
      </c>
      <c r="T7" s="32">
        <v>0.05</v>
      </c>
      <c r="U7" s="32">
        <v>0.05</v>
      </c>
    </row>
    <row r="8">
      <c r="B8" s="127">
        <v>50.4</v>
      </c>
      <c r="C8" s="127">
        <v>1.37</v>
      </c>
      <c r="D8" s="127">
        <v>1.06</v>
      </c>
      <c r="E8" s="127">
        <v>0.51</v>
      </c>
      <c r="F8" s="127">
        <v>5.11</v>
      </c>
      <c r="G8" s="127">
        <v>11.04</v>
      </c>
      <c r="H8" s="127">
        <v>1.15</v>
      </c>
      <c r="I8" s="127">
        <v>0.13</v>
      </c>
      <c r="J8" s="127">
        <v>0.45</v>
      </c>
      <c r="K8" s="127">
        <v>1.3</v>
      </c>
      <c r="L8" s="127">
        <v>5.41</v>
      </c>
      <c r="M8" s="127">
        <v>0.08</v>
      </c>
      <c r="N8" s="127">
        <v>0.04</v>
      </c>
      <c r="O8" s="127">
        <v>0.05</v>
      </c>
      <c r="P8" s="127">
        <v>8.13</v>
      </c>
      <c r="Q8" s="127">
        <v>0.09</v>
      </c>
      <c r="R8" s="32">
        <v>0.06</v>
      </c>
      <c r="S8" s="32">
        <v>0.08</v>
      </c>
      <c r="T8" s="32">
        <v>0.05</v>
      </c>
      <c r="U8" s="32">
        <v>0.05</v>
      </c>
    </row>
    <row r="9">
      <c r="B9" s="127">
        <v>50.49</v>
      </c>
      <c r="C9" s="127">
        <v>1.35</v>
      </c>
      <c r="D9" s="127">
        <v>1.03</v>
      </c>
      <c r="E9" s="127">
        <v>0.48</v>
      </c>
      <c r="F9" s="127">
        <v>5.13</v>
      </c>
      <c r="G9" s="127">
        <v>11.17</v>
      </c>
      <c r="H9" s="127">
        <v>1.08</v>
      </c>
      <c r="I9" s="127">
        <v>0.12</v>
      </c>
      <c r="J9" s="127">
        <v>0.42</v>
      </c>
      <c r="K9" s="127">
        <v>1.29</v>
      </c>
      <c r="L9" s="127">
        <v>5.32</v>
      </c>
      <c r="M9" s="127">
        <v>0.08</v>
      </c>
      <c r="N9" s="127">
        <v>0.04</v>
      </c>
      <c r="O9" s="127">
        <v>0.09</v>
      </c>
      <c r="P9" s="127">
        <v>8.15</v>
      </c>
      <c r="Q9" s="127">
        <v>0.09</v>
      </c>
      <c r="R9" s="32">
        <v>0.06</v>
      </c>
      <c r="S9" s="32">
        <v>0.08</v>
      </c>
      <c r="T9" s="32">
        <v>0.05</v>
      </c>
      <c r="U9" s="32">
        <v>0.04</v>
      </c>
    </row>
    <row r="10">
      <c r="B10" s="127">
        <v>50.48</v>
      </c>
      <c r="C10" s="127">
        <v>1.36</v>
      </c>
      <c r="D10" s="127">
        <v>1.07</v>
      </c>
      <c r="E10" s="127">
        <v>0.5</v>
      </c>
      <c r="F10" s="127">
        <v>5.0</v>
      </c>
      <c r="G10" s="127">
        <v>10.9</v>
      </c>
      <c r="H10" s="127">
        <v>1.14</v>
      </c>
      <c r="I10" s="127">
        <v>0.12</v>
      </c>
      <c r="J10" s="127">
        <v>0.43</v>
      </c>
      <c r="K10" s="127">
        <v>1.29</v>
      </c>
      <c r="L10" s="127">
        <v>5.26</v>
      </c>
      <c r="M10" s="127">
        <v>0.11</v>
      </c>
      <c r="N10" s="127">
        <v>0.04</v>
      </c>
      <c r="O10" s="127">
        <v>0.05</v>
      </c>
      <c r="P10" s="127">
        <v>8.07</v>
      </c>
      <c r="Q10" s="127">
        <v>0.08</v>
      </c>
      <c r="R10" s="32">
        <v>0.07</v>
      </c>
      <c r="S10" s="32">
        <v>0.09</v>
      </c>
      <c r="T10" s="32">
        <v>0.05</v>
      </c>
      <c r="U10" s="32">
        <v>0.06</v>
      </c>
    </row>
    <row r="11">
      <c r="B11" s="127">
        <v>50.47</v>
      </c>
      <c r="C11" s="127">
        <v>1.33</v>
      </c>
      <c r="D11" s="127">
        <v>1.04</v>
      </c>
      <c r="E11" s="127">
        <v>0.48</v>
      </c>
      <c r="F11" s="127">
        <v>5.1</v>
      </c>
      <c r="G11" s="127">
        <v>11.09</v>
      </c>
      <c r="H11" s="127">
        <v>1.12</v>
      </c>
      <c r="I11" s="127">
        <v>0.12</v>
      </c>
      <c r="J11" s="127">
        <v>0.45</v>
      </c>
      <c r="K11" s="127">
        <v>1.24</v>
      </c>
      <c r="L11" s="127">
        <v>5.32</v>
      </c>
      <c r="M11" s="127">
        <v>0.12</v>
      </c>
      <c r="N11" s="127">
        <v>0.06</v>
      </c>
      <c r="O11" s="127">
        <v>0.06</v>
      </c>
      <c r="P11" s="127">
        <v>8.19</v>
      </c>
      <c r="Q11" s="127">
        <v>0.08</v>
      </c>
      <c r="R11" s="32">
        <v>0.06</v>
      </c>
      <c r="S11" s="32">
        <v>0.08</v>
      </c>
      <c r="T11" s="32">
        <v>0.04</v>
      </c>
      <c r="U11" s="32">
        <v>0.03</v>
      </c>
    </row>
    <row r="12">
      <c r="B12" s="127">
        <v>50.46</v>
      </c>
      <c r="C12" s="127">
        <v>1.47</v>
      </c>
      <c r="D12" s="127">
        <v>1.06</v>
      </c>
      <c r="E12" s="127">
        <v>0.48</v>
      </c>
      <c r="F12" s="127">
        <v>5.17</v>
      </c>
      <c r="G12" s="127">
        <v>10.98</v>
      </c>
      <c r="H12" s="127">
        <v>1.16</v>
      </c>
      <c r="I12" s="127">
        <v>0.13</v>
      </c>
      <c r="J12" s="127">
        <v>0.46</v>
      </c>
      <c r="K12" s="127">
        <v>1.28</v>
      </c>
      <c r="L12" s="127">
        <v>5.59</v>
      </c>
      <c r="M12" s="127">
        <v>0.08</v>
      </c>
      <c r="N12" s="127">
        <v>0.05</v>
      </c>
      <c r="O12" s="127">
        <v>0.06</v>
      </c>
      <c r="P12" s="127">
        <v>8.29</v>
      </c>
      <c r="Q12" s="127">
        <v>0.1</v>
      </c>
      <c r="R12" s="32">
        <v>0.06</v>
      </c>
      <c r="S12" s="32">
        <v>0.06</v>
      </c>
      <c r="T12" s="32">
        <v>0.04</v>
      </c>
      <c r="U12" s="32">
        <v>0.05</v>
      </c>
    </row>
    <row r="13">
      <c r="A13" s="115" t="s">
        <v>137</v>
      </c>
      <c r="B13" s="34">
        <f t="shared" ref="B13:U13" si="1">AVERAGE(B3:B12)</f>
        <v>50.412</v>
      </c>
      <c r="C13" s="34">
        <f t="shared" si="1"/>
        <v>1.396</v>
      </c>
      <c r="D13" s="34">
        <f t="shared" si="1"/>
        <v>1.083</v>
      </c>
      <c r="E13" s="34">
        <f t="shared" si="1"/>
        <v>0.481</v>
      </c>
      <c r="F13" s="34">
        <f t="shared" si="1"/>
        <v>5.149</v>
      </c>
      <c r="G13" s="34">
        <f t="shared" si="1"/>
        <v>11.049</v>
      </c>
      <c r="H13" s="34">
        <f t="shared" si="1"/>
        <v>1.155</v>
      </c>
      <c r="I13" s="34">
        <f t="shared" si="1"/>
        <v>0.121</v>
      </c>
      <c r="J13" s="34">
        <f t="shared" si="1"/>
        <v>0.448</v>
      </c>
      <c r="K13" s="34">
        <f t="shared" si="1"/>
        <v>1.302</v>
      </c>
      <c r="L13" s="34">
        <f t="shared" si="1"/>
        <v>5.381</v>
      </c>
      <c r="M13" s="34">
        <f t="shared" si="1"/>
        <v>0.09</v>
      </c>
      <c r="N13" s="34">
        <f t="shared" si="1"/>
        <v>0.044</v>
      </c>
      <c r="O13" s="34">
        <f t="shared" si="1"/>
        <v>0.061</v>
      </c>
      <c r="P13" s="34">
        <f t="shared" si="1"/>
        <v>8.144</v>
      </c>
      <c r="Q13" s="34">
        <f t="shared" si="1"/>
        <v>0.084</v>
      </c>
      <c r="R13" s="34">
        <f t="shared" si="1"/>
        <v>0.061</v>
      </c>
      <c r="S13" s="34">
        <f t="shared" si="1"/>
        <v>0.077</v>
      </c>
      <c r="T13" s="34">
        <f t="shared" si="1"/>
        <v>0.047</v>
      </c>
      <c r="U13" s="34">
        <f t="shared" si="1"/>
        <v>0.044</v>
      </c>
    </row>
    <row r="14">
      <c r="A14" s="115" t="s">
        <v>138</v>
      </c>
      <c r="B14" s="32">
        <f t="shared" ref="B14:U14" si="2">_xlfn.STDEV.S(B3:B12)</f>
        <v>0.07983315936</v>
      </c>
      <c r="C14" s="32">
        <f t="shared" si="2"/>
        <v>0.05295700562</v>
      </c>
      <c r="D14" s="32">
        <f t="shared" si="2"/>
        <v>0.03772709018</v>
      </c>
      <c r="E14" s="32">
        <f t="shared" si="2"/>
        <v>0.01852925615</v>
      </c>
      <c r="F14" s="32">
        <f t="shared" si="2"/>
        <v>0.0732499526</v>
      </c>
      <c r="G14" s="32">
        <f t="shared" si="2"/>
        <v>0.1470789659</v>
      </c>
      <c r="H14" s="32">
        <f t="shared" si="2"/>
        <v>0.04326918329</v>
      </c>
      <c r="I14" s="32">
        <f t="shared" si="2"/>
        <v>0.005676462122</v>
      </c>
      <c r="J14" s="32">
        <f t="shared" si="2"/>
        <v>0.01549193338</v>
      </c>
      <c r="K14" s="32">
        <f t="shared" si="2"/>
        <v>0.03359894178</v>
      </c>
      <c r="L14" s="32">
        <f t="shared" si="2"/>
        <v>0.1126893468</v>
      </c>
      <c r="M14" s="32">
        <f t="shared" si="2"/>
        <v>0.01414213562</v>
      </c>
      <c r="N14" s="32">
        <f t="shared" si="2"/>
        <v>0.006992058988</v>
      </c>
      <c r="O14" s="32">
        <f t="shared" si="2"/>
        <v>0.01370320319</v>
      </c>
      <c r="P14" s="32">
        <f t="shared" si="2"/>
        <v>0.07229568913</v>
      </c>
      <c r="Q14" s="32">
        <f t="shared" si="2"/>
        <v>0.008432740427</v>
      </c>
      <c r="R14" s="32">
        <f t="shared" si="2"/>
        <v>0.005676462122</v>
      </c>
      <c r="S14" s="32">
        <f t="shared" si="2"/>
        <v>0.009486832981</v>
      </c>
      <c r="T14" s="32">
        <f t="shared" si="2"/>
        <v>0.004830458915</v>
      </c>
      <c r="U14" s="32">
        <f t="shared" si="2"/>
        <v>0.008432740427</v>
      </c>
    </row>
    <row r="15">
      <c r="A15" s="114" t="s">
        <v>139</v>
      </c>
      <c r="B15" s="34">
        <f t="shared" ref="B15:U15" si="3">2*B14</f>
        <v>0.1596663187</v>
      </c>
      <c r="C15" s="34">
        <f t="shared" si="3"/>
        <v>0.1059140112</v>
      </c>
      <c r="D15" s="34">
        <f t="shared" si="3"/>
        <v>0.07545418036</v>
      </c>
      <c r="E15" s="34">
        <f t="shared" si="3"/>
        <v>0.03705851229</v>
      </c>
      <c r="F15" s="34">
        <f t="shared" si="3"/>
        <v>0.1464999052</v>
      </c>
      <c r="G15" s="34">
        <f t="shared" si="3"/>
        <v>0.2941579319</v>
      </c>
      <c r="H15" s="34">
        <f t="shared" si="3"/>
        <v>0.08653836657</v>
      </c>
      <c r="I15" s="34">
        <f t="shared" si="3"/>
        <v>0.01135292424</v>
      </c>
      <c r="J15" s="34">
        <f t="shared" si="3"/>
        <v>0.03098386677</v>
      </c>
      <c r="K15" s="34">
        <f t="shared" si="3"/>
        <v>0.06719788356</v>
      </c>
      <c r="L15" s="34">
        <f t="shared" si="3"/>
        <v>0.2253786937</v>
      </c>
      <c r="M15" s="34">
        <f t="shared" si="3"/>
        <v>0.02828427125</v>
      </c>
      <c r="N15" s="34">
        <f t="shared" si="3"/>
        <v>0.01398411798</v>
      </c>
      <c r="O15" s="34">
        <f t="shared" si="3"/>
        <v>0.02740640639</v>
      </c>
      <c r="P15" s="34">
        <f t="shared" si="3"/>
        <v>0.1445913783</v>
      </c>
      <c r="Q15" s="34">
        <f t="shared" si="3"/>
        <v>0.01686548085</v>
      </c>
      <c r="R15" s="34">
        <f t="shared" si="3"/>
        <v>0.01135292424</v>
      </c>
      <c r="S15" s="34">
        <f t="shared" si="3"/>
        <v>0.01897366596</v>
      </c>
      <c r="T15" s="34">
        <f t="shared" si="3"/>
        <v>0.009660917831</v>
      </c>
      <c r="U15" s="34">
        <f t="shared" si="3"/>
        <v>0.01686548085</v>
      </c>
    </row>
    <row r="16">
      <c r="A16" s="114" t="s">
        <v>140</v>
      </c>
      <c r="B16" s="32">
        <v>33.41</v>
      </c>
      <c r="C16" s="32">
        <v>1.6</v>
      </c>
      <c r="D16" s="32">
        <v>1.25</v>
      </c>
      <c r="E16" s="32">
        <v>0.55</v>
      </c>
      <c r="F16" s="32">
        <v>7.09</v>
      </c>
      <c r="G16" s="32">
        <v>14.66</v>
      </c>
      <c r="H16" s="32">
        <v>1.34</v>
      </c>
      <c r="I16" s="32">
        <v>0.13</v>
      </c>
      <c r="J16" s="32">
        <v>0.46</v>
      </c>
      <c r="K16" s="32">
        <v>1.46</v>
      </c>
      <c r="L16" s="32">
        <v>5.47</v>
      </c>
      <c r="M16" s="32">
        <v>0.09</v>
      </c>
      <c r="N16" s="32">
        <v>0.04</v>
      </c>
      <c r="O16" s="32">
        <v>0.06</v>
      </c>
      <c r="P16" s="32">
        <v>8.99</v>
      </c>
      <c r="Q16" s="32">
        <v>0.09</v>
      </c>
      <c r="R16" s="32">
        <v>0.07</v>
      </c>
      <c r="S16" s="32">
        <v>0.08</v>
      </c>
      <c r="T16" s="32">
        <v>0.05</v>
      </c>
      <c r="U16" s="32">
        <v>0.05</v>
      </c>
    </row>
    <row r="17">
      <c r="A17" s="118"/>
      <c r="J17" s="32" t="s">
        <v>141</v>
      </c>
      <c r="K17" s="34">
        <f>average(B15:K15)</f>
        <v>0.1014823901</v>
      </c>
      <c r="P17" s="32" t="s">
        <v>142</v>
      </c>
      <c r="Q17" s="34">
        <f>average(M15:Q15)</f>
        <v>0.04622633094</v>
      </c>
      <c r="T17" s="32" t="s">
        <v>143</v>
      </c>
      <c r="U17" s="34">
        <f>average(R15:U15)</f>
        <v>0.01421324722</v>
      </c>
    </row>
    <row r="18">
      <c r="A18" s="118"/>
    </row>
    <row r="19">
      <c r="A19" s="115" t="s">
        <v>144</v>
      </c>
      <c r="B19" s="127">
        <v>9160.0</v>
      </c>
      <c r="C19" s="127">
        <v>3532.0</v>
      </c>
      <c r="D19" s="127">
        <v>3304.0</v>
      </c>
      <c r="E19" s="127">
        <v>3492.0</v>
      </c>
      <c r="F19" s="127">
        <v>3432.0</v>
      </c>
      <c r="G19" s="127">
        <v>3284.0</v>
      </c>
      <c r="H19" s="127">
        <v>3376.0</v>
      </c>
      <c r="I19" s="127">
        <v>8324.0</v>
      </c>
      <c r="J19" s="127">
        <v>3640.0</v>
      </c>
      <c r="K19" s="127">
        <v>3308.0</v>
      </c>
      <c r="L19" s="127">
        <v>7880.0</v>
      </c>
      <c r="M19" s="127">
        <v>10952.0</v>
      </c>
      <c r="N19" s="127">
        <v>3432.0</v>
      </c>
      <c r="O19" s="127">
        <v>3396.0</v>
      </c>
      <c r="P19" s="127">
        <v>11260.0</v>
      </c>
      <c r="Q19" s="127">
        <v>4096.0</v>
      </c>
      <c r="R19" s="119">
        <v>5032.0</v>
      </c>
      <c r="S19" s="119">
        <v>4128.0</v>
      </c>
      <c r="T19" s="119">
        <v>13692.0</v>
      </c>
      <c r="U19" s="119">
        <v>14404.0</v>
      </c>
    </row>
    <row r="20">
      <c r="B20" s="127">
        <v>9164.0</v>
      </c>
      <c r="C20" s="127">
        <v>3536.0</v>
      </c>
      <c r="D20" s="127">
        <v>3440.0</v>
      </c>
      <c r="E20" s="127">
        <v>3492.0</v>
      </c>
      <c r="F20" s="127">
        <v>3432.0</v>
      </c>
      <c r="G20" s="127">
        <v>3260.0</v>
      </c>
      <c r="H20" s="127">
        <v>3228.0</v>
      </c>
      <c r="I20" s="127">
        <v>8324.0</v>
      </c>
      <c r="J20" s="127">
        <v>3636.0</v>
      </c>
      <c r="K20" s="127">
        <v>3340.0</v>
      </c>
      <c r="L20" s="127">
        <v>7888.0</v>
      </c>
      <c r="M20" s="127">
        <v>10944.0</v>
      </c>
      <c r="N20" s="127">
        <v>3416.0</v>
      </c>
      <c r="O20" s="127">
        <v>3276.0</v>
      </c>
      <c r="P20" s="127">
        <v>11256.0</v>
      </c>
      <c r="Q20" s="127">
        <v>4280.0</v>
      </c>
      <c r="R20" s="119">
        <v>5060.0</v>
      </c>
      <c r="S20" s="119">
        <v>4048.0</v>
      </c>
      <c r="T20" s="119">
        <v>14044.0</v>
      </c>
      <c r="U20" s="119">
        <v>14552.0</v>
      </c>
    </row>
    <row r="21">
      <c r="B21" s="127">
        <v>9164.0</v>
      </c>
      <c r="C21" s="127">
        <v>3540.0</v>
      </c>
      <c r="D21" s="127">
        <v>3392.0</v>
      </c>
      <c r="E21" s="127">
        <v>3512.0</v>
      </c>
      <c r="F21" s="127">
        <v>3436.0</v>
      </c>
      <c r="G21" s="127">
        <v>3332.0</v>
      </c>
      <c r="H21" s="127">
        <v>3300.0</v>
      </c>
      <c r="I21" s="127">
        <v>8364.0</v>
      </c>
      <c r="J21" s="127">
        <v>3688.0</v>
      </c>
      <c r="K21" s="127">
        <v>3392.0</v>
      </c>
      <c r="L21" s="127">
        <v>7912.0</v>
      </c>
      <c r="M21" s="127">
        <v>11136.0</v>
      </c>
      <c r="N21" s="127">
        <v>3372.0</v>
      </c>
      <c r="O21" s="127">
        <v>3428.0</v>
      </c>
      <c r="P21" s="127">
        <v>11260.0</v>
      </c>
      <c r="Q21" s="127">
        <v>4200.0</v>
      </c>
      <c r="R21" s="119">
        <v>4996.0</v>
      </c>
      <c r="S21" s="119">
        <v>4052.0</v>
      </c>
      <c r="T21" s="119">
        <v>13536.0</v>
      </c>
      <c r="U21" s="119">
        <v>14480.0</v>
      </c>
    </row>
    <row r="22">
      <c r="B22" s="127">
        <v>9168.0</v>
      </c>
      <c r="C22" s="127">
        <v>3536.0</v>
      </c>
      <c r="D22" s="127">
        <v>3364.0</v>
      </c>
      <c r="E22" s="127">
        <v>3492.0</v>
      </c>
      <c r="F22" s="127">
        <v>3432.0</v>
      </c>
      <c r="G22" s="127">
        <v>3260.0</v>
      </c>
      <c r="H22" s="127">
        <v>3204.0</v>
      </c>
      <c r="I22" s="127">
        <v>8364.0</v>
      </c>
      <c r="J22" s="127">
        <v>3636.0</v>
      </c>
      <c r="K22" s="127">
        <v>3380.0</v>
      </c>
      <c r="L22" s="127">
        <v>7896.0</v>
      </c>
      <c r="M22" s="127">
        <v>11096.0</v>
      </c>
      <c r="N22" s="127">
        <v>3380.0</v>
      </c>
      <c r="O22" s="127">
        <v>3296.0</v>
      </c>
      <c r="P22" s="127">
        <v>11256.0</v>
      </c>
      <c r="Q22" s="127">
        <v>4232.0</v>
      </c>
      <c r="R22" s="119">
        <v>4848.0</v>
      </c>
      <c r="S22" s="119">
        <v>4144.0</v>
      </c>
      <c r="T22" s="119">
        <v>13572.0</v>
      </c>
      <c r="U22" s="119">
        <v>14576.0</v>
      </c>
    </row>
    <row r="23">
      <c r="B23" s="127">
        <v>9112.0</v>
      </c>
      <c r="C23" s="127">
        <v>3580.0</v>
      </c>
      <c r="D23" s="127">
        <v>3428.0</v>
      </c>
      <c r="E23" s="127">
        <v>3492.0</v>
      </c>
      <c r="F23" s="127">
        <v>3416.0</v>
      </c>
      <c r="G23" s="127">
        <v>3412.0</v>
      </c>
      <c r="H23" s="127">
        <v>3268.0</v>
      </c>
      <c r="I23" s="127">
        <v>8364.0</v>
      </c>
      <c r="J23" s="127">
        <v>3640.0</v>
      </c>
      <c r="K23" s="127">
        <v>3356.0</v>
      </c>
      <c r="L23" s="127">
        <v>7884.0</v>
      </c>
      <c r="M23" s="127">
        <v>10960.0</v>
      </c>
      <c r="N23" s="127">
        <v>3364.0</v>
      </c>
      <c r="O23" s="127">
        <v>3348.0</v>
      </c>
      <c r="P23" s="127">
        <v>11260.0</v>
      </c>
      <c r="Q23" s="127">
        <v>4220.0</v>
      </c>
      <c r="R23" s="119">
        <v>4888.0</v>
      </c>
      <c r="S23" s="119">
        <v>3968.0</v>
      </c>
      <c r="T23" s="119">
        <v>13560.0</v>
      </c>
      <c r="U23" s="119">
        <v>14552.0</v>
      </c>
    </row>
    <row r="24">
      <c r="B24" s="127">
        <v>9100.0</v>
      </c>
      <c r="C24" s="127">
        <v>3540.0</v>
      </c>
      <c r="D24" s="127">
        <v>3388.0</v>
      </c>
      <c r="E24" s="127">
        <v>3492.0</v>
      </c>
      <c r="F24" s="127">
        <v>3436.0</v>
      </c>
      <c r="G24" s="127">
        <v>3180.0</v>
      </c>
      <c r="H24" s="127">
        <v>3256.0</v>
      </c>
      <c r="I24" s="127">
        <v>8364.0</v>
      </c>
      <c r="J24" s="127">
        <v>3688.0</v>
      </c>
      <c r="K24" s="127">
        <v>3392.0</v>
      </c>
      <c r="L24" s="127">
        <v>7880.0</v>
      </c>
      <c r="M24" s="127">
        <v>11100.0</v>
      </c>
      <c r="N24" s="127">
        <v>3396.0</v>
      </c>
      <c r="O24" s="127">
        <v>3328.0</v>
      </c>
      <c r="P24" s="127">
        <v>11260.0</v>
      </c>
      <c r="Q24" s="127">
        <v>4216.0</v>
      </c>
      <c r="R24" s="119">
        <v>4880.0</v>
      </c>
      <c r="S24" s="119">
        <v>4048.0</v>
      </c>
      <c r="T24" s="119">
        <v>13512.0</v>
      </c>
      <c r="U24" s="119">
        <v>14552.0</v>
      </c>
    </row>
    <row r="25">
      <c r="B25" s="127">
        <v>9112.0</v>
      </c>
      <c r="C25" s="127">
        <v>3540.0</v>
      </c>
      <c r="D25" s="127">
        <v>3420.0</v>
      </c>
      <c r="E25" s="127">
        <v>3492.0</v>
      </c>
      <c r="F25" s="127">
        <v>3436.0</v>
      </c>
      <c r="G25" s="127">
        <v>3440.0</v>
      </c>
      <c r="H25" s="127">
        <v>3228.0</v>
      </c>
      <c r="I25" s="127">
        <v>8364.0</v>
      </c>
      <c r="J25" s="127">
        <v>3588.0</v>
      </c>
      <c r="K25" s="127">
        <v>3320.0</v>
      </c>
      <c r="L25" s="127">
        <v>7888.0</v>
      </c>
      <c r="M25" s="127">
        <v>10860.0</v>
      </c>
      <c r="N25" s="127">
        <v>3460.0</v>
      </c>
      <c r="O25" s="127">
        <v>3372.0</v>
      </c>
      <c r="P25" s="127">
        <v>11260.0</v>
      </c>
      <c r="Q25" s="127">
        <v>4292.0</v>
      </c>
      <c r="R25" s="119">
        <v>4836.0</v>
      </c>
      <c r="S25" s="119">
        <v>4144.0</v>
      </c>
      <c r="T25" s="119">
        <v>13560.0</v>
      </c>
      <c r="U25" s="119">
        <v>14564.0</v>
      </c>
    </row>
    <row r="26">
      <c r="B26" s="127">
        <v>9100.0</v>
      </c>
      <c r="C26" s="127">
        <v>3572.0</v>
      </c>
      <c r="D26" s="127">
        <v>3336.0</v>
      </c>
      <c r="E26" s="127">
        <v>3492.0</v>
      </c>
      <c r="F26" s="127">
        <v>3432.0</v>
      </c>
      <c r="G26" s="127">
        <v>3304.0</v>
      </c>
      <c r="H26" s="127">
        <v>3320.0</v>
      </c>
      <c r="I26" s="127">
        <v>8352.0</v>
      </c>
      <c r="J26" s="127">
        <v>3536.0</v>
      </c>
      <c r="K26" s="127">
        <v>3384.0</v>
      </c>
      <c r="L26" s="127">
        <v>7884.0</v>
      </c>
      <c r="M26" s="127">
        <v>10940.0</v>
      </c>
      <c r="N26" s="127">
        <v>3308.0</v>
      </c>
      <c r="O26" s="127">
        <v>3356.0</v>
      </c>
      <c r="P26" s="127">
        <v>11260.0</v>
      </c>
      <c r="Q26" s="127">
        <v>4220.0</v>
      </c>
      <c r="R26" s="119">
        <v>4856.0</v>
      </c>
      <c r="S26" s="119">
        <v>4144.0</v>
      </c>
      <c r="T26" s="119">
        <v>13708.0</v>
      </c>
      <c r="U26" s="119">
        <v>14252.0</v>
      </c>
    </row>
    <row r="27">
      <c r="B27" s="127">
        <v>9164.0</v>
      </c>
      <c r="C27" s="127">
        <v>3536.0</v>
      </c>
      <c r="D27" s="127">
        <v>3400.0</v>
      </c>
      <c r="E27" s="127">
        <v>3492.0</v>
      </c>
      <c r="F27" s="127">
        <v>3432.0</v>
      </c>
      <c r="G27" s="127">
        <v>3336.0</v>
      </c>
      <c r="H27" s="127">
        <v>3364.0</v>
      </c>
      <c r="I27" s="127">
        <v>8364.0</v>
      </c>
      <c r="J27" s="127">
        <v>3640.0</v>
      </c>
      <c r="K27" s="127">
        <v>3280.0</v>
      </c>
      <c r="L27" s="127">
        <v>7916.0</v>
      </c>
      <c r="M27" s="127">
        <v>10952.0</v>
      </c>
      <c r="N27" s="127">
        <v>3372.0</v>
      </c>
      <c r="O27" s="127">
        <v>3276.0</v>
      </c>
      <c r="P27" s="127">
        <v>11260.0</v>
      </c>
      <c r="Q27" s="127">
        <v>4088.0</v>
      </c>
      <c r="R27" s="119">
        <v>4996.0</v>
      </c>
      <c r="S27" s="119">
        <v>4024.0</v>
      </c>
      <c r="T27" s="119">
        <v>13532.0</v>
      </c>
      <c r="U27" s="119">
        <v>14228.0</v>
      </c>
    </row>
    <row r="28">
      <c r="B28" s="127">
        <v>9168.0</v>
      </c>
      <c r="C28" s="127">
        <v>3536.0</v>
      </c>
      <c r="D28" s="127">
        <v>3364.0</v>
      </c>
      <c r="E28" s="127">
        <v>3492.0</v>
      </c>
      <c r="F28" s="127">
        <v>3432.0</v>
      </c>
      <c r="G28" s="127">
        <v>3300.0</v>
      </c>
      <c r="H28" s="127">
        <v>3304.0</v>
      </c>
      <c r="I28" s="127">
        <v>8356.0</v>
      </c>
      <c r="J28" s="127">
        <v>3588.0</v>
      </c>
      <c r="K28" s="127">
        <v>3388.0</v>
      </c>
      <c r="L28" s="127">
        <v>7880.0</v>
      </c>
      <c r="M28" s="127">
        <v>10948.0</v>
      </c>
      <c r="N28" s="127">
        <v>3404.0</v>
      </c>
      <c r="O28" s="127">
        <v>3388.0</v>
      </c>
      <c r="P28" s="127">
        <v>11260.0</v>
      </c>
      <c r="Q28" s="127">
        <v>4168.0</v>
      </c>
      <c r="R28" s="119">
        <v>4852.0</v>
      </c>
      <c r="S28" s="119">
        <v>4140.0</v>
      </c>
      <c r="T28" s="119">
        <v>14012.0</v>
      </c>
      <c r="U28" s="119">
        <v>14580.0</v>
      </c>
    </row>
    <row r="29">
      <c r="A29" s="115" t="s">
        <v>137</v>
      </c>
      <c r="B29" s="34">
        <f t="shared" ref="B29:U29" si="4">AVERAGE(B19:B28)</f>
        <v>9141.2</v>
      </c>
      <c r="C29" s="34">
        <f t="shared" si="4"/>
        <v>3544.8</v>
      </c>
      <c r="D29" s="34">
        <f t="shared" si="4"/>
        <v>3383.6</v>
      </c>
      <c r="E29" s="34">
        <f t="shared" si="4"/>
        <v>3494</v>
      </c>
      <c r="F29" s="34">
        <f t="shared" si="4"/>
        <v>3431.6</v>
      </c>
      <c r="G29" s="34">
        <f t="shared" si="4"/>
        <v>3310.8</v>
      </c>
      <c r="H29" s="34">
        <f t="shared" si="4"/>
        <v>3284.8</v>
      </c>
      <c r="I29" s="34">
        <f t="shared" si="4"/>
        <v>8354</v>
      </c>
      <c r="J29" s="34">
        <f t="shared" si="4"/>
        <v>3628</v>
      </c>
      <c r="K29" s="34">
        <f t="shared" si="4"/>
        <v>3354</v>
      </c>
      <c r="L29" s="34">
        <f t="shared" si="4"/>
        <v>7890.8</v>
      </c>
      <c r="M29" s="34">
        <f t="shared" si="4"/>
        <v>10988.8</v>
      </c>
      <c r="N29" s="34">
        <f t="shared" si="4"/>
        <v>3390.4</v>
      </c>
      <c r="O29" s="34">
        <f t="shared" si="4"/>
        <v>3346.4</v>
      </c>
      <c r="P29" s="34">
        <f t="shared" si="4"/>
        <v>11259.2</v>
      </c>
      <c r="Q29" s="34">
        <f t="shared" si="4"/>
        <v>4201.2</v>
      </c>
      <c r="R29" s="34">
        <f t="shared" si="4"/>
        <v>4924.4</v>
      </c>
      <c r="S29" s="34">
        <f t="shared" si="4"/>
        <v>4084</v>
      </c>
      <c r="T29" s="34">
        <f t="shared" si="4"/>
        <v>13672.8</v>
      </c>
      <c r="U29" s="34">
        <f t="shared" si="4"/>
        <v>14474</v>
      </c>
    </row>
    <row r="30">
      <c r="A30" s="115" t="s">
        <v>138</v>
      </c>
      <c r="B30" s="32">
        <f t="shared" ref="B30:U30" si="5">_xlfn.STDEV.S(B19:B28)</f>
        <v>30.64056861</v>
      </c>
      <c r="C30" s="32">
        <f t="shared" si="5"/>
        <v>16.73851181</v>
      </c>
      <c r="D30" s="32">
        <f t="shared" si="5"/>
        <v>42.43478657</v>
      </c>
      <c r="E30" s="32">
        <f t="shared" si="5"/>
        <v>6.32455532</v>
      </c>
      <c r="F30" s="32">
        <f t="shared" si="5"/>
        <v>5.796550698</v>
      </c>
      <c r="G30" s="32">
        <f t="shared" si="5"/>
        <v>75.40232829</v>
      </c>
      <c r="H30" s="32">
        <f t="shared" si="5"/>
        <v>58.23477388</v>
      </c>
      <c r="I30" s="32">
        <f t="shared" si="5"/>
        <v>16.35712553</v>
      </c>
      <c r="J30" s="32">
        <f t="shared" si="5"/>
        <v>46.45667037</v>
      </c>
      <c r="K30" s="32">
        <f t="shared" si="5"/>
        <v>40.23265672</v>
      </c>
      <c r="L30" s="32">
        <f t="shared" si="5"/>
        <v>13.20605922</v>
      </c>
      <c r="M30" s="32">
        <f t="shared" si="5"/>
        <v>89.25967112</v>
      </c>
      <c r="N30" s="32">
        <f t="shared" si="5"/>
        <v>41.79101445</v>
      </c>
      <c r="O30" s="32">
        <f t="shared" si="5"/>
        <v>52.05808721</v>
      </c>
      <c r="P30" s="32">
        <f t="shared" si="5"/>
        <v>1.686548085</v>
      </c>
      <c r="Q30" s="32">
        <f t="shared" si="5"/>
        <v>67.75249073</v>
      </c>
      <c r="R30" s="32">
        <f t="shared" si="5"/>
        <v>86.33680817</v>
      </c>
      <c r="S30" s="32">
        <f t="shared" si="5"/>
        <v>63.72161678</v>
      </c>
      <c r="T30" s="32">
        <f t="shared" si="5"/>
        <v>198.4544728</v>
      </c>
      <c r="U30" s="32">
        <f t="shared" si="5"/>
        <v>134.4651958</v>
      </c>
    </row>
    <row r="31">
      <c r="A31" s="114" t="s">
        <v>139</v>
      </c>
      <c r="B31" s="34">
        <f t="shared" ref="B31:U31" si="6">2*B30</f>
        <v>61.28113721</v>
      </c>
      <c r="C31" s="34">
        <f t="shared" si="6"/>
        <v>33.47702363</v>
      </c>
      <c r="D31" s="34">
        <f t="shared" si="6"/>
        <v>84.86957314</v>
      </c>
      <c r="E31" s="34">
        <f t="shared" si="6"/>
        <v>12.64911064</v>
      </c>
      <c r="F31" s="34">
        <f t="shared" si="6"/>
        <v>11.5931014</v>
      </c>
      <c r="G31" s="34">
        <f t="shared" si="6"/>
        <v>150.8046566</v>
      </c>
      <c r="H31" s="34">
        <f t="shared" si="6"/>
        <v>116.4695478</v>
      </c>
      <c r="I31" s="34">
        <f t="shared" si="6"/>
        <v>32.71425106</v>
      </c>
      <c r="J31" s="34">
        <f t="shared" si="6"/>
        <v>92.91334075</v>
      </c>
      <c r="K31" s="34">
        <f t="shared" si="6"/>
        <v>80.46531344</v>
      </c>
      <c r="L31" s="34">
        <f t="shared" si="6"/>
        <v>26.41211843</v>
      </c>
      <c r="M31" s="34">
        <f t="shared" si="6"/>
        <v>178.5193422</v>
      </c>
      <c r="N31" s="34">
        <f t="shared" si="6"/>
        <v>83.5820289</v>
      </c>
      <c r="O31" s="34">
        <f t="shared" si="6"/>
        <v>104.1161744</v>
      </c>
      <c r="P31" s="34">
        <f t="shared" si="6"/>
        <v>3.373096171</v>
      </c>
      <c r="Q31" s="34">
        <f t="shared" si="6"/>
        <v>135.5049815</v>
      </c>
      <c r="R31" s="34">
        <f t="shared" si="6"/>
        <v>172.6736163</v>
      </c>
      <c r="S31" s="34">
        <f t="shared" si="6"/>
        <v>127.4432336</v>
      </c>
      <c r="T31" s="34">
        <f t="shared" si="6"/>
        <v>396.9089456</v>
      </c>
      <c r="U31" s="34">
        <f t="shared" si="6"/>
        <v>268.9303917</v>
      </c>
    </row>
    <row r="32">
      <c r="A32" s="114" t="s">
        <v>145</v>
      </c>
      <c r="B32" s="32">
        <v>9112.0</v>
      </c>
      <c r="C32" s="32">
        <v>3580.0</v>
      </c>
      <c r="D32" s="32">
        <v>3388.0</v>
      </c>
      <c r="E32" s="32">
        <v>3492.0</v>
      </c>
      <c r="F32" s="32">
        <v>3416.0</v>
      </c>
      <c r="G32" s="32">
        <v>3268.0</v>
      </c>
      <c r="H32" s="32">
        <v>3256.0</v>
      </c>
      <c r="I32" s="32">
        <v>8336.0</v>
      </c>
      <c r="J32" s="32">
        <v>3616.0</v>
      </c>
      <c r="K32" s="32">
        <v>3336.0</v>
      </c>
      <c r="L32" s="32">
        <v>7900.0</v>
      </c>
      <c r="M32" s="32">
        <v>10832.0</v>
      </c>
      <c r="N32" s="32">
        <v>3368.0</v>
      </c>
      <c r="O32" s="32">
        <v>3364.0</v>
      </c>
      <c r="P32" s="32">
        <v>11068.0</v>
      </c>
      <c r="Q32" s="32">
        <v>4100.0</v>
      </c>
      <c r="R32" s="32">
        <v>5004.0</v>
      </c>
      <c r="S32" s="32">
        <v>4052.0</v>
      </c>
      <c r="T32" s="32">
        <v>13740.0</v>
      </c>
      <c r="U32" s="32">
        <v>14624.0</v>
      </c>
    </row>
    <row r="33">
      <c r="A33" s="118"/>
      <c r="J33" s="32" t="s">
        <v>141</v>
      </c>
      <c r="K33" s="34">
        <f>average(B31:K31)/1024</f>
        <v>0.06613643121</v>
      </c>
      <c r="P33" s="32" t="s">
        <v>142</v>
      </c>
      <c r="Q33" s="34">
        <f>average(M31:Q31)/1024</f>
        <v>0.09865148891</v>
      </c>
      <c r="T33" s="32" t="s">
        <v>143</v>
      </c>
      <c r="U33" s="34">
        <f>average(R31:U31)/1024</f>
        <v>0.2358291473</v>
      </c>
    </row>
    <row r="34">
      <c r="A34" s="115" t="s">
        <v>146</v>
      </c>
      <c r="B34" s="127">
        <v>0.0</v>
      </c>
      <c r="C34" s="127">
        <v>0.0</v>
      </c>
      <c r="D34" s="127">
        <v>0.0</v>
      </c>
      <c r="E34" s="127">
        <v>0.0</v>
      </c>
      <c r="F34" s="127">
        <v>0.0</v>
      </c>
      <c r="G34" s="127">
        <v>0.0</v>
      </c>
      <c r="H34" s="127">
        <v>0.0</v>
      </c>
      <c r="I34" s="127">
        <v>0.0</v>
      </c>
      <c r="J34" s="127">
        <v>0.0</v>
      </c>
      <c r="K34" s="127">
        <v>0.0</v>
      </c>
      <c r="L34" s="127">
        <v>1.0</v>
      </c>
      <c r="M34" s="127">
        <v>1.0</v>
      </c>
      <c r="N34" s="127">
        <v>2.0</v>
      </c>
      <c r="O34" s="127">
        <v>1.0</v>
      </c>
      <c r="P34" s="127">
        <v>0.0</v>
      </c>
      <c r="Q34" s="127">
        <v>1.0</v>
      </c>
      <c r="R34" s="32">
        <v>1.0</v>
      </c>
      <c r="S34" s="32">
        <v>1.0</v>
      </c>
      <c r="T34" s="32">
        <v>1.0</v>
      </c>
      <c r="U34" s="32">
        <v>1.0</v>
      </c>
    </row>
    <row r="35">
      <c r="B35" s="127">
        <v>0.0</v>
      </c>
      <c r="C35" s="127">
        <v>0.0</v>
      </c>
      <c r="D35" s="127">
        <v>0.0</v>
      </c>
      <c r="E35" s="127">
        <v>0.0</v>
      </c>
      <c r="F35" s="127">
        <v>0.0</v>
      </c>
      <c r="G35" s="127">
        <v>0.0</v>
      </c>
      <c r="H35" s="127">
        <v>0.0</v>
      </c>
      <c r="I35" s="127">
        <v>0.0</v>
      </c>
      <c r="J35" s="127">
        <v>0.0</v>
      </c>
      <c r="K35" s="127">
        <v>0.0</v>
      </c>
      <c r="L35" s="127">
        <v>1.0</v>
      </c>
      <c r="M35" s="127">
        <v>1.0</v>
      </c>
      <c r="N35" s="127">
        <v>2.0</v>
      </c>
      <c r="O35" s="127">
        <v>1.0</v>
      </c>
      <c r="P35" s="127">
        <v>0.0</v>
      </c>
      <c r="Q35" s="127">
        <v>1.0</v>
      </c>
      <c r="R35" s="32">
        <v>1.0</v>
      </c>
      <c r="S35" s="32">
        <v>1.0</v>
      </c>
      <c r="T35" s="32">
        <v>1.0</v>
      </c>
      <c r="U35" s="32">
        <v>1.0</v>
      </c>
    </row>
    <row r="36">
      <c r="B36" s="127">
        <v>0.0</v>
      </c>
      <c r="C36" s="127">
        <v>0.0</v>
      </c>
      <c r="D36" s="127">
        <v>0.0</v>
      </c>
      <c r="E36" s="127">
        <v>0.0</v>
      </c>
      <c r="F36" s="127">
        <v>0.0</v>
      </c>
      <c r="G36" s="127">
        <v>0.0</v>
      </c>
      <c r="H36" s="127">
        <v>0.0</v>
      </c>
      <c r="I36" s="127">
        <v>0.0</v>
      </c>
      <c r="J36" s="127">
        <v>0.0</v>
      </c>
      <c r="K36" s="127">
        <v>0.0</v>
      </c>
      <c r="L36" s="127">
        <v>1.0</v>
      </c>
      <c r="M36" s="127">
        <v>1.0</v>
      </c>
      <c r="N36" s="127">
        <v>2.0</v>
      </c>
      <c r="O36" s="127">
        <v>1.0</v>
      </c>
      <c r="P36" s="127">
        <v>0.0</v>
      </c>
      <c r="Q36" s="127">
        <v>1.0</v>
      </c>
      <c r="R36" s="32">
        <v>1.0</v>
      </c>
      <c r="S36" s="32">
        <v>1.0</v>
      </c>
      <c r="T36" s="32">
        <v>1.0</v>
      </c>
      <c r="U36" s="32">
        <v>1.0</v>
      </c>
    </row>
    <row r="37">
      <c r="B37" s="127">
        <v>0.0</v>
      </c>
      <c r="C37" s="127">
        <v>0.0</v>
      </c>
      <c r="D37" s="127">
        <v>0.0</v>
      </c>
      <c r="E37" s="127">
        <v>0.0</v>
      </c>
      <c r="F37" s="127">
        <v>0.0</v>
      </c>
      <c r="G37" s="127">
        <v>0.0</v>
      </c>
      <c r="H37" s="127">
        <v>0.0</v>
      </c>
      <c r="I37" s="127">
        <v>0.0</v>
      </c>
      <c r="J37" s="127">
        <v>0.0</v>
      </c>
      <c r="K37" s="127">
        <v>0.0</v>
      </c>
      <c r="L37" s="127">
        <v>1.0</v>
      </c>
      <c r="M37" s="127">
        <v>1.0</v>
      </c>
      <c r="N37" s="127">
        <v>2.0</v>
      </c>
      <c r="O37" s="127">
        <v>1.0</v>
      </c>
      <c r="P37" s="127">
        <v>0.0</v>
      </c>
      <c r="Q37" s="127">
        <v>1.0</v>
      </c>
      <c r="R37" s="32">
        <v>1.0</v>
      </c>
      <c r="S37" s="32">
        <v>1.0</v>
      </c>
      <c r="T37" s="32">
        <v>1.0</v>
      </c>
      <c r="U37" s="32">
        <v>1.0</v>
      </c>
    </row>
    <row r="38">
      <c r="B38" s="127">
        <v>0.0</v>
      </c>
      <c r="C38" s="127">
        <v>0.0</v>
      </c>
      <c r="D38" s="127">
        <v>0.0</v>
      </c>
      <c r="E38" s="127">
        <v>0.0</v>
      </c>
      <c r="F38" s="127">
        <v>0.0</v>
      </c>
      <c r="G38" s="127">
        <v>0.0</v>
      </c>
      <c r="H38" s="127">
        <v>0.0</v>
      </c>
      <c r="I38" s="127">
        <v>0.0</v>
      </c>
      <c r="J38" s="127">
        <v>0.0</v>
      </c>
      <c r="K38" s="127">
        <v>0.0</v>
      </c>
      <c r="L38" s="127">
        <v>1.0</v>
      </c>
      <c r="M38" s="127">
        <v>1.0</v>
      </c>
      <c r="N38" s="127">
        <v>2.0</v>
      </c>
      <c r="O38" s="127">
        <v>1.0</v>
      </c>
      <c r="P38" s="127">
        <v>0.0</v>
      </c>
      <c r="Q38" s="127">
        <v>1.0</v>
      </c>
      <c r="R38" s="32">
        <v>1.0</v>
      </c>
      <c r="S38" s="32">
        <v>1.0</v>
      </c>
      <c r="T38" s="32">
        <v>1.0</v>
      </c>
      <c r="U38" s="32">
        <v>1.0</v>
      </c>
    </row>
    <row r="39">
      <c r="B39" s="127">
        <v>0.0</v>
      </c>
      <c r="C39" s="127">
        <v>0.0</v>
      </c>
      <c r="D39" s="127">
        <v>0.0</v>
      </c>
      <c r="E39" s="127">
        <v>0.0</v>
      </c>
      <c r="F39" s="127">
        <v>0.0</v>
      </c>
      <c r="G39" s="127">
        <v>0.0</v>
      </c>
      <c r="H39" s="127">
        <v>0.0</v>
      </c>
      <c r="I39" s="127">
        <v>0.0</v>
      </c>
      <c r="J39" s="127">
        <v>0.0</v>
      </c>
      <c r="K39" s="127">
        <v>0.0</v>
      </c>
      <c r="L39" s="127">
        <v>1.0</v>
      </c>
      <c r="M39" s="127">
        <v>1.0</v>
      </c>
      <c r="N39" s="127">
        <v>2.0</v>
      </c>
      <c r="O39" s="127">
        <v>1.0</v>
      </c>
      <c r="P39" s="127">
        <v>0.0</v>
      </c>
      <c r="Q39" s="127">
        <v>1.0</v>
      </c>
      <c r="R39" s="32">
        <v>1.0</v>
      </c>
      <c r="S39" s="32">
        <v>1.0</v>
      </c>
      <c r="T39" s="32">
        <v>1.0</v>
      </c>
      <c r="U39" s="32">
        <v>1.0</v>
      </c>
    </row>
    <row r="40">
      <c r="B40" s="127">
        <v>0.0</v>
      </c>
      <c r="C40" s="127">
        <v>0.0</v>
      </c>
      <c r="D40" s="127">
        <v>0.0</v>
      </c>
      <c r="E40" s="127">
        <v>0.0</v>
      </c>
      <c r="F40" s="127">
        <v>0.0</v>
      </c>
      <c r="G40" s="127">
        <v>0.0</v>
      </c>
      <c r="H40" s="127">
        <v>0.0</v>
      </c>
      <c r="I40" s="127">
        <v>0.0</v>
      </c>
      <c r="J40" s="127">
        <v>0.0</v>
      </c>
      <c r="K40" s="127">
        <v>0.0</v>
      </c>
      <c r="L40" s="127">
        <v>1.0</v>
      </c>
      <c r="M40" s="127">
        <v>1.0</v>
      </c>
      <c r="N40" s="127">
        <v>2.0</v>
      </c>
      <c r="O40" s="127">
        <v>1.0</v>
      </c>
      <c r="P40" s="127">
        <v>0.0</v>
      </c>
      <c r="Q40" s="127">
        <v>1.0</v>
      </c>
      <c r="R40" s="32">
        <v>1.0</v>
      </c>
      <c r="S40" s="32">
        <v>1.0</v>
      </c>
      <c r="T40" s="32">
        <v>1.0</v>
      </c>
      <c r="U40" s="32">
        <v>1.0</v>
      </c>
    </row>
    <row r="41">
      <c r="B41" s="127">
        <v>0.0</v>
      </c>
      <c r="C41" s="127">
        <v>0.0</v>
      </c>
      <c r="D41" s="127">
        <v>0.0</v>
      </c>
      <c r="E41" s="127">
        <v>0.0</v>
      </c>
      <c r="F41" s="127">
        <v>0.0</v>
      </c>
      <c r="G41" s="127">
        <v>0.0</v>
      </c>
      <c r="H41" s="127">
        <v>0.0</v>
      </c>
      <c r="I41" s="127">
        <v>0.0</v>
      </c>
      <c r="J41" s="127">
        <v>0.0</v>
      </c>
      <c r="K41" s="127">
        <v>0.0</v>
      </c>
      <c r="L41" s="127">
        <v>1.0</v>
      </c>
      <c r="M41" s="127">
        <v>1.0</v>
      </c>
      <c r="N41" s="127">
        <v>2.0</v>
      </c>
      <c r="O41" s="127">
        <v>1.0</v>
      </c>
      <c r="P41" s="127">
        <v>0.0</v>
      </c>
      <c r="Q41" s="127">
        <v>1.0</v>
      </c>
      <c r="R41" s="32">
        <v>1.0</v>
      </c>
      <c r="S41" s="32">
        <v>1.0</v>
      </c>
      <c r="T41" s="32">
        <v>1.0</v>
      </c>
      <c r="U41" s="32">
        <v>1.0</v>
      </c>
    </row>
    <row r="42">
      <c r="B42" s="127">
        <v>0.0</v>
      </c>
      <c r="C42" s="127">
        <v>0.0</v>
      </c>
      <c r="D42" s="127">
        <v>0.0</v>
      </c>
      <c r="E42" s="127">
        <v>0.0</v>
      </c>
      <c r="F42" s="127">
        <v>0.0</v>
      </c>
      <c r="G42" s="127">
        <v>0.0</v>
      </c>
      <c r="H42" s="127">
        <v>0.0</v>
      </c>
      <c r="I42" s="127">
        <v>0.0</v>
      </c>
      <c r="J42" s="127">
        <v>0.0</v>
      </c>
      <c r="K42" s="127">
        <v>0.0</v>
      </c>
      <c r="L42" s="127">
        <v>1.0</v>
      </c>
      <c r="M42" s="127">
        <v>1.0</v>
      </c>
      <c r="N42" s="127">
        <v>2.0</v>
      </c>
      <c r="O42" s="127">
        <v>1.0</v>
      </c>
      <c r="P42" s="127">
        <v>0.0</v>
      </c>
      <c r="Q42" s="127">
        <v>1.0</v>
      </c>
      <c r="R42" s="32">
        <v>1.0</v>
      </c>
      <c r="S42" s="32">
        <v>1.0</v>
      </c>
      <c r="T42" s="32">
        <v>1.0</v>
      </c>
      <c r="U42" s="32">
        <v>1.0</v>
      </c>
    </row>
    <row r="43">
      <c r="B43" s="127">
        <v>0.0</v>
      </c>
      <c r="C43" s="127">
        <v>0.0</v>
      </c>
      <c r="D43" s="127">
        <v>0.0</v>
      </c>
      <c r="E43" s="127">
        <v>0.0</v>
      </c>
      <c r="F43" s="127">
        <v>0.0</v>
      </c>
      <c r="G43" s="127">
        <v>0.0</v>
      </c>
      <c r="H43" s="127">
        <v>0.0</v>
      </c>
      <c r="I43" s="127">
        <v>0.0</v>
      </c>
      <c r="J43" s="127">
        <v>0.0</v>
      </c>
      <c r="K43" s="127">
        <v>0.0</v>
      </c>
      <c r="L43" s="127">
        <v>1.0</v>
      </c>
      <c r="M43" s="127">
        <v>1.0</v>
      </c>
      <c r="N43" s="127">
        <v>2.0</v>
      </c>
      <c r="O43" s="127">
        <v>1.0</v>
      </c>
      <c r="P43" s="127">
        <v>0.0</v>
      </c>
      <c r="Q43" s="127">
        <v>1.0</v>
      </c>
      <c r="R43" s="32">
        <v>1.0</v>
      </c>
      <c r="S43" s="32">
        <v>1.0</v>
      </c>
      <c r="T43" s="32">
        <v>1.0</v>
      </c>
      <c r="U43" s="32">
        <v>1.0</v>
      </c>
    </row>
    <row r="44">
      <c r="A44" s="115" t="s">
        <v>137</v>
      </c>
      <c r="B44" s="34">
        <f t="shared" ref="B44:U44" si="7">AVERAGE(B34:B43)</f>
        <v>0</v>
      </c>
      <c r="C44" s="34">
        <f t="shared" si="7"/>
        <v>0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1</v>
      </c>
      <c r="M44" s="34">
        <f t="shared" si="7"/>
        <v>1</v>
      </c>
      <c r="N44" s="34">
        <f t="shared" si="7"/>
        <v>2</v>
      </c>
      <c r="O44" s="34">
        <f t="shared" si="7"/>
        <v>1</v>
      </c>
      <c r="P44" s="34">
        <f t="shared" si="7"/>
        <v>0</v>
      </c>
      <c r="Q44" s="34">
        <f t="shared" si="7"/>
        <v>1</v>
      </c>
      <c r="R44" s="34">
        <f t="shared" si="7"/>
        <v>1</v>
      </c>
      <c r="S44" s="34">
        <f t="shared" si="7"/>
        <v>1</v>
      </c>
      <c r="T44" s="34">
        <f t="shared" si="7"/>
        <v>1</v>
      </c>
      <c r="U44" s="34">
        <f t="shared" si="7"/>
        <v>1</v>
      </c>
    </row>
    <row r="45">
      <c r="A45" s="114"/>
    </row>
    <row r="46">
      <c r="A46" s="114" t="s">
        <v>147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37"/>
      <c r="M46" s="137"/>
      <c r="N46" s="137"/>
      <c r="O46" s="137"/>
      <c r="P46" s="138"/>
      <c r="Q46" s="137"/>
      <c r="R46" s="137"/>
      <c r="S46" s="137"/>
      <c r="T46" s="137"/>
      <c r="U46" s="137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13.48</v>
      </c>
      <c r="C3" s="32">
        <v>5.63</v>
      </c>
      <c r="D3" s="32">
        <v>4.02999999999999</v>
      </c>
      <c r="E3" s="32">
        <v>11.5</v>
      </c>
      <c r="F3" s="32" t="s">
        <v>153</v>
      </c>
      <c r="G3" s="32">
        <v>1154.93</v>
      </c>
      <c r="H3" s="32">
        <v>5.25</v>
      </c>
      <c r="I3" s="32">
        <v>10.39</v>
      </c>
      <c r="J3" s="32">
        <v>16.72</v>
      </c>
      <c r="K3" s="32">
        <v>3.28</v>
      </c>
      <c r="L3" s="32">
        <v>5.89</v>
      </c>
      <c r="M3" s="32">
        <v>43.98</v>
      </c>
      <c r="N3" s="32">
        <v>22.81</v>
      </c>
      <c r="O3" s="32">
        <v>22840.98</v>
      </c>
      <c r="P3" s="32">
        <v>14.28</v>
      </c>
      <c r="Q3" s="32">
        <v>23.67</v>
      </c>
      <c r="R3" s="32">
        <v>659.04</v>
      </c>
      <c r="S3" s="32">
        <v>3473.1</v>
      </c>
      <c r="T3" s="32">
        <v>28.23</v>
      </c>
      <c r="U3" s="32">
        <v>100.76</v>
      </c>
    </row>
    <row r="4">
      <c r="B4" s="32">
        <v>13.5</v>
      </c>
      <c r="C4" s="32">
        <v>5.62</v>
      </c>
      <c r="D4" s="32">
        <v>4.05</v>
      </c>
      <c r="E4" s="32">
        <v>11.3799999999999</v>
      </c>
      <c r="F4" s="32" t="s">
        <v>153</v>
      </c>
      <c r="G4" s="32">
        <v>1146.91</v>
      </c>
      <c r="H4" s="32">
        <v>5.34</v>
      </c>
      <c r="I4" s="32">
        <v>10.3999999999999</v>
      </c>
      <c r="J4" s="32">
        <v>16.65</v>
      </c>
      <c r="K4" s="32">
        <v>3.19</v>
      </c>
      <c r="L4" s="32">
        <v>5.85</v>
      </c>
      <c r="M4" s="32">
        <v>44.58</v>
      </c>
      <c r="N4" s="32">
        <v>22.85</v>
      </c>
      <c r="O4" s="32">
        <v>21774.8</v>
      </c>
      <c r="P4" s="32">
        <v>14.2999999999999</v>
      </c>
      <c r="Q4" s="32">
        <v>23.6</v>
      </c>
      <c r="R4" s="32">
        <v>627.5</v>
      </c>
      <c r="S4" s="32">
        <v>3455.83</v>
      </c>
      <c r="T4" s="32">
        <v>28.28</v>
      </c>
      <c r="U4" s="32">
        <v>100.94</v>
      </c>
    </row>
    <row r="5">
      <c r="B5" s="32">
        <v>13.41</v>
      </c>
      <c r="C5" s="32">
        <v>5.57</v>
      </c>
      <c r="D5" s="32">
        <v>4.05</v>
      </c>
      <c r="E5" s="32">
        <v>11.47</v>
      </c>
      <c r="F5" s="32" t="s">
        <v>153</v>
      </c>
      <c r="G5" s="32">
        <v>1151.37999999999</v>
      </c>
      <c r="H5" s="32">
        <v>5.26</v>
      </c>
      <c r="I5" s="32">
        <v>10.3899999999999</v>
      </c>
      <c r="J5" s="32">
        <v>16.74</v>
      </c>
      <c r="K5" s="32">
        <v>3.25</v>
      </c>
      <c r="L5" s="32">
        <v>5.90999999999999</v>
      </c>
      <c r="M5" s="32">
        <v>44.09</v>
      </c>
      <c r="N5" s="32">
        <v>22.78</v>
      </c>
      <c r="O5" s="32">
        <v>22888.24</v>
      </c>
      <c r="P5" s="32">
        <v>14.32</v>
      </c>
      <c r="Q5" s="32">
        <v>23.58</v>
      </c>
      <c r="R5" s="32">
        <v>635.19</v>
      </c>
      <c r="S5" s="32">
        <v>3569.13</v>
      </c>
      <c r="T5" s="32">
        <v>28.16</v>
      </c>
      <c r="U5" s="32">
        <v>101.72</v>
      </c>
    </row>
    <row r="6">
      <c r="B6" s="32">
        <v>13.45</v>
      </c>
      <c r="C6" s="32">
        <v>5.57</v>
      </c>
      <c r="D6" s="32">
        <v>4.05</v>
      </c>
      <c r="E6" s="32">
        <v>11.53</v>
      </c>
      <c r="F6" s="32" t="s">
        <v>153</v>
      </c>
      <c r="G6" s="32">
        <v>1133.15999999999</v>
      </c>
      <c r="H6" s="32">
        <v>5.27</v>
      </c>
      <c r="I6" s="32">
        <v>10.36</v>
      </c>
      <c r="J6" s="32">
        <v>16.66</v>
      </c>
      <c r="K6" s="32">
        <v>3.19</v>
      </c>
      <c r="L6" s="32">
        <v>5.87</v>
      </c>
      <c r="M6" s="32">
        <v>43.95</v>
      </c>
      <c r="N6" s="32">
        <v>22.93</v>
      </c>
      <c r="O6" s="32">
        <v>22624.88</v>
      </c>
      <c r="P6" s="32">
        <v>14.34</v>
      </c>
      <c r="Q6" s="32">
        <v>23.63</v>
      </c>
      <c r="R6" s="32">
        <v>656.69</v>
      </c>
      <c r="S6" s="32">
        <v>3454.32</v>
      </c>
      <c r="T6" s="32">
        <v>28.12</v>
      </c>
      <c r="U6" s="32">
        <v>100.5</v>
      </c>
    </row>
    <row r="7">
      <c r="B7" s="32">
        <v>13.51</v>
      </c>
      <c r="C7" s="32">
        <v>5.59</v>
      </c>
      <c r="D7" s="32">
        <v>4.04</v>
      </c>
      <c r="E7" s="32">
        <v>11.5</v>
      </c>
      <c r="F7" s="32" t="s">
        <v>153</v>
      </c>
      <c r="G7" s="32">
        <v>1134.69</v>
      </c>
      <c r="H7" s="32">
        <v>5.26</v>
      </c>
      <c r="I7" s="32">
        <v>10.45</v>
      </c>
      <c r="J7" s="32">
        <v>16.68</v>
      </c>
      <c r="K7" s="32">
        <v>3.26</v>
      </c>
      <c r="L7" s="32">
        <v>5.87</v>
      </c>
      <c r="M7" s="32">
        <v>44.19</v>
      </c>
      <c r="N7" s="32">
        <v>22.78</v>
      </c>
      <c r="O7" s="32">
        <v>22649.67</v>
      </c>
      <c r="P7" s="32">
        <v>14.3799999999999</v>
      </c>
      <c r="Q7" s="32">
        <v>23.59</v>
      </c>
      <c r="R7" s="32">
        <v>639.15</v>
      </c>
      <c r="S7" s="32">
        <v>3456.81</v>
      </c>
      <c r="T7" s="32">
        <v>28.08</v>
      </c>
      <c r="U7" s="32">
        <v>101.289999999999</v>
      </c>
    </row>
    <row r="8">
      <c r="B8" s="32">
        <v>13.52</v>
      </c>
      <c r="C8" s="32">
        <v>5.57</v>
      </c>
      <c r="D8" s="32">
        <v>4.09</v>
      </c>
      <c r="E8" s="32">
        <v>11.48</v>
      </c>
      <c r="F8" s="32" t="s">
        <v>153</v>
      </c>
      <c r="G8" s="32">
        <v>1147.76</v>
      </c>
      <c r="H8" s="32">
        <v>5.27</v>
      </c>
      <c r="I8" s="32">
        <v>10.43</v>
      </c>
      <c r="J8" s="32">
        <v>16.6899999999999</v>
      </c>
      <c r="K8" s="32">
        <v>3.21</v>
      </c>
      <c r="L8" s="32">
        <v>5.93</v>
      </c>
      <c r="M8" s="32">
        <v>43.9599999999999</v>
      </c>
      <c r="N8" s="32">
        <v>22.75</v>
      </c>
      <c r="O8" s="32">
        <v>22992.18</v>
      </c>
      <c r="P8" s="32">
        <v>14.35</v>
      </c>
      <c r="Q8" s="32">
        <v>23.5</v>
      </c>
      <c r="R8" s="32">
        <v>633.65</v>
      </c>
      <c r="S8" s="32">
        <v>3524.36</v>
      </c>
      <c r="T8" s="32">
        <v>28.22</v>
      </c>
      <c r="U8" s="32">
        <v>99.98</v>
      </c>
    </row>
    <row r="9">
      <c r="B9" s="32">
        <v>13.49</v>
      </c>
      <c r="C9" s="32">
        <v>5.63</v>
      </c>
      <c r="D9" s="32">
        <v>4.1</v>
      </c>
      <c r="E9" s="32">
        <v>11.47</v>
      </c>
      <c r="F9" s="32" t="s">
        <v>153</v>
      </c>
      <c r="G9" s="32">
        <v>1137.9</v>
      </c>
      <c r="H9" s="32">
        <v>5.28</v>
      </c>
      <c r="I9" s="32">
        <v>10.45</v>
      </c>
      <c r="J9" s="32">
        <v>16.66</v>
      </c>
      <c r="K9" s="32">
        <v>3.27</v>
      </c>
      <c r="L9" s="32">
        <v>5.93</v>
      </c>
      <c r="M9" s="32">
        <v>44.61</v>
      </c>
      <c r="N9" s="32">
        <v>23.0</v>
      </c>
      <c r="O9" s="32">
        <v>21910.82</v>
      </c>
      <c r="P9" s="32">
        <v>14.33</v>
      </c>
      <c r="Q9" s="32">
        <v>23.71</v>
      </c>
      <c r="R9" s="32">
        <v>657.92</v>
      </c>
      <c r="S9" s="32">
        <v>3466.14</v>
      </c>
      <c r="T9" s="32">
        <v>28.03</v>
      </c>
      <c r="U9" s="32">
        <v>100.15</v>
      </c>
    </row>
    <row r="10">
      <c r="B10" s="32">
        <v>13.43</v>
      </c>
      <c r="C10" s="32">
        <v>5.64</v>
      </c>
      <c r="D10" s="32">
        <v>4.05</v>
      </c>
      <c r="E10" s="32">
        <v>11.52</v>
      </c>
      <c r="F10" s="32" t="s">
        <v>153</v>
      </c>
      <c r="G10" s="32">
        <v>1151.51</v>
      </c>
      <c r="H10" s="32">
        <v>5.22</v>
      </c>
      <c r="I10" s="32">
        <v>10.36</v>
      </c>
      <c r="J10" s="32">
        <v>16.78</v>
      </c>
      <c r="K10" s="32">
        <v>3.26</v>
      </c>
      <c r="L10" s="32">
        <v>5.89</v>
      </c>
      <c r="M10" s="32">
        <v>44.3799999999999</v>
      </c>
      <c r="N10" s="32">
        <v>22.74</v>
      </c>
      <c r="O10" s="32">
        <v>22659.98</v>
      </c>
      <c r="P10" s="32">
        <v>14.34</v>
      </c>
      <c r="Q10" s="32">
        <v>23.5499999999999</v>
      </c>
      <c r="R10" s="32">
        <v>634.91</v>
      </c>
      <c r="S10" s="32">
        <v>3545.35</v>
      </c>
      <c r="T10" s="32">
        <v>28.32</v>
      </c>
      <c r="U10" s="32">
        <v>101.39</v>
      </c>
    </row>
    <row r="11">
      <c r="B11" s="32">
        <v>13.46</v>
      </c>
      <c r="C11" s="32">
        <v>5.57</v>
      </c>
      <c r="D11" s="32">
        <v>4.08</v>
      </c>
      <c r="E11" s="32">
        <v>11.46</v>
      </c>
      <c r="F11" s="32" t="s">
        <v>153</v>
      </c>
      <c r="G11" s="32">
        <v>1133.17</v>
      </c>
      <c r="H11" s="32">
        <v>5.32</v>
      </c>
      <c r="I11" s="32">
        <v>10.4599999999999</v>
      </c>
      <c r="J11" s="32">
        <v>16.73</v>
      </c>
      <c r="K11" s="32">
        <v>3.21999999999999</v>
      </c>
      <c r="L11" s="32">
        <v>5.89999999999999</v>
      </c>
      <c r="M11" s="32">
        <v>44.16</v>
      </c>
      <c r="N11" s="32">
        <v>22.85</v>
      </c>
      <c r="O11" s="32">
        <v>22551.07</v>
      </c>
      <c r="P11" s="32">
        <v>14.31</v>
      </c>
      <c r="Q11" s="32">
        <v>23.48</v>
      </c>
      <c r="R11" s="32">
        <v>661.72</v>
      </c>
      <c r="S11" s="32">
        <v>3475.79</v>
      </c>
      <c r="T11" s="32">
        <v>28.15</v>
      </c>
      <c r="U11" s="32">
        <v>100.72</v>
      </c>
    </row>
    <row r="12">
      <c r="B12" s="32">
        <v>13.43</v>
      </c>
      <c r="C12" s="32">
        <v>5.59</v>
      </c>
      <c r="D12" s="32">
        <v>4.05</v>
      </c>
      <c r="E12" s="32">
        <v>11.54</v>
      </c>
      <c r="F12" s="32" t="s">
        <v>153</v>
      </c>
      <c r="G12" s="32">
        <v>1136.79</v>
      </c>
      <c r="H12" s="32">
        <v>5.3</v>
      </c>
      <c r="I12" s="32">
        <v>10.35</v>
      </c>
      <c r="J12" s="32">
        <v>16.74</v>
      </c>
      <c r="K12" s="32">
        <v>3.23</v>
      </c>
      <c r="L12" s="32">
        <v>5.92</v>
      </c>
      <c r="M12" s="32">
        <v>44.42</v>
      </c>
      <c r="N12" s="32">
        <v>22.83</v>
      </c>
      <c r="O12" s="32">
        <v>22971.27</v>
      </c>
      <c r="P12" s="32">
        <v>14.31</v>
      </c>
      <c r="Q12" s="32">
        <v>23.73</v>
      </c>
      <c r="R12" s="32">
        <v>668.74</v>
      </c>
      <c r="S12" s="32">
        <v>3444.85</v>
      </c>
      <c r="T12" s="32">
        <v>28.17</v>
      </c>
      <c r="U12" s="32">
        <v>101.03</v>
      </c>
    </row>
    <row r="13">
      <c r="A13" s="115" t="s">
        <v>137</v>
      </c>
      <c r="B13" s="32">
        <f t="shared" ref="B13:E13" si="1">AVERAGE(B3:B12)</f>
        <v>13.468</v>
      </c>
      <c r="C13" s="32">
        <f t="shared" si="1"/>
        <v>5.598</v>
      </c>
      <c r="D13" s="32">
        <f t="shared" si="1"/>
        <v>4.059</v>
      </c>
      <c r="E13" s="32">
        <f t="shared" si="1"/>
        <v>11.485</v>
      </c>
      <c r="G13" s="32">
        <f t="shared" ref="G13:U13" si="2">AVERAGE(G3:G12)</f>
        <v>1142.82</v>
      </c>
      <c r="H13" s="32">
        <f t="shared" si="2"/>
        <v>5.277</v>
      </c>
      <c r="I13" s="32">
        <f t="shared" si="2"/>
        <v>10.404</v>
      </c>
      <c r="J13" s="32">
        <f t="shared" si="2"/>
        <v>16.705</v>
      </c>
      <c r="K13" s="32">
        <f t="shared" si="2"/>
        <v>3.236</v>
      </c>
      <c r="L13" s="32">
        <f t="shared" si="2"/>
        <v>5.896</v>
      </c>
      <c r="M13" s="32">
        <f t="shared" si="2"/>
        <v>44.232</v>
      </c>
      <c r="N13" s="32">
        <f t="shared" si="2"/>
        <v>22.832</v>
      </c>
      <c r="O13" s="32">
        <f t="shared" si="2"/>
        <v>22586.389</v>
      </c>
      <c r="P13" s="32">
        <f t="shared" si="2"/>
        <v>14.326</v>
      </c>
      <c r="Q13" s="32">
        <f t="shared" si="2"/>
        <v>23.604</v>
      </c>
      <c r="R13" s="32">
        <f t="shared" si="2"/>
        <v>647.451</v>
      </c>
      <c r="S13" s="32">
        <f t="shared" si="2"/>
        <v>3486.568</v>
      </c>
      <c r="T13" s="32">
        <f t="shared" si="2"/>
        <v>28.176</v>
      </c>
      <c r="U13" s="32">
        <f t="shared" si="2"/>
        <v>100.848</v>
      </c>
    </row>
    <row r="14">
      <c r="A14" s="115" t="s">
        <v>138</v>
      </c>
      <c r="B14" s="32">
        <f t="shared" ref="B14:E14" si="3">_xlfn.STDEV.S(B3:B12)</f>
        <v>0.03765338999</v>
      </c>
      <c r="C14" s="32">
        <f t="shared" si="3"/>
        <v>0.02898275349</v>
      </c>
      <c r="D14" s="32">
        <f t="shared" si="3"/>
        <v>0.02282785822</v>
      </c>
      <c r="E14" s="32">
        <f t="shared" si="3"/>
        <v>0.04576510073</v>
      </c>
      <c r="G14" s="32">
        <f t="shared" ref="G14:U14" si="4">_xlfn.STDEV.S(G3:G12)</f>
        <v>8.49624623</v>
      </c>
      <c r="H14" s="32">
        <f t="shared" si="4"/>
        <v>0.03497618237</v>
      </c>
      <c r="I14" s="32">
        <f t="shared" si="4"/>
        <v>0.04115013163</v>
      </c>
      <c r="J14" s="32">
        <f t="shared" si="4"/>
        <v>0.04326918329</v>
      </c>
      <c r="K14" s="32">
        <f t="shared" si="4"/>
        <v>0.03272783389</v>
      </c>
      <c r="L14" s="32">
        <f t="shared" si="4"/>
        <v>0.02716206505</v>
      </c>
      <c r="M14" s="32">
        <f t="shared" si="4"/>
        <v>0.2506347497</v>
      </c>
      <c r="N14" s="32">
        <f t="shared" si="4"/>
        <v>0.08134972512</v>
      </c>
      <c r="O14" s="32">
        <f t="shared" si="4"/>
        <v>421.1029976</v>
      </c>
      <c r="P14" s="32">
        <f t="shared" si="4"/>
        <v>0.02836272985</v>
      </c>
      <c r="Q14" s="32">
        <f t="shared" si="4"/>
        <v>0.08302610031</v>
      </c>
      <c r="R14" s="32">
        <f t="shared" si="4"/>
        <v>14.72381023</v>
      </c>
      <c r="S14" s="32">
        <f t="shared" si="4"/>
        <v>43.49404347</v>
      </c>
      <c r="T14" s="32">
        <f t="shared" si="4"/>
        <v>0.08884443333</v>
      </c>
      <c r="U14" s="32">
        <f t="shared" si="4"/>
        <v>0.545380601</v>
      </c>
    </row>
    <row r="15">
      <c r="A15" s="114" t="s">
        <v>139</v>
      </c>
      <c r="B15" s="34">
        <f t="shared" ref="B15:E15" si="5">2*B14</f>
        <v>0.07530677998</v>
      </c>
      <c r="C15" s="34">
        <f t="shared" si="5"/>
        <v>0.05796550698</v>
      </c>
      <c r="D15" s="34">
        <f t="shared" si="5"/>
        <v>0.04565571645</v>
      </c>
      <c r="E15" s="34">
        <f t="shared" si="5"/>
        <v>0.09153020145</v>
      </c>
      <c r="G15" s="34">
        <f t="shared" ref="G15:N15" si="6">2*G14</f>
        <v>16.99249246</v>
      </c>
      <c r="H15" s="34">
        <f t="shared" si="6"/>
        <v>0.06995236474</v>
      </c>
      <c r="I15" s="34">
        <f t="shared" si="6"/>
        <v>0.08230026326</v>
      </c>
      <c r="J15" s="34">
        <f t="shared" si="6"/>
        <v>0.08653836657</v>
      </c>
      <c r="K15" s="34">
        <f t="shared" si="6"/>
        <v>0.06545566778</v>
      </c>
      <c r="L15" s="34">
        <f t="shared" si="6"/>
        <v>0.0543241301</v>
      </c>
      <c r="M15" s="34">
        <f t="shared" si="6"/>
        <v>0.5012694995</v>
      </c>
      <c r="N15" s="34">
        <f t="shared" si="6"/>
        <v>0.1626994502</v>
      </c>
      <c r="P15" s="34">
        <f t="shared" ref="P15:U15" si="7">2*P14</f>
        <v>0.0567254597</v>
      </c>
      <c r="Q15" s="34">
        <f t="shared" si="7"/>
        <v>0.1660522006</v>
      </c>
      <c r="R15" s="34">
        <f t="shared" si="7"/>
        <v>29.44762047</v>
      </c>
      <c r="S15" s="34">
        <f t="shared" si="7"/>
        <v>86.98808695</v>
      </c>
      <c r="T15" s="34">
        <f t="shared" si="7"/>
        <v>0.1776888667</v>
      </c>
      <c r="U15" s="34">
        <f t="shared" si="7"/>
        <v>1.090761202</v>
      </c>
    </row>
    <row r="16">
      <c r="A16" s="114" t="s">
        <v>140</v>
      </c>
      <c r="B16" s="32">
        <v>17.38</v>
      </c>
      <c r="C16" s="32">
        <v>7.39</v>
      </c>
      <c r="D16" s="32">
        <v>5.29</v>
      </c>
      <c r="E16" s="32">
        <v>14.75</v>
      </c>
      <c r="F16" s="32">
        <v>6.89</v>
      </c>
      <c r="G16" s="32">
        <v>1117.05</v>
      </c>
      <c r="H16" s="32">
        <v>6.81</v>
      </c>
      <c r="I16" s="32">
        <v>13.73</v>
      </c>
      <c r="J16" s="32">
        <v>21.7</v>
      </c>
      <c r="K16" s="32">
        <v>4.22</v>
      </c>
      <c r="L16" s="32">
        <v>7.68</v>
      </c>
      <c r="M16" s="32">
        <v>56.89</v>
      </c>
      <c r="N16" s="32">
        <v>29.03</v>
      </c>
      <c r="O16" s="32">
        <v>32118.64</v>
      </c>
      <c r="P16" s="32">
        <v>17.99</v>
      </c>
      <c r="Q16" s="32">
        <v>29.24</v>
      </c>
      <c r="R16" s="32">
        <v>643.27</v>
      </c>
      <c r="S16" s="32">
        <v>3605.22</v>
      </c>
      <c r="T16" s="32">
        <v>33.73</v>
      </c>
      <c r="U16" s="32">
        <v>124.0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0.0325318469</v>
      </c>
      <c r="L17" s="117"/>
      <c r="M17" s="117"/>
      <c r="N17" s="117"/>
      <c r="O17" s="117"/>
      <c r="P17" s="112" t="s">
        <v>142</v>
      </c>
      <c r="Q17" s="117">
        <f>average(L15:Q15)/60</f>
        <v>0.003136902467</v>
      </c>
      <c r="R17" s="117"/>
      <c r="S17" s="117"/>
      <c r="T17" s="112" t="s">
        <v>143</v>
      </c>
      <c r="U17" s="117">
        <f>average(R15:U15)/60</f>
        <v>0.4904339895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254036.0</v>
      </c>
      <c r="C19" s="119">
        <v>131844.0</v>
      </c>
      <c r="D19" s="119">
        <v>174028.0</v>
      </c>
      <c r="E19" s="119">
        <v>359608.0</v>
      </c>
      <c r="F19" s="119"/>
      <c r="G19" s="119">
        <v>3.328452E7</v>
      </c>
      <c r="H19" s="119">
        <v>135088.0</v>
      </c>
      <c r="I19" s="119">
        <v>248372.0</v>
      </c>
      <c r="J19" s="119">
        <v>420524.0</v>
      </c>
      <c r="K19" s="119">
        <v>85736.0</v>
      </c>
      <c r="L19" s="119">
        <v>155712.0</v>
      </c>
      <c r="M19" s="119">
        <v>1229504.0</v>
      </c>
      <c r="N19" s="119">
        <v>3156164.0</v>
      </c>
      <c r="O19" s="119">
        <v>3.366108E7</v>
      </c>
      <c r="P19" s="119">
        <v>622656.0</v>
      </c>
      <c r="Q19" s="119">
        <v>1219544.0</v>
      </c>
      <c r="R19" s="119">
        <v>1.2064352E7</v>
      </c>
      <c r="S19" s="119">
        <v>9021128.0</v>
      </c>
      <c r="T19" s="119">
        <v>171304.0</v>
      </c>
      <c r="U19" s="119">
        <v>298040.0</v>
      </c>
    </row>
    <row r="20">
      <c r="B20" s="119">
        <v>255136.0</v>
      </c>
      <c r="C20" s="119">
        <v>131896.0</v>
      </c>
      <c r="D20" s="119">
        <v>174032.0</v>
      </c>
      <c r="E20" s="119">
        <v>359448.0</v>
      </c>
      <c r="F20" s="119"/>
      <c r="G20" s="119">
        <v>3.323734E7</v>
      </c>
      <c r="H20" s="119">
        <v>135084.0</v>
      </c>
      <c r="I20" s="119">
        <v>246156.0</v>
      </c>
      <c r="J20" s="119">
        <v>422080.0</v>
      </c>
      <c r="K20" s="119">
        <v>85904.0</v>
      </c>
      <c r="L20" s="119">
        <v>155760.0</v>
      </c>
      <c r="M20" s="119">
        <v>1224572.0</v>
      </c>
      <c r="N20" s="119">
        <v>3158764.0</v>
      </c>
      <c r="O20" s="119">
        <v>3.3661036E7</v>
      </c>
      <c r="P20" s="119">
        <v>619916.0</v>
      </c>
      <c r="Q20" s="119">
        <v>1211928.0</v>
      </c>
      <c r="R20" s="119">
        <v>1.1932276E7</v>
      </c>
      <c r="S20" s="119">
        <v>9020932.0</v>
      </c>
      <c r="T20" s="119">
        <v>171788.0</v>
      </c>
      <c r="U20" s="119">
        <v>298048.0</v>
      </c>
    </row>
    <row r="21">
      <c r="B21" s="119">
        <v>253716.0</v>
      </c>
      <c r="C21" s="119">
        <v>131904.0</v>
      </c>
      <c r="D21" s="119">
        <v>174508.0</v>
      </c>
      <c r="E21" s="119">
        <v>359488.0</v>
      </c>
      <c r="F21" s="119"/>
      <c r="G21" s="119">
        <v>3.3284588E7</v>
      </c>
      <c r="H21" s="119">
        <v>135172.0</v>
      </c>
      <c r="I21" s="119">
        <v>247256.0</v>
      </c>
      <c r="J21" s="119">
        <v>421044.0</v>
      </c>
      <c r="K21" s="119">
        <v>85772.0</v>
      </c>
      <c r="L21" s="119">
        <v>155664.0</v>
      </c>
      <c r="M21" s="119">
        <v>1233644.0</v>
      </c>
      <c r="N21" s="119">
        <v>3155896.0</v>
      </c>
      <c r="O21" s="119">
        <v>3.3661128E7</v>
      </c>
      <c r="P21" s="119">
        <v>620156.0</v>
      </c>
      <c r="Q21" s="119">
        <v>1213124.0</v>
      </c>
      <c r="R21" s="119">
        <v>1.2105508E7</v>
      </c>
      <c r="S21" s="119">
        <v>9021380.0</v>
      </c>
      <c r="T21" s="119">
        <v>171316.0</v>
      </c>
      <c r="U21" s="119">
        <v>298204.0</v>
      </c>
    </row>
    <row r="22">
      <c r="B22" s="119">
        <v>253696.0</v>
      </c>
      <c r="C22" s="119">
        <v>131788.0</v>
      </c>
      <c r="D22" s="119">
        <v>174056.0</v>
      </c>
      <c r="E22" s="119">
        <v>359864.0</v>
      </c>
      <c r="F22" s="119"/>
      <c r="G22" s="119">
        <v>3.3284504E7</v>
      </c>
      <c r="H22" s="119">
        <v>135252.0</v>
      </c>
      <c r="I22" s="119">
        <v>247300.0</v>
      </c>
      <c r="J22" s="119">
        <v>421892.0</v>
      </c>
      <c r="K22" s="119">
        <v>85900.0</v>
      </c>
      <c r="L22" s="119">
        <v>155680.0</v>
      </c>
      <c r="M22" s="119">
        <v>1228436.0</v>
      </c>
      <c r="N22" s="119">
        <v>3156968.0</v>
      </c>
      <c r="O22" s="119">
        <v>3.3661124E7</v>
      </c>
      <c r="P22" s="119">
        <v>619612.0</v>
      </c>
      <c r="Q22" s="119">
        <v>1228200.0</v>
      </c>
      <c r="R22" s="119">
        <v>1.2113908E7</v>
      </c>
      <c r="S22" s="119">
        <v>9020660.0</v>
      </c>
      <c r="T22" s="119">
        <v>171800.0</v>
      </c>
      <c r="U22" s="119">
        <v>298160.0</v>
      </c>
    </row>
    <row r="23">
      <c r="B23" s="119">
        <v>253992.0</v>
      </c>
      <c r="C23" s="119">
        <v>131856.0</v>
      </c>
      <c r="D23" s="119">
        <v>174624.0</v>
      </c>
      <c r="E23" s="119">
        <v>359544.0</v>
      </c>
      <c r="F23" s="119"/>
      <c r="G23" s="119">
        <v>3.3268724E7</v>
      </c>
      <c r="H23" s="119">
        <v>135184.0</v>
      </c>
      <c r="I23" s="119">
        <v>248044.0</v>
      </c>
      <c r="J23" s="119">
        <v>421260.0</v>
      </c>
      <c r="K23" s="119">
        <v>85836.0</v>
      </c>
      <c r="L23" s="119">
        <v>155752.0</v>
      </c>
      <c r="M23" s="119">
        <v>1229208.0</v>
      </c>
      <c r="N23" s="119">
        <v>3155808.0</v>
      </c>
      <c r="O23" s="119">
        <v>3.3661148E7</v>
      </c>
      <c r="P23" s="119">
        <v>623328.0</v>
      </c>
      <c r="Q23" s="119">
        <v>1221376.0</v>
      </c>
      <c r="R23" s="119">
        <v>1.2251976E7</v>
      </c>
      <c r="S23" s="119">
        <v>9020796.0</v>
      </c>
      <c r="T23" s="119">
        <v>171316.0</v>
      </c>
      <c r="U23" s="119">
        <v>298084.0</v>
      </c>
    </row>
    <row r="24">
      <c r="B24" s="119">
        <v>254036.0</v>
      </c>
      <c r="C24" s="119">
        <v>131788.0</v>
      </c>
      <c r="D24" s="119">
        <v>174084.0</v>
      </c>
      <c r="E24" s="119">
        <v>359588.0</v>
      </c>
      <c r="F24" s="119"/>
      <c r="G24" s="119">
        <v>3.3268836E7</v>
      </c>
      <c r="H24" s="119">
        <v>135024.0</v>
      </c>
      <c r="I24" s="119">
        <v>247580.0</v>
      </c>
      <c r="J24" s="119">
        <v>420840.0</v>
      </c>
      <c r="K24" s="119">
        <v>85860.0</v>
      </c>
      <c r="L24" s="119">
        <v>155680.0</v>
      </c>
      <c r="M24" s="119">
        <v>1225792.0</v>
      </c>
      <c r="N24" s="119">
        <v>3158056.0</v>
      </c>
      <c r="O24" s="119">
        <v>3.366114E7</v>
      </c>
      <c r="P24" s="119">
        <v>623564.0</v>
      </c>
      <c r="Q24" s="119">
        <v>1217388.0</v>
      </c>
      <c r="R24" s="119">
        <v>1.215768E7</v>
      </c>
      <c r="S24" s="119">
        <v>9021324.0</v>
      </c>
      <c r="T24" s="119">
        <v>171344.0</v>
      </c>
      <c r="U24" s="119">
        <v>298020.0</v>
      </c>
    </row>
    <row r="25">
      <c r="B25" s="119">
        <v>253940.0</v>
      </c>
      <c r="C25" s="119">
        <v>131812.0</v>
      </c>
      <c r="D25" s="119">
        <v>174064.0</v>
      </c>
      <c r="E25" s="119">
        <v>359796.0</v>
      </c>
      <c r="F25" s="119"/>
      <c r="G25" s="119">
        <v>3.3268864E7</v>
      </c>
      <c r="H25" s="119">
        <v>135144.0</v>
      </c>
      <c r="I25" s="119">
        <v>248376.0</v>
      </c>
      <c r="J25" s="119">
        <v>422064.0</v>
      </c>
      <c r="K25" s="119">
        <v>85896.0</v>
      </c>
      <c r="L25" s="119">
        <v>155736.0</v>
      </c>
      <c r="M25" s="119">
        <v>1231432.0</v>
      </c>
      <c r="N25" s="119">
        <v>3156228.0</v>
      </c>
      <c r="O25" s="119">
        <v>3.3661124E7</v>
      </c>
      <c r="P25" s="119">
        <v>622868.0</v>
      </c>
      <c r="Q25" s="119">
        <v>1219460.0</v>
      </c>
      <c r="R25" s="119">
        <v>1.2188884E7</v>
      </c>
      <c r="S25" s="119">
        <v>9020972.0</v>
      </c>
      <c r="T25" s="119">
        <v>171796.0</v>
      </c>
      <c r="U25" s="119">
        <v>298184.0</v>
      </c>
    </row>
    <row r="26">
      <c r="B26" s="119">
        <v>253648.0</v>
      </c>
      <c r="C26" s="119">
        <v>131936.0</v>
      </c>
      <c r="D26" s="119">
        <v>174536.0</v>
      </c>
      <c r="E26" s="119">
        <v>359524.0</v>
      </c>
      <c r="F26" s="119"/>
      <c r="G26" s="119">
        <v>3.330016E7</v>
      </c>
      <c r="H26" s="119">
        <v>135172.0</v>
      </c>
      <c r="I26" s="119">
        <v>247736.0</v>
      </c>
      <c r="J26" s="119">
        <v>421088.0</v>
      </c>
      <c r="K26" s="119">
        <v>85884.0</v>
      </c>
      <c r="L26" s="119">
        <v>155668.0</v>
      </c>
      <c r="M26" s="119">
        <v>1230116.0</v>
      </c>
      <c r="N26" s="119">
        <v>3158736.0</v>
      </c>
      <c r="O26" s="119">
        <v>3.366106E7</v>
      </c>
      <c r="P26" s="119">
        <v>622572.0</v>
      </c>
      <c r="Q26" s="119">
        <v>1218432.0</v>
      </c>
      <c r="R26" s="119">
        <v>1.2180976E7</v>
      </c>
      <c r="S26" s="119">
        <v>9021200.0</v>
      </c>
      <c r="T26" s="119">
        <v>171364.0</v>
      </c>
      <c r="U26" s="119">
        <v>298016.0</v>
      </c>
    </row>
    <row r="27">
      <c r="B27" s="119">
        <v>253948.0</v>
      </c>
      <c r="C27" s="119">
        <v>131856.0</v>
      </c>
      <c r="D27" s="119">
        <v>174612.0</v>
      </c>
      <c r="E27" s="119">
        <v>359552.0</v>
      </c>
      <c r="F27" s="119"/>
      <c r="G27" s="119">
        <v>3.326888E7</v>
      </c>
      <c r="H27" s="119">
        <v>135052.0</v>
      </c>
      <c r="I27" s="119">
        <v>247348.0</v>
      </c>
      <c r="J27" s="119">
        <v>421028.0</v>
      </c>
      <c r="K27" s="119">
        <v>85832.0</v>
      </c>
      <c r="L27" s="119">
        <v>155716.0</v>
      </c>
      <c r="M27" s="119">
        <v>1226352.0</v>
      </c>
      <c r="N27" s="119">
        <v>3156904.0</v>
      </c>
      <c r="O27" s="119">
        <v>3.3661152E7</v>
      </c>
      <c r="P27" s="119">
        <v>617536.0</v>
      </c>
      <c r="Q27" s="119">
        <v>1213800.0</v>
      </c>
      <c r="R27" s="119">
        <v>1.1823476E7</v>
      </c>
      <c r="S27" s="119">
        <v>9020976.0</v>
      </c>
      <c r="T27" s="119">
        <v>171344.0</v>
      </c>
      <c r="U27" s="119">
        <v>298044.0</v>
      </c>
    </row>
    <row r="28">
      <c r="B28" s="119">
        <v>255392.0</v>
      </c>
      <c r="C28" s="119">
        <v>131888.0</v>
      </c>
      <c r="D28" s="119">
        <v>174656.0</v>
      </c>
      <c r="E28" s="119">
        <v>359504.0</v>
      </c>
      <c r="F28" s="119"/>
      <c r="G28" s="119">
        <v>3.3284556E7</v>
      </c>
      <c r="H28" s="119">
        <v>135204.0</v>
      </c>
      <c r="I28" s="119">
        <v>247824.0</v>
      </c>
      <c r="J28" s="119">
        <v>421848.0</v>
      </c>
      <c r="K28" s="119">
        <v>85788.0</v>
      </c>
      <c r="L28" s="119">
        <v>155692.0</v>
      </c>
      <c r="M28" s="119">
        <v>1232976.0</v>
      </c>
      <c r="N28" s="119">
        <v>3158480.0</v>
      </c>
      <c r="O28" s="119">
        <v>3.3661024E7</v>
      </c>
      <c r="P28" s="119">
        <v>622632.0</v>
      </c>
      <c r="Q28" s="119">
        <v>1227116.0</v>
      </c>
      <c r="R28" s="119">
        <v>1.2126804E7</v>
      </c>
      <c r="S28" s="119">
        <v>9021032.0</v>
      </c>
      <c r="T28" s="119">
        <v>171372.0</v>
      </c>
      <c r="U28" s="119">
        <v>298048.0</v>
      </c>
    </row>
    <row r="29">
      <c r="A29" s="115" t="s">
        <v>137</v>
      </c>
      <c r="B29" s="32">
        <f t="shared" ref="B29:E29" si="8">AVERAGE(B19:B28)</f>
        <v>254154</v>
      </c>
      <c r="C29" s="32">
        <f t="shared" si="8"/>
        <v>131856.8</v>
      </c>
      <c r="D29" s="32">
        <f t="shared" si="8"/>
        <v>174320</v>
      </c>
      <c r="E29" s="32">
        <f t="shared" si="8"/>
        <v>359591.6</v>
      </c>
      <c r="F29" s="32">
        <v>160660.0</v>
      </c>
      <c r="G29" s="32">
        <f t="shared" ref="G29:N29" si="9">AVERAGE(G19:G28)</f>
        <v>33275097.2</v>
      </c>
      <c r="H29" s="32">
        <f t="shared" si="9"/>
        <v>135137.6</v>
      </c>
      <c r="I29" s="32">
        <f t="shared" si="9"/>
        <v>247599.2</v>
      </c>
      <c r="J29" s="32">
        <f t="shared" si="9"/>
        <v>421366.8</v>
      </c>
      <c r="K29" s="32">
        <f t="shared" si="9"/>
        <v>85840.8</v>
      </c>
      <c r="L29" s="32">
        <f t="shared" si="9"/>
        <v>155706</v>
      </c>
      <c r="M29" s="32">
        <f t="shared" si="9"/>
        <v>1229203.2</v>
      </c>
      <c r="N29" s="32">
        <f t="shared" si="9"/>
        <v>3157200.4</v>
      </c>
      <c r="O29" s="32">
        <v>3.366108E7</v>
      </c>
      <c r="P29" s="32">
        <f t="shared" ref="P29:U29" si="10">AVERAGE(P19:P28)</f>
        <v>621484</v>
      </c>
      <c r="Q29" s="32">
        <f t="shared" si="10"/>
        <v>1219036.8</v>
      </c>
      <c r="R29" s="32">
        <f t="shared" si="10"/>
        <v>12094584</v>
      </c>
      <c r="S29" s="32">
        <f t="shared" si="10"/>
        <v>9021040</v>
      </c>
      <c r="T29" s="32">
        <f t="shared" si="10"/>
        <v>171474.4</v>
      </c>
      <c r="U29" s="32">
        <f t="shared" si="10"/>
        <v>298084.8</v>
      </c>
    </row>
    <row r="30">
      <c r="A30" s="115" t="s">
        <v>138</v>
      </c>
      <c r="B30" s="32">
        <f t="shared" ref="B30:E30" si="11">_xlfn.STDEV.S(B19:B28)</f>
        <v>605.2488928</v>
      </c>
      <c r="C30" s="32">
        <f t="shared" si="11"/>
        <v>50.16594684</v>
      </c>
      <c r="D30" s="32">
        <f t="shared" si="11"/>
        <v>285.1338867</v>
      </c>
      <c r="E30" s="32">
        <f t="shared" si="11"/>
        <v>134.863882</v>
      </c>
      <c r="G30" s="32">
        <f t="shared" ref="G30:U30" si="12">_xlfn.STDEV.S(G19:G28)</f>
        <v>16891.47709</v>
      </c>
      <c r="H30" s="32">
        <f t="shared" si="12"/>
        <v>72.74185712</v>
      </c>
      <c r="I30" s="32">
        <f t="shared" si="12"/>
        <v>651.6080622</v>
      </c>
      <c r="J30" s="32">
        <f t="shared" si="12"/>
        <v>557.5822411</v>
      </c>
      <c r="K30" s="32">
        <f t="shared" si="12"/>
        <v>59.05327162</v>
      </c>
      <c r="L30" s="32">
        <f t="shared" si="12"/>
        <v>34.67948481</v>
      </c>
      <c r="M30" s="32">
        <f t="shared" si="12"/>
        <v>3011.980109</v>
      </c>
      <c r="N30" s="32">
        <f t="shared" si="12"/>
        <v>1200.653822</v>
      </c>
      <c r="O30" s="32">
        <f t="shared" si="12"/>
        <v>47.5983193</v>
      </c>
      <c r="P30" s="32">
        <f t="shared" si="12"/>
        <v>2022.943949</v>
      </c>
      <c r="Q30" s="32">
        <f t="shared" si="12"/>
        <v>5488.883246</v>
      </c>
      <c r="R30" s="32">
        <f t="shared" si="12"/>
        <v>127974.6946</v>
      </c>
      <c r="S30" s="32">
        <f t="shared" si="12"/>
        <v>224.5944493</v>
      </c>
      <c r="T30" s="32">
        <f t="shared" si="12"/>
        <v>222.0326302</v>
      </c>
      <c r="U30" s="32">
        <f t="shared" si="12"/>
        <v>70.72450463</v>
      </c>
    </row>
    <row r="31">
      <c r="A31" s="114" t="s">
        <v>139</v>
      </c>
      <c r="B31" s="34">
        <f t="shared" ref="B31:E31" si="13">2*B30</f>
        <v>1210.497786</v>
      </c>
      <c r="C31" s="34">
        <f t="shared" si="13"/>
        <v>100.3318937</v>
      </c>
      <c r="D31" s="34">
        <f t="shared" si="13"/>
        <v>570.2677734</v>
      </c>
      <c r="E31" s="34">
        <f t="shared" si="13"/>
        <v>269.727764</v>
      </c>
      <c r="G31" s="34">
        <f t="shared" ref="G31:U31" si="14">2*G30</f>
        <v>33782.95419</v>
      </c>
      <c r="H31" s="34">
        <f t="shared" si="14"/>
        <v>145.4837142</v>
      </c>
      <c r="I31" s="34">
        <f t="shared" si="14"/>
        <v>1303.216124</v>
      </c>
      <c r="J31" s="34">
        <f t="shared" si="14"/>
        <v>1115.164482</v>
      </c>
      <c r="K31" s="34">
        <f t="shared" si="14"/>
        <v>118.1065432</v>
      </c>
      <c r="L31" s="34">
        <f t="shared" si="14"/>
        <v>69.35896962</v>
      </c>
      <c r="M31" s="34">
        <f t="shared" si="14"/>
        <v>6023.960218</v>
      </c>
      <c r="N31" s="34">
        <f t="shared" si="14"/>
        <v>2401.307644</v>
      </c>
      <c r="O31" s="34">
        <f t="shared" si="14"/>
        <v>95.1966386</v>
      </c>
      <c r="P31" s="34">
        <f t="shared" si="14"/>
        <v>4045.887899</v>
      </c>
      <c r="Q31" s="34">
        <f t="shared" si="14"/>
        <v>10977.76649</v>
      </c>
      <c r="R31" s="34">
        <f t="shared" si="14"/>
        <v>255949.3891</v>
      </c>
      <c r="S31" s="34">
        <f t="shared" si="14"/>
        <v>449.1888986</v>
      </c>
      <c r="T31" s="34">
        <f t="shared" si="14"/>
        <v>444.0652605</v>
      </c>
      <c r="U31" s="34">
        <f t="shared" si="14"/>
        <v>141.4490093</v>
      </c>
    </row>
    <row r="32">
      <c r="A32" s="114" t="s">
        <v>145</v>
      </c>
      <c r="B32" s="32">
        <v>255020.0</v>
      </c>
      <c r="C32" s="32">
        <v>131784.0</v>
      </c>
      <c r="D32" s="32">
        <v>174520.0</v>
      </c>
      <c r="E32" s="32">
        <v>359572.0</v>
      </c>
      <c r="F32" s="32">
        <v>160660.0</v>
      </c>
      <c r="G32" s="32">
        <v>3.3252896E7</v>
      </c>
      <c r="H32" s="32">
        <v>134812.0</v>
      </c>
      <c r="I32" s="32">
        <v>247192.0</v>
      </c>
      <c r="J32" s="32">
        <v>421036.0</v>
      </c>
      <c r="K32" s="32">
        <v>85796.0</v>
      </c>
      <c r="L32" s="32">
        <v>155680.0</v>
      </c>
      <c r="M32" s="32">
        <v>1234700.0</v>
      </c>
      <c r="N32" s="32">
        <v>3157572.0</v>
      </c>
      <c r="O32" s="32">
        <v>3.366108E7</v>
      </c>
      <c r="P32" s="32">
        <v>622792.0</v>
      </c>
      <c r="Q32" s="32">
        <v>1218520.0</v>
      </c>
      <c r="R32" s="32">
        <v>1.2048888E7</v>
      </c>
      <c r="S32" s="32">
        <v>9020688.0</v>
      </c>
      <c r="T32" s="32">
        <v>171284.0</v>
      </c>
      <c r="U32" s="32">
        <v>298036.0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4.190077069</v>
      </c>
      <c r="L33" s="117"/>
      <c r="M33" s="117"/>
      <c r="N33" s="117"/>
      <c r="O33" s="117"/>
      <c r="P33" s="112" t="s">
        <v>142</v>
      </c>
      <c r="Q33" s="117">
        <f>average(L31:Q31)/1024</f>
        <v>3.843339496</v>
      </c>
      <c r="R33" s="117"/>
      <c r="S33" s="117"/>
      <c r="T33" s="112" t="s">
        <v>143</v>
      </c>
      <c r="U33" s="117">
        <f>average(R31:U31)/1024</f>
        <v>62.74025691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1.0</v>
      </c>
      <c r="E34" s="32">
        <v>0.0</v>
      </c>
      <c r="F34" s="32" t="s">
        <v>153</v>
      </c>
      <c r="G34" s="32">
        <v>1.0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1.0</v>
      </c>
      <c r="O34" s="32">
        <v>0.0</v>
      </c>
      <c r="P34" s="32">
        <v>0.0</v>
      </c>
      <c r="Q34" s="32">
        <v>1.0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32">
        <v>0.0</v>
      </c>
      <c r="C35" s="32">
        <v>0.0</v>
      </c>
      <c r="D35" s="32">
        <v>1.0</v>
      </c>
      <c r="E35" s="32">
        <v>0.0</v>
      </c>
      <c r="F35" s="32" t="s">
        <v>153</v>
      </c>
      <c r="G35" s="32">
        <v>1.0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1.0</v>
      </c>
      <c r="O35" s="32">
        <v>0.0</v>
      </c>
      <c r="P35" s="32">
        <v>0.0</v>
      </c>
      <c r="Q35" s="32">
        <v>1.0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32">
        <v>0.0</v>
      </c>
      <c r="C36" s="32">
        <v>0.0</v>
      </c>
      <c r="D36" s="32">
        <v>1.0</v>
      </c>
      <c r="E36" s="32">
        <v>0.0</v>
      </c>
      <c r="F36" s="32" t="s">
        <v>153</v>
      </c>
      <c r="G36" s="32">
        <v>1.0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1.0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32">
        <v>0.0</v>
      </c>
      <c r="C37" s="32">
        <v>0.0</v>
      </c>
      <c r="D37" s="32">
        <v>1.0</v>
      </c>
      <c r="E37" s="32">
        <v>0.0</v>
      </c>
      <c r="F37" s="32" t="s">
        <v>153</v>
      </c>
      <c r="G37" s="32">
        <v>1.0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1.0</v>
      </c>
      <c r="O37" s="32">
        <v>0.0</v>
      </c>
      <c r="P37" s="32">
        <v>0.0</v>
      </c>
      <c r="Q37" s="32">
        <v>1.0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32">
        <v>0.0</v>
      </c>
      <c r="C38" s="32">
        <v>0.0</v>
      </c>
      <c r="D38" s="32">
        <v>1.0</v>
      </c>
      <c r="E38" s="32">
        <v>0.0</v>
      </c>
      <c r="F38" s="32" t="s">
        <v>153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1.0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32">
        <v>0.0</v>
      </c>
      <c r="C39" s="32">
        <v>0.0</v>
      </c>
      <c r="D39" s="32">
        <v>1.0</v>
      </c>
      <c r="E39" s="32">
        <v>0.0</v>
      </c>
      <c r="F39" s="32" t="s">
        <v>153</v>
      </c>
      <c r="G39" s="32">
        <v>1.0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1.0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32">
        <v>0.0</v>
      </c>
      <c r="C40" s="32">
        <v>0.0</v>
      </c>
      <c r="D40" s="32">
        <v>1.0</v>
      </c>
      <c r="E40" s="32">
        <v>0.0</v>
      </c>
      <c r="F40" s="32" t="s">
        <v>153</v>
      </c>
      <c r="G40" s="32">
        <v>1.0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1.0</v>
      </c>
      <c r="O40" s="32">
        <v>0.0</v>
      </c>
      <c r="P40" s="32">
        <v>0.0</v>
      </c>
      <c r="Q40" s="32">
        <v>1.0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32">
        <v>0.0</v>
      </c>
      <c r="C41" s="32">
        <v>0.0</v>
      </c>
      <c r="D41" s="32">
        <v>1.0</v>
      </c>
      <c r="E41" s="32">
        <v>0.0</v>
      </c>
      <c r="F41" s="32" t="s">
        <v>153</v>
      </c>
      <c r="G41" s="32">
        <v>1.0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1.0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32">
        <v>0.0</v>
      </c>
      <c r="C42" s="32">
        <v>0.0</v>
      </c>
      <c r="D42" s="32">
        <v>1.0</v>
      </c>
      <c r="E42" s="32">
        <v>0.0</v>
      </c>
      <c r="F42" s="32" t="s">
        <v>153</v>
      </c>
      <c r="G42" s="32">
        <v>1.0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1.0</v>
      </c>
      <c r="O42" s="32">
        <v>0.0</v>
      </c>
      <c r="P42" s="32">
        <v>0.0</v>
      </c>
      <c r="Q42" s="32">
        <v>1.0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32">
        <v>0.0</v>
      </c>
      <c r="C43" s="32">
        <v>0.0</v>
      </c>
      <c r="D43" s="32">
        <v>1.0</v>
      </c>
      <c r="E43" s="32">
        <v>0.0</v>
      </c>
      <c r="F43" s="32" t="s">
        <v>153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1.0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2">
        <f t="shared" ref="B44:U44" si="15">AVERAGE(B34:B43)</f>
        <v>0</v>
      </c>
      <c r="C44" s="32">
        <f t="shared" si="15"/>
        <v>0</v>
      </c>
      <c r="D44" s="32">
        <f t="shared" si="15"/>
        <v>1</v>
      </c>
      <c r="E44" s="32">
        <f t="shared" si="15"/>
        <v>0</v>
      </c>
      <c r="F44" s="32" t="str">
        <f t="shared" si="15"/>
        <v>#DIV/0!</v>
      </c>
      <c r="G44" s="32">
        <f t="shared" si="15"/>
        <v>0.8</v>
      </c>
      <c r="H44" s="32">
        <f t="shared" si="15"/>
        <v>0</v>
      </c>
      <c r="I44" s="32">
        <f t="shared" si="15"/>
        <v>0</v>
      </c>
      <c r="J44" s="32">
        <f t="shared" si="15"/>
        <v>0</v>
      </c>
      <c r="K44" s="32">
        <f t="shared" si="15"/>
        <v>0</v>
      </c>
      <c r="L44" s="32">
        <f t="shared" si="15"/>
        <v>0</v>
      </c>
      <c r="M44" s="32">
        <f t="shared" si="15"/>
        <v>0</v>
      </c>
      <c r="N44" s="32">
        <f t="shared" si="15"/>
        <v>0.5</v>
      </c>
      <c r="O44" s="32">
        <f t="shared" si="15"/>
        <v>0</v>
      </c>
      <c r="P44" s="32">
        <f t="shared" si="15"/>
        <v>0</v>
      </c>
      <c r="Q44" s="32">
        <f t="shared" si="15"/>
        <v>1</v>
      </c>
      <c r="R44" s="32">
        <f t="shared" si="15"/>
        <v>0</v>
      </c>
      <c r="S44" s="32">
        <f t="shared" si="15"/>
        <v>0</v>
      </c>
      <c r="T44" s="32">
        <f t="shared" si="15"/>
        <v>0</v>
      </c>
      <c r="U44" s="32">
        <f t="shared" si="15"/>
        <v>0</v>
      </c>
    </row>
    <row r="45">
      <c r="A45" s="114"/>
    </row>
    <row r="46">
      <c r="A46" s="114" t="s">
        <v>147</v>
      </c>
      <c r="B46" s="133"/>
      <c r="C46" s="133"/>
      <c r="D46" s="121"/>
      <c r="E46" s="133"/>
      <c r="F46" s="121"/>
      <c r="G46" s="121"/>
      <c r="H46" s="133"/>
      <c r="I46" s="133"/>
      <c r="J46" s="133"/>
      <c r="K46" s="133"/>
      <c r="L46" s="133"/>
      <c r="M46" s="133"/>
      <c r="N46" s="121"/>
      <c r="O46" s="133"/>
      <c r="P46" s="133"/>
      <c r="Q46" s="121"/>
      <c r="R46" s="133"/>
      <c r="S46" s="133"/>
      <c r="T46" s="133"/>
      <c r="U46" s="133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63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32" t="s">
        <v>52</v>
      </c>
      <c r="W3" s="32" t="s">
        <v>53</v>
      </c>
      <c r="X3" s="32" t="s">
        <v>54</v>
      </c>
      <c r="Y3" s="32" t="s">
        <v>55</v>
      </c>
    </row>
    <row r="4">
      <c r="A4" s="10" t="s">
        <v>25</v>
      </c>
      <c r="B4" s="11">
        <v>0.04</v>
      </c>
      <c r="C4" s="11">
        <v>0.1</v>
      </c>
      <c r="D4" s="11">
        <v>0.03</v>
      </c>
      <c r="E4" s="11">
        <v>0.04</v>
      </c>
      <c r="F4" s="11">
        <v>0.03</v>
      </c>
      <c r="G4" s="11">
        <v>0.05</v>
      </c>
      <c r="H4" s="11">
        <v>0.04</v>
      </c>
      <c r="I4" s="11">
        <v>0.04</v>
      </c>
      <c r="J4" s="11">
        <v>0.04</v>
      </c>
      <c r="K4" s="11">
        <v>0.04</v>
      </c>
      <c r="L4" s="12"/>
      <c r="M4" s="11">
        <v>0.08</v>
      </c>
      <c r="N4" s="11">
        <v>0.04</v>
      </c>
      <c r="O4" s="11">
        <v>0.06</v>
      </c>
      <c r="P4" s="11">
        <v>0.11</v>
      </c>
      <c r="Q4" s="12"/>
      <c r="R4" s="11">
        <v>0.07</v>
      </c>
      <c r="S4" s="11">
        <v>0.1</v>
      </c>
      <c r="T4" s="11">
        <v>0.04</v>
      </c>
      <c r="U4" s="13">
        <v>18.41</v>
      </c>
      <c r="V4" s="32">
        <v>18.0</v>
      </c>
      <c r="W4" s="32">
        <v>17.0</v>
      </c>
      <c r="X4" s="32">
        <v>1.0</v>
      </c>
      <c r="Y4" s="32">
        <v>1.0</v>
      </c>
    </row>
    <row r="5">
      <c r="A5" s="14" t="s">
        <v>26</v>
      </c>
      <c r="B5" s="15">
        <v>60.9</v>
      </c>
      <c r="C5" s="15">
        <v>3.95</v>
      </c>
      <c r="D5" s="15">
        <v>3.27</v>
      </c>
      <c r="E5" s="11">
        <v>0.04</v>
      </c>
      <c r="F5" s="15">
        <v>8.42</v>
      </c>
      <c r="G5" s="15">
        <v>9.68</v>
      </c>
      <c r="H5" s="15">
        <v>1.77</v>
      </c>
      <c r="I5" s="15">
        <v>5.37</v>
      </c>
      <c r="J5" s="15">
        <v>8.31</v>
      </c>
      <c r="K5" s="15">
        <v>8.16</v>
      </c>
      <c r="L5" s="15">
        <v>2.35</v>
      </c>
      <c r="M5" s="11">
        <v>0.11</v>
      </c>
      <c r="N5" s="15">
        <v>12.55</v>
      </c>
      <c r="O5" s="15">
        <v>39.98</v>
      </c>
      <c r="P5" s="15">
        <v>7.34</v>
      </c>
      <c r="Q5" s="11">
        <v>0.15</v>
      </c>
      <c r="R5" s="12"/>
      <c r="S5" s="11">
        <v>0.3</v>
      </c>
      <c r="T5" s="12"/>
      <c r="U5" s="12"/>
      <c r="V5" s="32">
        <v>17.0</v>
      </c>
      <c r="W5" s="32">
        <v>4.0</v>
      </c>
      <c r="X5" s="32">
        <v>13.0</v>
      </c>
      <c r="Y5" s="32">
        <v>4.0</v>
      </c>
    </row>
    <row r="6">
      <c r="A6" s="14" t="s">
        <v>27</v>
      </c>
      <c r="B6" s="15">
        <v>61.26</v>
      </c>
      <c r="C6" s="11">
        <v>0.09</v>
      </c>
      <c r="D6" s="15">
        <v>3.8</v>
      </c>
      <c r="E6" s="15">
        <v>10.53</v>
      </c>
      <c r="F6" s="15">
        <v>8.33</v>
      </c>
      <c r="G6" s="15">
        <v>10.61</v>
      </c>
      <c r="H6" s="15">
        <v>2.14</v>
      </c>
      <c r="I6" s="15">
        <v>5.39</v>
      </c>
      <c r="J6" s="11">
        <v>0.03</v>
      </c>
      <c r="K6" s="15">
        <v>9.33</v>
      </c>
      <c r="L6" s="11">
        <v>0.1</v>
      </c>
      <c r="M6" s="11">
        <v>0.06</v>
      </c>
      <c r="N6" s="15">
        <v>13.15</v>
      </c>
      <c r="O6" s="15">
        <v>27.26</v>
      </c>
      <c r="P6" s="12"/>
      <c r="Q6" s="11">
        <v>0.11</v>
      </c>
      <c r="R6" s="12"/>
      <c r="S6" s="11">
        <v>0.11</v>
      </c>
      <c r="T6" s="12"/>
      <c r="U6" s="12"/>
      <c r="V6" s="32">
        <v>16.0</v>
      </c>
      <c r="W6" s="32">
        <v>6.0</v>
      </c>
      <c r="X6" s="32">
        <v>10.0</v>
      </c>
      <c r="Y6" s="32">
        <v>2.0</v>
      </c>
    </row>
    <row r="7">
      <c r="A7" s="14" t="s">
        <v>28</v>
      </c>
      <c r="B7" s="15">
        <v>32.21</v>
      </c>
      <c r="C7" s="15">
        <v>1.34</v>
      </c>
      <c r="D7" s="12"/>
      <c r="E7" s="15">
        <v>0.53</v>
      </c>
      <c r="F7" s="15">
        <v>6.17</v>
      </c>
      <c r="G7" s="15">
        <v>11.05</v>
      </c>
      <c r="H7" s="12"/>
      <c r="I7" s="15">
        <v>0.06</v>
      </c>
      <c r="J7" s="12"/>
      <c r="K7" s="15">
        <v>1.17</v>
      </c>
      <c r="L7" s="16"/>
      <c r="M7" s="17"/>
      <c r="N7" s="12"/>
      <c r="O7" s="12"/>
      <c r="P7" s="18"/>
      <c r="Q7" s="12"/>
      <c r="R7" s="18"/>
      <c r="S7" s="11">
        <v>0.05</v>
      </c>
      <c r="T7" s="18"/>
      <c r="U7" s="12"/>
      <c r="V7" s="32">
        <v>8.0</v>
      </c>
      <c r="W7" s="32">
        <v>1.0</v>
      </c>
      <c r="X7" s="32">
        <v>7.0</v>
      </c>
      <c r="Y7" s="32">
        <v>0.0</v>
      </c>
    </row>
    <row r="8">
      <c r="A8" s="14" t="s">
        <v>29</v>
      </c>
      <c r="B8" s="15">
        <v>59.78</v>
      </c>
      <c r="C8" s="15">
        <v>4.49</v>
      </c>
      <c r="D8" s="15">
        <v>3.77</v>
      </c>
      <c r="E8" s="15">
        <v>10.91</v>
      </c>
      <c r="F8" s="15">
        <v>8.47</v>
      </c>
      <c r="G8" s="15">
        <v>11.48</v>
      </c>
      <c r="H8" s="15">
        <v>2.14</v>
      </c>
      <c r="I8" s="15">
        <v>5.44</v>
      </c>
      <c r="J8" s="15">
        <v>8.88</v>
      </c>
      <c r="K8" s="15">
        <v>10.18</v>
      </c>
      <c r="L8" s="12"/>
      <c r="M8" s="12"/>
      <c r="N8" s="12"/>
      <c r="O8" s="15">
        <v>26.99</v>
      </c>
      <c r="P8" s="15">
        <v>7.98</v>
      </c>
      <c r="Q8" s="15">
        <v>5.84</v>
      </c>
      <c r="R8" s="15">
        <v>8.46</v>
      </c>
      <c r="S8" s="15">
        <v>3.01</v>
      </c>
      <c r="T8" s="12"/>
      <c r="U8" s="12"/>
      <c r="V8" s="32">
        <v>15.0</v>
      </c>
      <c r="W8" s="32">
        <v>0.0</v>
      </c>
      <c r="X8" s="32">
        <v>15.0</v>
      </c>
      <c r="Y8" s="32">
        <v>5.0</v>
      </c>
    </row>
    <row r="9">
      <c r="A9" s="14" t="s">
        <v>30</v>
      </c>
      <c r="B9" s="15">
        <v>33.62</v>
      </c>
      <c r="C9" s="15">
        <v>1.53</v>
      </c>
      <c r="D9" s="12"/>
      <c r="E9" s="11">
        <v>0.04</v>
      </c>
      <c r="F9" s="12"/>
      <c r="G9" s="12"/>
      <c r="H9" s="15">
        <v>1.38</v>
      </c>
      <c r="I9" s="15">
        <v>0.14</v>
      </c>
      <c r="J9" s="15">
        <v>0.42</v>
      </c>
      <c r="K9" s="15">
        <v>1.36</v>
      </c>
      <c r="L9" s="11">
        <v>3.0</v>
      </c>
      <c r="M9" s="15">
        <v>0.35</v>
      </c>
      <c r="N9" s="12"/>
      <c r="O9" s="11">
        <v>0.06</v>
      </c>
      <c r="P9" s="11">
        <v>0.12</v>
      </c>
      <c r="Q9" s="12"/>
      <c r="R9" s="11">
        <v>0.07</v>
      </c>
      <c r="S9" s="11">
        <v>0.09</v>
      </c>
      <c r="T9" s="15">
        <v>18.56</v>
      </c>
      <c r="U9" s="15">
        <v>3.71</v>
      </c>
      <c r="V9" s="32">
        <v>15.0</v>
      </c>
      <c r="W9" s="32">
        <v>6.0</v>
      </c>
      <c r="X9" s="32">
        <v>9.0</v>
      </c>
      <c r="Y9" s="32">
        <v>3.0</v>
      </c>
    </row>
    <row r="10">
      <c r="A10" s="19" t="s">
        <v>31</v>
      </c>
      <c r="B10" s="15">
        <v>33.41</v>
      </c>
      <c r="C10" s="15">
        <v>1.6</v>
      </c>
      <c r="D10" s="15">
        <v>1.25</v>
      </c>
      <c r="E10" s="15">
        <v>0.55</v>
      </c>
      <c r="F10" s="15">
        <v>7.09</v>
      </c>
      <c r="G10" s="15">
        <v>14.66</v>
      </c>
      <c r="H10" s="15">
        <v>1.34</v>
      </c>
      <c r="I10" s="15">
        <v>0.13</v>
      </c>
      <c r="J10" s="15">
        <v>0.46</v>
      </c>
      <c r="K10" s="15">
        <v>1.46</v>
      </c>
      <c r="L10" s="11">
        <v>5.47</v>
      </c>
      <c r="M10" s="11">
        <v>0.09</v>
      </c>
      <c r="N10" s="11">
        <v>0.04</v>
      </c>
      <c r="O10" s="11">
        <v>0.06</v>
      </c>
      <c r="P10" s="13">
        <v>8.99</v>
      </c>
      <c r="Q10" s="11">
        <v>0.09</v>
      </c>
      <c r="R10" s="11">
        <v>0.07</v>
      </c>
      <c r="S10" s="11">
        <v>0.08</v>
      </c>
      <c r="T10" s="11">
        <v>0.05</v>
      </c>
      <c r="U10" s="11">
        <v>0.05</v>
      </c>
      <c r="V10" s="32">
        <v>20.0</v>
      </c>
      <c r="W10" s="32">
        <v>9.0</v>
      </c>
      <c r="X10" s="32">
        <v>11.0</v>
      </c>
      <c r="Y10" s="32">
        <v>1.0</v>
      </c>
    </row>
    <row r="11">
      <c r="A11" s="14" t="s">
        <v>32</v>
      </c>
      <c r="B11" s="20"/>
      <c r="C11" s="15">
        <v>3.91</v>
      </c>
      <c r="D11" s="15">
        <v>3.42</v>
      </c>
      <c r="E11" s="15">
        <v>9.84</v>
      </c>
      <c r="F11" s="15">
        <v>7.99</v>
      </c>
      <c r="G11" s="12"/>
      <c r="H11" s="15">
        <v>2.09</v>
      </c>
      <c r="I11" s="15">
        <v>5.37</v>
      </c>
      <c r="J11" s="12"/>
      <c r="K11" s="15">
        <v>9.17</v>
      </c>
      <c r="L11" s="21"/>
      <c r="M11" s="15">
        <v>0.69</v>
      </c>
      <c r="N11" s="12"/>
      <c r="O11" s="12"/>
      <c r="P11" s="12"/>
      <c r="Q11" s="15">
        <v>5.1</v>
      </c>
      <c r="R11" s="12"/>
      <c r="S11" s="11">
        <v>0.2</v>
      </c>
      <c r="T11" s="15">
        <v>30.71</v>
      </c>
      <c r="U11" s="12"/>
      <c r="V11" s="32">
        <v>13.0</v>
      </c>
      <c r="W11" s="32">
        <v>3.0</v>
      </c>
      <c r="X11" s="32">
        <v>10.0</v>
      </c>
      <c r="Y11" s="32">
        <v>3.0</v>
      </c>
    </row>
    <row r="12">
      <c r="A12" s="14" t="s">
        <v>33</v>
      </c>
      <c r="B12" s="11">
        <v>0.34</v>
      </c>
      <c r="C12" s="15">
        <v>4.12</v>
      </c>
      <c r="D12" s="15">
        <v>3.66</v>
      </c>
      <c r="E12" s="15">
        <v>10.31</v>
      </c>
      <c r="F12" s="15">
        <v>76.41</v>
      </c>
      <c r="G12" s="15">
        <v>10.48</v>
      </c>
      <c r="H12" s="11">
        <v>0.04</v>
      </c>
      <c r="I12" s="15">
        <v>4.55</v>
      </c>
      <c r="J12" s="12"/>
      <c r="K12" s="15">
        <v>9.31</v>
      </c>
      <c r="L12" s="15">
        <v>2.49</v>
      </c>
      <c r="M12" s="15">
        <v>0.72</v>
      </c>
      <c r="N12" s="15">
        <v>12.78</v>
      </c>
      <c r="O12" s="15">
        <v>27.45</v>
      </c>
      <c r="P12" s="11">
        <v>0.26</v>
      </c>
      <c r="Q12" s="15">
        <v>6.23</v>
      </c>
      <c r="R12" s="12"/>
      <c r="S12" s="15">
        <v>2.98</v>
      </c>
      <c r="T12" s="15">
        <v>30.96</v>
      </c>
      <c r="U12" s="12"/>
      <c r="V12" s="32">
        <v>12.0</v>
      </c>
      <c r="W12" s="32">
        <v>3.0</v>
      </c>
      <c r="X12" s="32">
        <v>9.0</v>
      </c>
      <c r="Y12" s="32">
        <v>2.0</v>
      </c>
    </row>
    <row r="13">
      <c r="A13" s="1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  <c r="V13" s="34">
        <f t="shared" ref="V13:X13" si="1">SUM(V4:V12)</f>
        <v>134</v>
      </c>
      <c r="W13" s="34">
        <f t="shared" si="1"/>
        <v>49</v>
      </c>
      <c r="X13" s="34">
        <f t="shared" si="1"/>
        <v>85</v>
      </c>
      <c r="Y13" s="32">
        <v>0.0</v>
      </c>
    </row>
    <row r="14">
      <c r="A14" s="23" t="s">
        <v>35</v>
      </c>
      <c r="B14" s="23">
        <v>107.1</v>
      </c>
      <c r="C14" s="23">
        <v>1.35</v>
      </c>
      <c r="D14" s="24"/>
      <c r="E14" s="23">
        <v>0.44</v>
      </c>
      <c r="F14" s="23">
        <v>9.04</v>
      </c>
      <c r="G14" s="23">
        <v>10.17</v>
      </c>
      <c r="H14" s="24"/>
      <c r="I14" s="23">
        <v>0.12</v>
      </c>
      <c r="J14" s="24"/>
      <c r="K14" s="23">
        <v>1.16</v>
      </c>
      <c r="L14" s="25"/>
      <c r="M14" s="25"/>
      <c r="N14" s="24"/>
      <c r="O14" s="24"/>
      <c r="P14" s="25"/>
      <c r="Q14" s="24"/>
      <c r="R14" s="25"/>
      <c r="S14" s="23">
        <v>0.92</v>
      </c>
      <c r="T14" s="26"/>
      <c r="U14" s="24"/>
      <c r="W14" s="34">
        <f>W13/V13</f>
        <v>0.3656716418</v>
      </c>
      <c r="Y14" s="34">
        <f>sum(Y4:Y13)</f>
        <v>21</v>
      </c>
    </row>
    <row r="15">
      <c r="A15" s="23" t="s">
        <v>36</v>
      </c>
      <c r="B15" s="23">
        <v>31.2</v>
      </c>
      <c r="C15" s="23">
        <v>1.3</v>
      </c>
      <c r="D15" s="23">
        <v>0.99</v>
      </c>
      <c r="E15" s="23">
        <v>0.47</v>
      </c>
      <c r="F15" s="23">
        <v>6.27</v>
      </c>
      <c r="G15" s="23">
        <v>11.39</v>
      </c>
      <c r="H15" s="23">
        <v>1.25</v>
      </c>
      <c r="I15" s="23">
        <v>0.12</v>
      </c>
      <c r="J15" s="23">
        <v>0.44</v>
      </c>
      <c r="K15" s="23">
        <v>1.2</v>
      </c>
      <c r="L15" s="23">
        <v>4.98</v>
      </c>
      <c r="M15" s="23">
        <v>0.36</v>
      </c>
      <c r="N15" s="23">
        <v>5.94</v>
      </c>
      <c r="O15" s="23">
        <v>6.55</v>
      </c>
      <c r="P15" s="23">
        <v>8.77</v>
      </c>
      <c r="Q15" s="23">
        <v>2.72</v>
      </c>
      <c r="R15" s="23">
        <v>173.85</v>
      </c>
      <c r="S15" s="23">
        <v>1.22</v>
      </c>
      <c r="T15" s="23">
        <v>13.83</v>
      </c>
      <c r="U15" s="23">
        <v>5.09</v>
      </c>
    </row>
    <row r="16">
      <c r="A16" s="23" t="s">
        <v>37</v>
      </c>
      <c r="B16" s="15">
        <v>160.45</v>
      </c>
      <c r="C16" s="15">
        <v>1.26</v>
      </c>
      <c r="D16" s="12"/>
      <c r="E16" s="13">
        <v>0.46</v>
      </c>
      <c r="F16" s="12"/>
      <c r="G16" s="12"/>
      <c r="H16" s="15">
        <v>1.12</v>
      </c>
      <c r="I16" s="15">
        <v>0.13</v>
      </c>
      <c r="J16" s="15">
        <v>0.42</v>
      </c>
      <c r="K16" s="15">
        <v>1.21</v>
      </c>
      <c r="L16" s="13">
        <v>2.98</v>
      </c>
      <c r="M16" s="15">
        <v>0.34</v>
      </c>
      <c r="N16" s="12"/>
      <c r="O16" s="13">
        <v>7.09</v>
      </c>
      <c r="P16" s="13">
        <v>9.17</v>
      </c>
      <c r="Q16" s="12"/>
      <c r="R16" s="13">
        <v>188.94</v>
      </c>
      <c r="S16" s="13">
        <v>1.24</v>
      </c>
      <c r="T16" s="15">
        <v>38.23</v>
      </c>
      <c r="U16" s="15">
        <v>5.02</v>
      </c>
    </row>
    <row r="17">
      <c r="A17" s="23" t="s">
        <v>38</v>
      </c>
      <c r="B17" s="23">
        <v>31.37</v>
      </c>
      <c r="C17" s="23">
        <v>1.38</v>
      </c>
      <c r="D17" s="23">
        <v>0.95</v>
      </c>
      <c r="E17" s="23">
        <v>0.44</v>
      </c>
      <c r="F17" s="23">
        <v>6.31</v>
      </c>
      <c r="G17" s="23">
        <v>10.57</v>
      </c>
      <c r="H17" s="23">
        <v>1.16</v>
      </c>
      <c r="I17" s="23">
        <v>0.12</v>
      </c>
      <c r="J17" s="23">
        <v>0.45</v>
      </c>
      <c r="K17" s="23">
        <v>1.15</v>
      </c>
      <c r="L17" s="23">
        <v>5.01</v>
      </c>
      <c r="M17" s="23">
        <v>0.33</v>
      </c>
      <c r="N17" s="23">
        <v>5.97</v>
      </c>
      <c r="O17" s="23">
        <v>6.18</v>
      </c>
      <c r="P17" s="23">
        <v>8.58</v>
      </c>
      <c r="Q17" s="23">
        <v>2.94</v>
      </c>
      <c r="R17" s="28">
        <v>200.0</v>
      </c>
      <c r="S17" s="23">
        <v>1.24</v>
      </c>
      <c r="T17" s="23">
        <v>13.37</v>
      </c>
      <c r="U17" s="23">
        <v>3.09</v>
      </c>
    </row>
    <row r="18">
      <c r="A18" s="23" t="s">
        <v>39</v>
      </c>
      <c r="B18" s="23">
        <v>61.25</v>
      </c>
      <c r="C18" s="23">
        <v>4.22</v>
      </c>
      <c r="D18" s="23">
        <v>3.56</v>
      </c>
      <c r="E18" s="23">
        <v>10.11</v>
      </c>
      <c r="F18" s="23">
        <v>8.23</v>
      </c>
      <c r="G18" s="23">
        <v>10.48</v>
      </c>
      <c r="H18" s="23">
        <v>1.96</v>
      </c>
      <c r="I18" s="23">
        <v>5.43</v>
      </c>
      <c r="J18" s="23">
        <v>8.37</v>
      </c>
      <c r="K18" s="23">
        <v>9.71</v>
      </c>
      <c r="L18" s="23">
        <v>2.54</v>
      </c>
      <c r="M18" s="23">
        <v>0.72</v>
      </c>
      <c r="N18" s="23">
        <v>12.54</v>
      </c>
      <c r="O18" s="23">
        <v>28.02</v>
      </c>
      <c r="P18" s="23">
        <v>8.13</v>
      </c>
      <c r="Q18" s="23">
        <v>4.83</v>
      </c>
      <c r="R18" s="28">
        <v>8.53</v>
      </c>
      <c r="S18" s="23">
        <v>2.64</v>
      </c>
      <c r="T18" s="23">
        <v>30.16</v>
      </c>
      <c r="U18" s="23">
        <v>18.24</v>
      </c>
    </row>
    <row r="19">
      <c r="A19" s="29" t="s">
        <v>40</v>
      </c>
      <c r="B19" s="23">
        <v>60.85</v>
      </c>
      <c r="C19" s="23">
        <v>4.6</v>
      </c>
      <c r="D19" s="23">
        <v>3.7</v>
      </c>
      <c r="E19" s="23">
        <v>10.52</v>
      </c>
      <c r="F19" s="23">
        <v>8.64</v>
      </c>
      <c r="G19" s="23">
        <v>10.67</v>
      </c>
      <c r="H19" s="23">
        <v>2.05</v>
      </c>
      <c r="I19" s="23">
        <v>5.3</v>
      </c>
      <c r="J19" s="23">
        <v>8.18</v>
      </c>
      <c r="K19" s="23">
        <v>9.57</v>
      </c>
      <c r="L19" s="23">
        <v>2.62</v>
      </c>
      <c r="M19" s="23">
        <v>0.74</v>
      </c>
      <c r="N19" s="23">
        <v>12.61</v>
      </c>
      <c r="O19" s="23">
        <v>27.05</v>
      </c>
      <c r="P19" s="23">
        <v>8.18</v>
      </c>
      <c r="Q19" s="23">
        <v>6.18</v>
      </c>
      <c r="R19" s="23">
        <v>8.49</v>
      </c>
      <c r="S19" s="23">
        <v>3.12</v>
      </c>
      <c r="T19" s="23">
        <v>29.77</v>
      </c>
      <c r="U19" s="23">
        <v>18.26</v>
      </c>
    </row>
    <row r="20">
      <c r="A20" s="30" t="s">
        <v>41</v>
      </c>
      <c r="B20" s="23">
        <v>247.39</v>
      </c>
      <c r="C20" s="23">
        <v>4.32</v>
      </c>
      <c r="D20" s="23">
        <v>3.63</v>
      </c>
      <c r="E20" s="23">
        <v>11.39</v>
      </c>
      <c r="F20" s="23">
        <v>12.98</v>
      </c>
      <c r="G20" s="23">
        <v>11.66</v>
      </c>
      <c r="H20" s="23">
        <v>2.16</v>
      </c>
      <c r="I20" s="23">
        <v>7.61</v>
      </c>
      <c r="J20" s="23">
        <v>8.47</v>
      </c>
      <c r="K20" s="23">
        <v>9.97</v>
      </c>
    </row>
    <row r="21">
      <c r="A21" s="37"/>
    </row>
    <row r="22">
      <c r="A22" s="31" t="s">
        <v>42</v>
      </c>
    </row>
    <row r="23">
      <c r="A23" s="33" t="s">
        <v>44</v>
      </c>
      <c r="B23" s="38"/>
      <c r="X23" s="32" t="s">
        <v>56</v>
      </c>
    </row>
    <row r="24">
      <c r="A24" s="35" t="s">
        <v>45</v>
      </c>
      <c r="X24" s="34">
        <f>(U4 / U18)</f>
        <v>1.009320175</v>
      </c>
    </row>
    <row r="25">
      <c r="A25" s="39"/>
      <c r="B25" s="2" t="s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4" t="s">
        <v>26</v>
      </c>
      <c r="B28" s="34">
        <f t="shared" ref="B28:D28" si="2">(B5/B18)</f>
        <v>0.9942857143</v>
      </c>
      <c r="C28" s="34">
        <f t="shared" si="2"/>
        <v>0.9360189573</v>
      </c>
      <c r="D28" s="34">
        <f t="shared" si="2"/>
        <v>0.9185393258</v>
      </c>
      <c r="F28" s="34">
        <f t="shared" ref="F28:L28" si="3">(F5/F18)</f>
        <v>1.02308627</v>
      </c>
      <c r="G28" s="34">
        <f t="shared" si="3"/>
        <v>0.9236641221</v>
      </c>
      <c r="H28" s="34">
        <f t="shared" si="3"/>
        <v>0.9030612245</v>
      </c>
      <c r="I28" s="34">
        <f t="shared" si="3"/>
        <v>0.9889502762</v>
      </c>
      <c r="J28" s="34">
        <f t="shared" si="3"/>
        <v>0.9928315412</v>
      </c>
      <c r="K28" s="34">
        <f t="shared" si="3"/>
        <v>0.8403707518</v>
      </c>
      <c r="L28" s="34">
        <f t="shared" si="3"/>
        <v>0.9251968504</v>
      </c>
      <c r="N28" s="34">
        <f t="shared" ref="N28:P28" si="4">(N5/N18)</f>
        <v>1.000797448</v>
      </c>
      <c r="O28" s="34">
        <f t="shared" si="4"/>
        <v>1.426837973</v>
      </c>
      <c r="P28" s="34">
        <f t="shared" si="4"/>
        <v>0.9028290283</v>
      </c>
      <c r="V28" s="34">
        <f t="shared" ref="V28:V35" si="7">AVERAGE(B28:K28)</f>
        <v>0.9467564648</v>
      </c>
      <c r="W28" s="34">
        <f t="shared" ref="W28:W29" si="8">AVERAGE(L28:Q28)</f>
        <v>1.063915325</v>
      </c>
      <c r="X28" s="32" t="s">
        <v>50</v>
      </c>
    </row>
    <row r="29">
      <c r="A29" s="14" t="s">
        <v>27</v>
      </c>
      <c r="B29" s="34">
        <f>(B6/B18)</f>
        <v>1.000163265</v>
      </c>
      <c r="D29" s="34">
        <f t="shared" ref="D29:I29" si="5">(D6/D18)</f>
        <v>1.06741573</v>
      </c>
      <c r="E29" s="34">
        <f t="shared" si="5"/>
        <v>1.041543027</v>
      </c>
      <c r="F29" s="34">
        <f t="shared" si="5"/>
        <v>1.012150668</v>
      </c>
      <c r="G29" s="34">
        <f t="shared" si="5"/>
        <v>1.01240458</v>
      </c>
      <c r="H29" s="34">
        <f t="shared" si="5"/>
        <v>1.091836735</v>
      </c>
      <c r="I29" s="34">
        <f t="shared" si="5"/>
        <v>0.9926335175</v>
      </c>
      <c r="K29" s="34">
        <f>(K6/K18)</f>
        <v>0.9608650875</v>
      </c>
      <c r="N29" s="34">
        <f t="shared" ref="N29:O29" si="6">(N6/N18)</f>
        <v>1.048644338</v>
      </c>
      <c r="O29" s="34">
        <f t="shared" si="6"/>
        <v>0.9728765168</v>
      </c>
      <c r="V29" s="34">
        <f t="shared" si="7"/>
        <v>1.022376576</v>
      </c>
      <c r="W29" s="34">
        <f t="shared" si="8"/>
        <v>1.010760427</v>
      </c>
      <c r="X29" s="32" t="s">
        <v>50</v>
      </c>
    </row>
    <row r="30">
      <c r="A30" s="14" t="s">
        <v>28</v>
      </c>
      <c r="B30" s="34">
        <f t="shared" ref="B30:C30" si="9">(B7/B17)</f>
        <v>1.026777176</v>
      </c>
      <c r="C30" s="34">
        <f t="shared" si="9"/>
        <v>0.9710144928</v>
      </c>
      <c r="E30" s="34">
        <f t="shared" ref="E30:G30" si="10">(E7/E17)</f>
        <v>1.204545455</v>
      </c>
      <c r="F30" s="34">
        <f t="shared" si="10"/>
        <v>0.9778129952</v>
      </c>
      <c r="G30" s="34">
        <f t="shared" si="10"/>
        <v>1.045411542</v>
      </c>
      <c r="I30" s="34">
        <f>(I7/I17)</f>
        <v>0.5</v>
      </c>
      <c r="K30" s="34">
        <f>(K7/K17)</f>
        <v>1.017391304</v>
      </c>
      <c r="V30" s="34">
        <f t="shared" si="7"/>
        <v>0.9632789949</v>
      </c>
      <c r="W30" s="32" t="s">
        <v>50</v>
      </c>
      <c r="X30" s="32" t="s">
        <v>50</v>
      </c>
    </row>
    <row r="31">
      <c r="A31" s="14" t="s">
        <v>29</v>
      </c>
      <c r="B31" s="34">
        <f t="shared" ref="B31:K31" si="11">(B8/B19)</f>
        <v>0.9824157765</v>
      </c>
      <c r="C31" s="34">
        <f t="shared" si="11"/>
        <v>0.9760869565</v>
      </c>
      <c r="D31" s="34">
        <f t="shared" si="11"/>
        <v>1.018918919</v>
      </c>
      <c r="E31" s="34">
        <f t="shared" si="11"/>
        <v>1.037072243</v>
      </c>
      <c r="F31" s="34">
        <f t="shared" si="11"/>
        <v>0.9803240741</v>
      </c>
      <c r="G31" s="34">
        <f t="shared" si="11"/>
        <v>1.075913777</v>
      </c>
      <c r="H31" s="34">
        <f t="shared" si="11"/>
        <v>1.043902439</v>
      </c>
      <c r="I31" s="34">
        <f t="shared" si="11"/>
        <v>1.026415094</v>
      </c>
      <c r="J31" s="34">
        <f t="shared" si="11"/>
        <v>1.085574572</v>
      </c>
      <c r="K31" s="34">
        <f t="shared" si="11"/>
        <v>1.063740857</v>
      </c>
      <c r="O31" s="34">
        <f t="shared" ref="O31:S31" si="12">(O8/O19)</f>
        <v>0.9977818854</v>
      </c>
      <c r="P31" s="34">
        <f t="shared" si="12"/>
        <v>0.9755501222</v>
      </c>
      <c r="Q31" s="34">
        <f t="shared" si="12"/>
        <v>0.9449838188</v>
      </c>
      <c r="R31" s="34">
        <f t="shared" si="12"/>
        <v>0.9964664311</v>
      </c>
      <c r="S31" s="34">
        <f t="shared" si="12"/>
        <v>0.9647435897</v>
      </c>
      <c r="V31" s="34">
        <f t="shared" si="7"/>
        <v>1.029036471</v>
      </c>
      <c r="W31" s="34">
        <f t="shared" ref="W31:W34" si="16">AVERAGE(L31:Q31)</f>
        <v>0.9727719421</v>
      </c>
      <c r="X31" s="34">
        <f t="shared" ref="X31:X32" si="17">average(R31:U31)</f>
        <v>0.9806050104</v>
      </c>
    </row>
    <row r="32">
      <c r="A32" s="14" t="s">
        <v>30</v>
      </c>
      <c r="B32" s="34">
        <f t="shared" ref="B32:C32" si="13">(B9/B17)</f>
        <v>1.071724578</v>
      </c>
      <c r="C32" s="34">
        <f t="shared" si="13"/>
        <v>1.108695652</v>
      </c>
      <c r="H32" s="34">
        <f t="shared" ref="H32:K32" si="14">(H9/H17)</f>
        <v>1.189655172</v>
      </c>
      <c r="I32" s="34">
        <f t="shared" si="14"/>
        <v>1.166666667</v>
      </c>
      <c r="J32" s="34">
        <f t="shared" si="14"/>
        <v>0.9333333333</v>
      </c>
      <c r="K32" s="34">
        <f t="shared" si="14"/>
        <v>1.182608696</v>
      </c>
      <c r="M32" s="34">
        <f>(M9/M17)</f>
        <v>1.060606061</v>
      </c>
      <c r="T32" s="34">
        <f t="shared" ref="T32:U32" si="15">(T9/T17)</f>
        <v>1.388182498</v>
      </c>
      <c r="U32" s="34">
        <f t="shared" si="15"/>
        <v>1.200647249</v>
      </c>
      <c r="V32" s="34">
        <f t="shared" si="7"/>
        <v>1.108780683</v>
      </c>
      <c r="W32" s="34">
        <f t="shared" si="16"/>
        <v>1.060606061</v>
      </c>
      <c r="X32" s="34">
        <f t="shared" si="17"/>
        <v>1.294414874</v>
      </c>
    </row>
    <row r="33">
      <c r="A33" s="19" t="s">
        <v>31</v>
      </c>
      <c r="B33" s="34">
        <f t="shared" ref="B33:K33" si="18">(B10/B17)</f>
        <v>1.065030284</v>
      </c>
      <c r="C33" s="34">
        <f t="shared" si="18"/>
        <v>1.15942029</v>
      </c>
      <c r="D33" s="34">
        <f t="shared" si="18"/>
        <v>1.315789474</v>
      </c>
      <c r="E33" s="34">
        <f t="shared" si="18"/>
        <v>1.25</v>
      </c>
      <c r="F33" s="34">
        <f t="shared" si="18"/>
        <v>1.123613312</v>
      </c>
      <c r="G33" s="34">
        <f t="shared" si="18"/>
        <v>1.386944182</v>
      </c>
      <c r="H33" s="34">
        <f t="shared" si="18"/>
        <v>1.155172414</v>
      </c>
      <c r="I33" s="34">
        <f t="shared" si="18"/>
        <v>1.083333333</v>
      </c>
      <c r="J33" s="34">
        <f t="shared" si="18"/>
        <v>1.022222222</v>
      </c>
      <c r="K33" s="34">
        <f t="shared" si="18"/>
        <v>1.269565217</v>
      </c>
      <c r="P33" s="34">
        <f>(P10/P17)</f>
        <v>1.047785548</v>
      </c>
      <c r="V33" s="34">
        <f t="shared" si="7"/>
        <v>1.183109073</v>
      </c>
      <c r="W33" s="34">
        <f t="shared" si="16"/>
        <v>1.047785548</v>
      </c>
      <c r="X33" s="32" t="s">
        <v>50</v>
      </c>
    </row>
    <row r="34">
      <c r="A34" s="14" t="s">
        <v>32</v>
      </c>
      <c r="C34" s="34">
        <f t="shared" ref="C34:F34" si="19">(C11/C18)</f>
        <v>0.9265402844</v>
      </c>
      <c r="D34" s="34">
        <f t="shared" si="19"/>
        <v>0.9606741573</v>
      </c>
      <c r="E34" s="34">
        <f t="shared" si="19"/>
        <v>0.9732937685</v>
      </c>
      <c r="F34" s="34">
        <f t="shared" si="19"/>
        <v>0.9708383961</v>
      </c>
      <c r="H34" s="34">
        <f t="shared" ref="H34:I34" si="20">(H11/H18)</f>
        <v>1.066326531</v>
      </c>
      <c r="I34" s="34">
        <f t="shared" si="20"/>
        <v>0.9889502762</v>
      </c>
      <c r="K34" s="34">
        <f t="shared" ref="K34:K35" si="22">(K11/K18)</f>
        <v>0.9443872297</v>
      </c>
      <c r="M34" s="34">
        <f>(M11/M18)</f>
        <v>0.9583333333</v>
      </c>
      <c r="Q34" s="34">
        <f t="shared" ref="Q34:Q35" si="24">(Q11/Q18)</f>
        <v>1.055900621</v>
      </c>
      <c r="T34" s="34">
        <f>(T11/T18)</f>
        <v>1.018236074</v>
      </c>
      <c r="V34" s="34">
        <f t="shared" si="7"/>
        <v>0.9758586633</v>
      </c>
      <c r="W34" s="34">
        <f t="shared" si="16"/>
        <v>1.007116977</v>
      </c>
      <c r="X34" s="34">
        <f t="shared" ref="X34:X35" si="26">average(R34:U34)</f>
        <v>1.018236074</v>
      </c>
    </row>
    <row r="35">
      <c r="A35" s="14" t="s">
        <v>33</v>
      </c>
      <c r="C35" s="34">
        <f t="shared" ref="C35:E35" si="21">(C12/C19)</f>
        <v>0.8956521739</v>
      </c>
      <c r="D35" s="34">
        <f t="shared" si="21"/>
        <v>0.9891891892</v>
      </c>
      <c r="E35" s="34">
        <f t="shared" si="21"/>
        <v>0.9800380228</v>
      </c>
      <c r="F35" s="32">
        <v>1.0</v>
      </c>
      <c r="G35" s="34">
        <f>(G12/G19)</f>
        <v>0.9821930647</v>
      </c>
      <c r="I35" s="34">
        <f>(I12/I19)</f>
        <v>0.858490566</v>
      </c>
      <c r="K35" s="34">
        <f t="shared" si="22"/>
        <v>0.9728317659</v>
      </c>
      <c r="L35" s="34">
        <f t="shared" ref="L35:O35" si="23">(L12/L19)</f>
        <v>0.9503816794</v>
      </c>
      <c r="M35" s="34">
        <f t="shared" si="23"/>
        <v>0.972972973</v>
      </c>
      <c r="N35" s="34">
        <f t="shared" si="23"/>
        <v>1.013481364</v>
      </c>
      <c r="O35" s="34">
        <f t="shared" si="23"/>
        <v>1.014787431</v>
      </c>
      <c r="Q35" s="34">
        <f t="shared" si="24"/>
        <v>1.008090615</v>
      </c>
      <c r="S35" s="34">
        <f t="shared" ref="S35:T35" si="25">(S12/S19)</f>
        <v>0.9551282051</v>
      </c>
      <c r="T35" s="34">
        <f t="shared" si="25"/>
        <v>1.039973127</v>
      </c>
      <c r="V35" s="34">
        <f t="shared" si="7"/>
        <v>0.9540563975</v>
      </c>
      <c r="W35" s="34">
        <f>AVERAGE(L35,Q35)</f>
        <v>0.9792361471</v>
      </c>
      <c r="X35" s="34">
        <f t="shared" si="26"/>
        <v>0.9975506662</v>
      </c>
    </row>
    <row r="36">
      <c r="F36" s="32">
        <v>8.84375</v>
      </c>
    </row>
    <row r="38">
      <c r="A38" s="32" t="s">
        <v>51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42.58</v>
      </c>
      <c r="C3" s="127">
        <v>1.39</v>
      </c>
      <c r="D3" s="128"/>
      <c r="E3" s="127">
        <v>0.03</v>
      </c>
      <c r="F3" s="128"/>
      <c r="G3" s="128"/>
      <c r="H3" s="127">
        <v>1.17</v>
      </c>
      <c r="I3" s="127">
        <v>0.12</v>
      </c>
      <c r="J3" s="127">
        <v>0.46</v>
      </c>
      <c r="K3" s="127">
        <v>1.23</v>
      </c>
      <c r="L3" s="127">
        <v>2.74</v>
      </c>
      <c r="M3" s="127">
        <v>0.39</v>
      </c>
      <c r="N3" s="128"/>
      <c r="O3" s="127">
        <v>0.06</v>
      </c>
      <c r="P3" s="127">
        <v>0.11</v>
      </c>
      <c r="Q3" s="32" t="s">
        <v>153</v>
      </c>
      <c r="R3" s="32">
        <v>0.06</v>
      </c>
      <c r="S3" s="32">
        <v>0.08</v>
      </c>
      <c r="T3" s="32">
        <v>14.1299999999999</v>
      </c>
      <c r="U3" s="32">
        <v>2.77</v>
      </c>
    </row>
    <row r="4">
      <c r="B4" s="127">
        <v>42.64</v>
      </c>
      <c r="C4" s="127">
        <v>1.4</v>
      </c>
      <c r="D4" s="128"/>
      <c r="E4" s="127">
        <v>0.03</v>
      </c>
      <c r="F4" s="128"/>
      <c r="G4" s="128"/>
      <c r="H4" s="127">
        <v>1.16</v>
      </c>
      <c r="I4" s="127">
        <v>0.14</v>
      </c>
      <c r="J4" s="127">
        <v>0.46</v>
      </c>
      <c r="K4" s="127">
        <v>1.25</v>
      </c>
      <c r="L4" s="127">
        <v>2.68</v>
      </c>
      <c r="M4" s="127">
        <v>0.41</v>
      </c>
      <c r="N4" s="128"/>
      <c r="O4" s="127">
        <v>0.06</v>
      </c>
      <c r="P4" s="127">
        <v>0.11</v>
      </c>
      <c r="Q4" s="32" t="s">
        <v>153</v>
      </c>
      <c r="R4" s="32">
        <v>0.06</v>
      </c>
      <c r="S4" s="32">
        <v>0.1</v>
      </c>
      <c r="T4" s="32">
        <v>14.07</v>
      </c>
      <c r="U4" s="32">
        <v>2.66</v>
      </c>
    </row>
    <row r="5">
      <c r="B5" s="127">
        <v>42.46</v>
      </c>
      <c r="C5" s="127">
        <v>1.39</v>
      </c>
      <c r="D5" s="128"/>
      <c r="E5" s="127">
        <v>0.03</v>
      </c>
      <c r="F5" s="128"/>
      <c r="G5" s="128"/>
      <c r="H5" s="127">
        <v>1.19</v>
      </c>
      <c r="I5" s="127">
        <v>0.14</v>
      </c>
      <c r="J5" s="127">
        <v>0.46</v>
      </c>
      <c r="K5" s="127">
        <v>1.29</v>
      </c>
      <c r="L5" s="127">
        <v>2.67</v>
      </c>
      <c r="M5" s="127">
        <v>0.39</v>
      </c>
      <c r="N5" s="128"/>
      <c r="O5" s="127">
        <v>0.05</v>
      </c>
      <c r="P5" s="127">
        <v>0.12</v>
      </c>
      <c r="Q5" s="32" t="s">
        <v>153</v>
      </c>
      <c r="R5" s="32">
        <v>0.05</v>
      </c>
      <c r="S5" s="32">
        <v>0.08</v>
      </c>
      <c r="T5" s="32">
        <v>14.04</v>
      </c>
      <c r="U5" s="32">
        <v>2.74</v>
      </c>
    </row>
    <row r="6">
      <c r="B6" s="127">
        <v>42.37</v>
      </c>
      <c r="C6" s="127">
        <v>1.42</v>
      </c>
      <c r="D6" s="128"/>
      <c r="E6" s="127">
        <v>0.03</v>
      </c>
      <c r="F6" s="128"/>
      <c r="G6" s="128"/>
      <c r="H6" s="127">
        <v>1.18</v>
      </c>
      <c r="I6" s="127">
        <v>0.15</v>
      </c>
      <c r="J6" s="127">
        <v>0.44</v>
      </c>
      <c r="K6" s="127">
        <v>1.19</v>
      </c>
      <c r="L6" s="127">
        <v>2.7</v>
      </c>
      <c r="M6" s="127">
        <v>0.41</v>
      </c>
      <c r="N6" s="128"/>
      <c r="O6" s="127">
        <v>0.05</v>
      </c>
      <c r="P6" s="127">
        <v>0.1</v>
      </c>
      <c r="Q6" s="32" t="s">
        <v>153</v>
      </c>
      <c r="R6" s="32">
        <v>0.06</v>
      </c>
      <c r="S6" s="32">
        <v>0.1</v>
      </c>
      <c r="T6" s="32">
        <v>13.97</v>
      </c>
      <c r="U6" s="32">
        <v>2.75</v>
      </c>
    </row>
    <row r="7">
      <c r="B7" s="127">
        <v>42.55</v>
      </c>
      <c r="C7" s="127">
        <v>1.42</v>
      </c>
      <c r="D7" s="128"/>
      <c r="E7" s="127">
        <v>0.03</v>
      </c>
      <c r="F7" s="128"/>
      <c r="G7" s="128"/>
      <c r="H7" s="127">
        <v>1.19</v>
      </c>
      <c r="I7" s="127">
        <v>0.12</v>
      </c>
      <c r="J7" s="127">
        <v>0.44</v>
      </c>
      <c r="K7" s="127">
        <v>1.29</v>
      </c>
      <c r="L7" s="127">
        <v>2.65</v>
      </c>
      <c r="M7" s="127">
        <v>0.38</v>
      </c>
      <c r="N7" s="128"/>
      <c r="O7" s="127">
        <v>0.05</v>
      </c>
      <c r="P7" s="127">
        <v>0.11</v>
      </c>
      <c r="Q7" s="32" t="s">
        <v>153</v>
      </c>
      <c r="R7" s="32">
        <v>0.06</v>
      </c>
      <c r="S7" s="32">
        <v>0.07</v>
      </c>
      <c r="T7" s="32">
        <v>14.02</v>
      </c>
      <c r="U7" s="32">
        <v>2.89</v>
      </c>
    </row>
    <row r="8">
      <c r="B8" s="127">
        <v>42.7</v>
      </c>
      <c r="C8" s="127">
        <v>1.37</v>
      </c>
      <c r="D8" s="128"/>
      <c r="E8" s="127">
        <v>0.04</v>
      </c>
      <c r="F8" s="128"/>
      <c r="G8" s="128"/>
      <c r="H8" s="127">
        <v>1.15</v>
      </c>
      <c r="I8" s="127">
        <v>0.12</v>
      </c>
      <c r="J8" s="127">
        <v>0.45</v>
      </c>
      <c r="K8" s="127">
        <v>1.24</v>
      </c>
      <c r="L8" s="127">
        <v>2.68</v>
      </c>
      <c r="M8" s="127">
        <v>0.43</v>
      </c>
      <c r="N8" s="128"/>
      <c r="O8" s="127">
        <v>0.05</v>
      </c>
      <c r="P8" s="127">
        <v>0.13</v>
      </c>
      <c r="Q8" s="32" t="s">
        <v>153</v>
      </c>
      <c r="R8" s="32">
        <v>0.06</v>
      </c>
      <c r="S8" s="32">
        <v>0.11</v>
      </c>
      <c r="T8" s="32">
        <v>14.04</v>
      </c>
      <c r="U8" s="32">
        <v>2.59</v>
      </c>
    </row>
    <row r="9">
      <c r="B9" s="127">
        <v>42.46</v>
      </c>
      <c r="C9" s="127">
        <v>1.44</v>
      </c>
      <c r="D9" s="128"/>
      <c r="E9" s="127">
        <v>0.04</v>
      </c>
      <c r="F9" s="128"/>
      <c r="G9" s="128"/>
      <c r="H9" s="127">
        <v>1.16</v>
      </c>
      <c r="I9" s="127">
        <v>0.12</v>
      </c>
      <c r="J9" s="127">
        <v>0.45</v>
      </c>
      <c r="K9" s="127">
        <v>1.23</v>
      </c>
      <c r="L9" s="127">
        <v>2.76</v>
      </c>
      <c r="M9" s="127">
        <v>0.39</v>
      </c>
      <c r="N9" s="128"/>
      <c r="O9" s="127">
        <v>0.05</v>
      </c>
      <c r="P9" s="127">
        <v>0.11</v>
      </c>
      <c r="Q9" s="32" t="s">
        <v>153</v>
      </c>
      <c r="R9" s="32">
        <v>0.04</v>
      </c>
      <c r="S9" s="32">
        <v>0.1</v>
      </c>
      <c r="T9" s="32">
        <v>14.01</v>
      </c>
      <c r="U9" s="32">
        <v>2.71</v>
      </c>
    </row>
    <row r="10">
      <c r="B10" s="127">
        <v>42.63</v>
      </c>
      <c r="C10" s="127">
        <v>1.36</v>
      </c>
      <c r="D10" s="128"/>
      <c r="E10" s="127">
        <v>0.03</v>
      </c>
      <c r="F10" s="128"/>
      <c r="G10" s="128"/>
      <c r="H10" s="127">
        <v>1.12</v>
      </c>
      <c r="I10" s="127">
        <v>0.13</v>
      </c>
      <c r="J10" s="127">
        <v>0.45</v>
      </c>
      <c r="K10" s="127">
        <v>1.26</v>
      </c>
      <c r="L10" s="127">
        <v>2.65</v>
      </c>
      <c r="M10" s="127">
        <v>0.38</v>
      </c>
      <c r="N10" s="128"/>
      <c r="O10" s="127">
        <v>0.05</v>
      </c>
      <c r="P10" s="127">
        <v>0.11</v>
      </c>
      <c r="Q10" s="32" t="s">
        <v>153</v>
      </c>
      <c r="R10" s="32">
        <v>0.0699999999999999</v>
      </c>
      <c r="S10" s="32">
        <v>0.1</v>
      </c>
      <c r="T10" s="32">
        <v>13.9699999999999</v>
      </c>
      <c r="U10" s="32">
        <v>2.8</v>
      </c>
    </row>
    <row r="11">
      <c r="B11" s="127">
        <v>42.87</v>
      </c>
      <c r="C11" s="127">
        <v>1.5</v>
      </c>
      <c r="D11" s="128"/>
      <c r="E11" s="127">
        <v>0.03</v>
      </c>
      <c r="F11" s="128"/>
      <c r="G11" s="128"/>
      <c r="H11" s="127">
        <v>1.25</v>
      </c>
      <c r="I11" s="127">
        <v>0.13</v>
      </c>
      <c r="J11" s="127">
        <v>0.46</v>
      </c>
      <c r="K11" s="127">
        <v>1.26</v>
      </c>
      <c r="L11" s="127">
        <v>2.68</v>
      </c>
      <c r="M11" s="127">
        <v>0.43</v>
      </c>
      <c r="N11" s="128"/>
      <c r="O11" s="127">
        <v>0.06</v>
      </c>
      <c r="P11" s="127">
        <v>0.12</v>
      </c>
      <c r="Q11" s="32" t="s">
        <v>153</v>
      </c>
      <c r="R11" s="32">
        <v>0.06</v>
      </c>
      <c r="S11" s="32">
        <v>0.1</v>
      </c>
      <c r="T11" s="32">
        <v>14.0599999999999</v>
      </c>
      <c r="U11" s="32">
        <v>2.71</v>
      </c>
    </row>
    <row r="12">
      <c r="B12" s="127">
        <v>42.52</v>
      </c>
      <c r="C12" s="127">
        <v>1.37</v>
      </c>
      <c r="D12" s="139"/>
      <c r="E12" s="127">
        <v>0.03</v>
      </c>
      <c r="F12" s="139"/>
      <c r="G12" s="139"/>
      <c r="H12" s="127">
        <v>1.19</v>
      </c>
      <c r="I12" s="127">
        <v>0.13</v>
      </c>
      <c r="J12" s="127">
        <v>0.46</v>
      </c>
      <c r="K12" s="127">
        <v>1.28</v>
      </c>
      <c r="L12" s="127">
        <v>2.71</v>
      </c>
      <c r="M12" s="127">
        <v>0.4</v>
      </c>
      <c r="N12" s="139"/>
      <c r="O12" s="127">
        <v>0.05</v>
      </c>
      <c r="P12" s="127">
        <v>0.11</v>
      </c>
      <c r="S12" s="32">
        <v>0.09</v>
      </c>
    </row>
    <row r="13">
      <c r="A13" s="115" t="s">
        <v>137</v>
      </c>
      <c r="B13" s="34">
        <f t="shared" ref="B13:C13" si="1">AVERAGE(B3:B12)</f>
        <v>42.578</v>
      </c>
      <c r="C13" s="34">
        <f t="shared" si="1"/>
        <v>1.406</v>
      </c>
      <c r="E13" s="34">
        <f>AVERAGE(E3:E12)</f>
        <v>0.032</v>
      </c>
      <c r="H13" s="34">
        <f t="shared" ref="H13:M13" si="2">AVERAGE(H3:H12)</f>
        <v>1.176</v>
      </c>
      <c r="I13" s="34">
        <f t="shared" si="2"/>
        <v>0.13</v>
      </c>
      <c r="J13" s="34">
        <f t="shared" si="2"/>
        <v>0.453</v>
      </c>
      <c r="K13" s="34">
        <f t="shared" si="2"/>
        <v>1.252</v>
      </c>
      <c r="L13" s="34">
        <f t="shared" si="2"/>
        <v>2.692</v>
      </c>
      <c r="M13" s="34">
        <f t="shared" si="2"/>
        <v>0.401</v>
      </c>
      <c r="O13" s="34">
        <f t="shared" ref="O13:P13" si="3">AVERAGE(O3:O12)</f>
        <v>0.053</v>
      </c>
      <c r="P13" s="34">
        <f t="shared" si="3"/>
        <v>0.113</v>
      </c>
      <c r="R13" s="34">
        <f t="shared" ref="R13:U13" si="4">AVERAGE(R3:R12)</f>
        <v>0.05777777778</v>
      </c>
      <c r="S13" s="34">
        <f t="shared" si="4"/>
        <v>0.093</v>
      </c>
      <c r="T13" s="34">
        <f t="shared" si="4"/>
        <v>14.03444444</v>
      </c>
      <c r="U13" s="34">
        <f t="shared" si="4"/>
        <v>2.735555556</v>
      </c>
    </row>
    <row r="14">
      <c r="A14" s="115" t="s">
        <v>138</v>
      </c>
      <c r="B14" s="32">
        <f t="shared" ref="B14:C14" si="5">_xlfn.STDEV.S(B3:B12)</f>
        <v>0.1421892323</v>
      </c>
      <c r="C14" s="32">
        <f t="shared" si="5"/>
        <v>0.04168666187</v>
      </c>
      <c r="E14" s="32">
        <f>_xlfn.STDEV.S(E3:E12)</f>
        <v>0.004216370214</v>
      </c>
      <c r="H14" s="32">
        <f t="shared" ref="H14:M14" si="6">_xlfn.STDEV.S(H3:H12)</f>
        <v>0.03405877273</v>
      </c>
      <c r="I14" s="32">
        <f t="shared" si="6"/>
        <v>0.01054092553</v>
      </c>
      <c r="J14" s="32">
        <f t="shared" si="6"/>
        <v>0.008232726023</v>
      </c>
      <c r="K14" s="32">
        <f t="shared" si="6"/>
        <v>0.03119829055</v>
      </c>
      <c r="L14" s="32">
        <f t="shared" si="6"/>
        <v>0.03614784456</v>
      </c>
      <c r="M14" s="32">
        <f t="shared" si="6"/>
        <v>0.01852925615</v>
      </c>
      <c r="O14" s="32">
        <f t="shared" ref="O14:P14" si="7">_xlfn.STDEV.S(O3:O12)</f>
        <v>0.004830458915</v>
      </c>
      <c r="P14" s="32">
        <f t="shared" si="7"/>
        <v>0.008232726023</v>
      </c>
      <c r="R14" s="32">
        <f t="shared" ref="R14:U14" si="8">_xlfn.STDEV.S(R3:R12)</f>
        <v>0.008333333333</v>
      </c>
      <c r="S14" s="32">
        <f t="shared" si="8"/>
        <v>0.01251665557</v>
      </c>
      <c r="T14" s="32">
        <f t="shared" si="8"/>
        <v>0.05027701043</v>
      </c>
      <c r="U14" s="32">
        <f t="shared" si="8"/>
        <v>0.08486918038</v>
      </c>
    </row>
    <row r="15">
      <c r="A15" s="114" t="s">
        <v>139</v>
      </c>
      <c r="B15" s="34">
        <f t="shared" ref="B15:C15" si="9">2*B14</f>
        <v>0.2843784646</v>
      </c>
      <c r="C15" s="34">
        <f t="shared" si="9"/>
        <v>0.08337332374</v>
      </c>
      <c r="E15" s="34">
        <f>2*E14</f>
        <v>0.008432740427</v>
      </c>
      <c r="H15" s="34">
        <f t="shared" ref="H15:M15" si="10">2*H14</f>
        <v>0.06811754546</v>
      </c>
      <c r="I15" s="34">
        <f t="shared" si="10"/>
        <v>0.02108185107</v>
      </c>
      <c r="J15" s="34">
        <f t="shared" si="10"/>
        <v>0.01646545205</v>
      </c>
      <c r="K15" s="34">
        <f t="shared" si="10"/>
        <v>0.0623965811</v>
      </c>
      <c r="L15" s="34">
        <f t="shared" si="10"/>
        <v>0.07229568913</v>
      </c>
      <c r="M15" s="34">
        <f t="shared" si="10"/>
        <v>0.03705851229</v>
      </c>
      <c r="O15" s="34">
        <f t="shared" ref="O15:P15" si="11">2*O14</f>
        <v>0.009660917831</v>
      </c>
      <c r="P15" s="34">
        <f t="shared" si="11"/>
        <v>0.01646545205</v>
      </c>
      <c r="R15" s="34">
        <f t="shared" ref="R15:U15" si="12">2*R14</f>
        <v>0.01666666667</v>
      </c>
      <c r="S15" s="34">
        <f t="shared" si="12"/>
        <v>0.02503331114</v>
      </c>
      <c r="T15" s="34">
        <f t="shared" si="12"/>
        <v>0.1005540209</v>
      </c>
      <c r="U15" s="34">
        <f t="shared" si="12"/>
        <v>0.1697383608</v>
      </c>
    </row>
    <row r="16">
      <c r="A16" s="114" t="s">
        <v>140</v>
      </c>
      <c r="B16" s="32">
        <v>33.62</v>
      </c>
      <c r="C16" s="32">
        <v>1.53</v>
      </c>
      <c r="E16" s="32">
        <v>0.04</v>
      </c>
      <c r="H16" s="32">
        <v>1.38</v>
      </c>
      <c r="I16" s="32">
        <v>0.14</v>
      </c>
      <c r="J16" s="32">
        <v>0.42</v>
      </c>
      <c r="K16" s="32">
        <v>1.36</v>
      </c>
      <c r="L16" s="32">
        <v>3.0</v>
      </c>
      <c r="M16" s="32">
        <v>0.35</v>
      </c>
      <c r="O16" s="32">
        <v>0.06</v>
      </c>
      <c r="P16" s="32">
        <v>0.12</v>
      </c>
      <c r="R16" s="32">
        <v>0.07</v>
      </c>
      <c r="S16" s="32">
        <v>0.09</v>
      </c>
      <c r="T16" s="32">
        <v>18.56</v>
      </c>
      <c r="U16" s="32">
        <v>3.71</v>
      </c>
    </row>
    <row r="17">
      <c r="A17" s="118"/>
      <c r="J17" s="32" t="s">
        <v>141</v>
      </c>
      <c r="K17" s="34">
        <f>average(B15:K15)</f>
        <v>0.07774942263</v>
      </c>
      <c r="P17" s="32" t="s">
        <v>142</v>
      </c>
      <c r="Q17" s="34">
        <f>average(M15:Q15)</f>
        <v>0.02106162739</v>
      </c>
      <c r="T17" s="32" t="s">
        <v>143</v>
      </c>
      <c r="U17" s="34">
        <f>average(R15:U15)</f>
        <v>0.07799808986</v>
      </c>
    </row>
    <row r="18">
      <c r="A18" s="118"/>
    </row>
    <row r="19">
      <c r="A19" s="115" t="s">
        <v>144</v>
      </c>
      <c r="B19" s="127">
        <v>8724.0</v>
      </c>
      <c r="C19" s="127">
        <v>3276.0</v>
      </c>
      <c r="D19" s="139"/>
      <c r="E19" s="127">
        <v>3040.0</v>
      </c>
      <c r="F19" s="139"/>
      <c r="G19" s="139"/>
      <c r="H19" s="127">
        <v>3028.0</v>
      </c>
      <c r="I19" s="127">
        <v>8252.0</v>
      </c>
      <c r="J19" s="127">
        <v>3236.0</v>
      </c>
      <c r="K19" s="127">
        <v>3124.0</v>
      </c>
      <c r="L19" s="127">
        <v>6652.0</v>
      </c>
      <c r="M19" s="127">
        <v>10392.0</v>
      </c>
      <c r="N19" s="139"/>
      <c r="O19" s="127">
        <v>3240.0</v>
      </c>
      <c r="P19" s="127">
        <v>10804.0</v>
      </c>
      <c r="R19" s="32">
        <v>4548.0</v>
      </c>
      <c r="S19" s="32">
        <v>4516.0</v>
      </c>
      <c r="T19" s="32">
        <v>10760.0</v>
      </c>
      <c r="U19" s="32">
        <v>11424.0</v>
      </c>
    </row>
    <row r="20">
      <c r="B20" s="127">
        <v>8724.0</v>
      </c>
      <c r="C20" s="127">
        <v>3236.0</v>
      </c>
      <c r="D20" s="139"/>
      <c r="E20" s="127">
        <v>3088.0</v>
      </c>
      <c r="F20" s="139"/>
      <c r="G20" s="139"/>
      <c r="H20" s="127">
        <v>3020.0</v>
      </c>
      <c r="I20" s="127">
        <v>8256.0</v>
      </c>
      <c r="J20" s="127">
        <v>3264.0</v>
      </c>
      <c r="K20" s="127">
        <v>3112.0</v>
      </c>
      <c r="L20" s="127">
        <v>6664.0</v>
      </c>
      <c r="M20" s="127">
        <v>10492.0</v>
      </c>
      <c r="N20" s="139"/>
      <c r="O20" s="127">
        <v>3348.0</v>
      </c>
      <c r="P20" s="127">
        <v>10896.0</v>
      </c>
      <c r="R20" s="32">
        <v>4704.0</v>
      </c>
      <c r="S20" s="32">
        <v>4428.0</v>
      </c>
      <c r="T20" s="32">
        <v>10740.0</v>
      </c>
      <c r="U20" s="32">
        <v>11424.0</v>
      </c>
    </row>
    <row r="21">
      <c r="B21" s="127">
        <v>8708.0</v>
      </c>
      <c r="C21" s="127">
        <v>3196.0</v>
      </c>
      <c r="D21" s="139"/>
      <c r="E21" s="127">
        <v>3132.0</v>
      </c>
      <c r="F21" s="139"/>
      <c r="G21" s="139"/>
      <c r="H21" s="127">
        <v>3188.0</v>
      </c>
      <c r="I21" s="127">
        <v>8216.0</v>
      </c>
      <c r="J21" s="127">
        <v>3264.0</v>
      </c>
      <c r="K21" s="127">
        <v>3120.0</v>
      </c>
      <c r="L21" s="127">
        <v>6660.0</v>
      </c>
      <c r="M21" s="127">
        <v>10496.0</v>
      </c>
      <c r="N21" s="139"/>
      <c r="O21" s="127">
        <v>3240.0</v>
      </c>
      <c r="P21" s="127">
        <v>10808.0</v>
      </c>
      <c r="R21" s="32">
        <v>4608.0</v>
      </c>
      <c r="S21" s="32">
        <v>4448.0</v>
      </c>
      <c r="T21" s="32">
        <v>10764.0</v>
      </c>
      <c r="U21" s="32">
        <v>11428.0</v>
      </c>
    </row>
    <row r="22">
      <c r="B22" s="127">
        <v>8724.0</v>
      </c>
      <c r="C22" s="127">
        <v>3356.0</v>
      </c>
      <c r="D22" s="139"/>
      <c r="E22" s="127">
        <v>3144.0</v>
      </c>
      <c r="F22" s="139"/>
      <c r="G22" s="139"/>
      <c r="H22" s="127">
        <v>3028.0</v>
      </c>
      <c r="I22" s="127">
        <v>8200.0</v>
      </c>
      <c r="J22" s="127">
        <v>3232.0</v>
      </c>
      <c r="K22" s="127">
        <v>3048.0</v>
      </c>
      <c r="L22" s="127">
        <v>6648.0</v>
      </c>
      <c r="M22" s="127">
        <v>10400.0</v>
      </c>
      <c r="N22" s="139"/>
      <c r="O22" s="127">
        <v>3268.0</v>
      </c>
      <c r="P22" s="127">
        <v>10988.0</v>
      </c>
      <c r="R22" s="32">
        <v>4608.0</v>
      </c>
      <c r="S22" s="32">
        <v>4460.0</v>
      </c>
      <c r="T22" s="32">
        <v>10736.0</v>
      </c>
      <c r="U22" s="32">
        <v>11428.0</v>
      </c>
    </row>
    <row r="23">
      <c r="B23" s="127">
        <v>8648.0</v>
      </c>
      <c r="C23" s="127">
        <v>3216.0</v>
      </c>
      <c r="D23" s="139"/>
      <c r="E23" s="127">
        <v>3096.0</v>
      </c>
      <c r="F23" s="139"/>
      <c r="G23" s="139"/>
      <c r="H23" s="127">
        <v>3028.0</v>
      </c>
      <c r="I23" s="127">
        <v>8240.0</v>
      </c>
      <c r="J23" s="127">
        <v>3260.0</v>
      </c>
      <c r="K23" s="127">
        <v>3112.0</v>
      </c>
      <c r="L23" s="127">
        <v>6660.0</v>
      </c>
      <c r="M23" s="127">
        <v>10492.0</v>
      </c>
      <c r="N23" s="139"/>
      <c r="O23" s="127">
        <v>3300.0</v>
      </c>
      <c r="P23" s="127">
        <v>10808.0</v>
      </c>
      <c r="R23" s="32">
        <v>4572.0</v>
      </c>
      <c r="S23" s="32">
        <v>4536.0</v>
      </c>
      <c r="T23" s="32">
        <v>10756.0</v>
      </c>
      <c r="U23" s="32">
        <v>11424.0</v>
      </c>
    </row>
    <row r="24">
      <c r="B24" s="127">
        <v>8724.0</v>
      </c>
      <c r="C24" s="127">
        <v>3244.0</v>
      </c>
      <c r="D24" s="139"/>
      <c r="E24" s="127">
        <v>3216.0</v>
      </c>
      <c r="F24" s="139"/>
      <c r="G24" s="139"/>
      <c r="H24" s="127">
        <v>3196.0</v>
      </c>
      <c r="I24" s="127">
        <v>8236.0</v>
      </c>
      <c r="J24" s="127">
        <v>3248.0</v>
      </c>
      <c r="K24" s="127">
        <v>3096.0</v>
      </c>
      <c r="L24" s="127">
        <v>6648.0</v>
      </c>
      <c r="M24" s="127">
        <v>10444.0</v>
      </c>
      <c r="N24" s="139"/>
      <c r="O24" s="127">
        <v>3556.0</v>
      </c>
      <c r="P24" s="127">
        <v>10884.0</v>
      </c>
      <c r="R24" s="32">
        <v>4664.0</v>
      </c>
      <c r="S24" s="32">
        <v>4428.0</v>
      </c>
      <c r="T24" s="32">
        <v>10748.0</v>
      </c>
      <c r="U24" s="32">
        <v>11424.0</v>
      </c>
    </row>
    <row r="25">
      <c r="B25" s="127">
        <v>8720.0</v>
      </c>
      <c r="C25" s="127">
        <v>3368.0</v>
      </c>
      <c r="D25" s="139"/>
      <c r="E25" s="127">
        <v>3100.0</v>
      </c>
      <c r="F25" s="139"/>
      <c r="G25" s="139"/>
      <c r="H25" s="127">
        <v>3008.0</v>
      </c>
      <c r="I25" s="127">
        <v>8240.0</v>
      </c>
      <c r="J25" s="127">
        <v>3264.0</v>
      </c>
      <c r="K25" s="127">
        <v>3024.0</v>
      </c>
      <c r="L25" s="127">
        <v>6652.0</v>
      </c>
      <c r="M25" s="127">
        <v>10448.0</v>
      </c>
      <c r="N25" s="139"/>
      <c r="O25" s="127">
        <v>3292.0</v>
      </c>
      <c r="P25" s="127">
        <v>10984.0</v>
      </c>
      <c r="R25" s="32">
        <v>4588.0</v>
      </c>
      <c r="S25" s="32">
        <v>4424.0</v>
      </c>
      <c r="T25" s="32">
        <v>10732.0</v>
      </c>
      <c r="U25" s="32">
        <v>11424.0</v>
      </c>
    </row>
    <row r="26">
      <c r="B26" s="127">
        <v>8720.0</v>
      </c>
      <c r="C26" s="127">
        <v>3316.0</v>
      </c>
      <c r="D26" s="139"/>
      <c r="E26" s="127">
        <v>3048.0</v>
      </c>
      <c r="F26" s="139"/>
      <c r="G26" s="139"/>
      <c r="H26" s="127">
        <v>3088.0</v>
      </c>
      <c r="I26" s="127">
        <v>8252.0</v>
      </c>
      <c r="J26" s="127">
        <v>3264.0</v>
      </c>
      <c r="K26" s="127">
        <v>3112.0</v>
      </c>
      <c r="L26" s="127">
        <v>6648.0</v>
      </c>
      <c r="M26" s="127">
        <v>10512.0</v>
      </c>
      <c r="N26" s="139"/>
      <c r="O26" s="127">
        <v>3448.0</v>
      </c>
      <c r="P26" s="127">
        <v>10884.0</v>
      </c>
      <c r="R26" s="32">
        <v>4528.0</v>
      </c>
      <c r="S26" s="32">
        <v>4368.0</v>
      </c>
      <c r="T26" s="32">
        <v>10768.0</v>
      </c>
      <c r="U26" s="32">
        <v>11424.0</v>
      </c>
    </row>
    <row r="27">
      <c r="B27" s="127">
        <v>8708.0</v>
      </c>
      <c r="C27" s="127">
        <v>3188.0</v>
      </c>
      <c r="D27" s="139"/>
      <c r="E27" s="127">
        <v>3204.0</v>
      </c>
      <c r="F27" s="139"/>
      <c r="G27" s="139"/>
      <c r="H27" s="127">
        <v>3004.0</v>
      </c>
      <c r="I27" s="127">
        <v>8256.0</v>
      </c>
      <c r="J27" s="127">
        <v>3268.0</v>
      </c>
      <c r="K27" s="127">
        <v>3052.0</v>
      </c>
      <c r="L27" s="127">
        <v>6648.0</v>
      </c>
      <c r="M27" s="127">
        <v>10440.0</v>
      </c>
      <c r="N27" s="139"/>
      <c r="O27" s="127">
        <v>3388.0</v>
      </c>
      <c r="P27" s="127">
        <v>10996.0</v>
      </c>
      <c r="R27" s="32">
        <v>4576.0</v>
      </c>
      <c r="S27" s="32">
        <v>4516.0</v>
      </c>
      <c r="T27" s="32">
        <v>10756.0</v>
      </c>
      <c r="U27" s="32">
        <v>11424.0</v>
      </c>
    </row>
    <row r="28">
      <c r="B28" s="127">
        <v>8708.0</v>
      </c>
      <c r="C28" s="127">
        <v>3196.0</v>
      </c>
      <c r="D28" s="139"/>
      <c r="E28" s="127">
        <v>3040.0</v>
      </c>
      <c r="F28" s="139"/>
      <c r="G28" s="139"/>
      <c r="H28" s="127">
        <v>3084.0</v>
      </c>
      <c r="I28" s="127">
        <v>8212.0</v>
      </c>
      <c r="J28" s="127">
        <v>3264.0</v>
      </c>
      <c r="K28" s="127">
        <v>3116.0</v>
      </c>
      <c r="L28" s="127">
        <v>6660.0</v>
      </c>
      <c r="M28" s="127">
        <v>10388.0</v>
      </c>
      <c r="N28" s="139"/>
      <c r="O28" s="127">
        <v>3396.0</v>
      </c>
      <c r="P28" s="127">
        <v>10808.0</v>
      </c>
      <c r="R28" s="32">
        <v>4720.0</v>
      </c>
      <c r="S28" s="32">
        <v>4448.0</v>
      </c>
      <c r="T28" s="32">
        <v>10752.0</v>
      </c>
      <c r="U28" s="32">
        <v>11424.0</v>
      </c>
    </row>
    <row r="29">
      <c r="A29" s="115" t="s">
        <v>137</v>
      </c>
      <c r="B29" s="34">
        <f t="shared" ref="B29:C29" si="13">AVERAGE(B19:B28)</f>
        <v>8710.8</v>
      </c>
      <c r="C29" s="34">
        <f t="shared" si="13"/>
        <v>3259.2</v>
      </c>
      <c r="E29" s="34">
        <f>AVERAGE(E19:E28)</f>
        <v>3110.8</v>
      </c>
      <c r="H29" s="34">
        <f t="shared" ref="H29:M29" si="14">AVERAGE(H19:H28)</f>
        <v>3067.2</v>
      </c>
      <c r="I29" s="34">
        <f t="shared" si="14"/>
        <v>8236</v>
      </c>
      <c r="J29" s="34">
        <f t="shared" si="14"/>
        <v>3256.4</v>
      </c>
      <c r="K29" s="34">
        <f t="shared" si="14"/>
        <v>3091.6</v>
      </c>
      <c r="L29" s="34">
        <f t="shared" si="14"/>
        <v>6654</v>
      </c>
      <c r="M29" s="34">
        <f t="shared" si="14"/>
        <v>10450.4</v>
      </c>
      <c r="O29" s="34">
        <f t="shared" ref="O29:P29" si="15">AVERAGE(O19:O28)</f>
        <v>3347.6</v>
      </c>
      <c r="P29" s="34">
        <f t="shared" si="15"/>
        <v>10886</v>
      </c>
      <c r="R29" s="34">
        <f t="shared" ref="R29:U29" si="16">AVERAGE(R19:R28)</f>
        <v>4611.6</v>
      </c>
      <c r="S29" s="34">
        <f t="shared" si="16"/>
        <v>4457.2</v>
      </c>
      <c r="T29" s="34">
        <f t="shared" si="16"/>
        <v>10751.2</v>
      </c>
      <c r="U29" s="34">
        <f t="shared" si="16"/>
        <v>11424.8</v>
      </c>
    </row>
    <row r="30">
      <c r="A30" s="115" t="s">
        <v>138</v>
      </c>
      <c r="B30" s="32">
        <f t="shared" ref="B30:C30" si="17">_xlfn.STDEV.S(B19:B28)</f>
        <v>23.17469885</v>
      </c>
      <c r="C30" s="32">
        <f t="shared" si="17"/>
        <v>67.00713063</v>
      </c>
      <c r="E30" s="32">
        <f>_xlfn.STDEV.S(E19:E28)</f>
        <v>63.35929293</v>
      </c>
      <c r="H30" s="32">
        <f t="shared" ref="H30:M30" si="18">_xlfn.STDEV.S(H19:H28)</f>
        <v>71.67333302</v>
      </c>
      <c r="I30" s="32">
        <f t="shared" si="18"/>
        <v>20.04439517</v>
      </c>
      <c r="J30" s="32">
        <f t="shared" si="18"/>
        <v>12.98888414</v>
      </c>
      <c r="K30" s="32">
        <f t="shared" si="18"/>
        <v>36.14538544</v>
      </c>
      <c r="L30" s="32">
        <f t="shared" si="18"/>
        <v>6.32455532</v>
      </c>
      <c r="M30" s="32">
        <f t="shared" si="18"/>
        <v>46.34939769</v>
      </c>
      <c r="O30" s="32">
        <f t="shared" ref="O30:P30" si="19">_xlfn.STDEV.S(O19:O28)</f>
        <v>101.2885866</v>
      </c>
      <c r="P30" s="32">
        <f t="shared" si="19"/>
        <v>79.71616315</v>
      </c>
      <c r="R30" s="32">
        <f t="shared" ref="R30:U30" si="20">_xlfn.STDEV.S(R19:R28)</f>
        <v>64.53801636</v>
      </c>
      <c r="S30" s="32">
        <f t="shared" si="20"/>
        <v>51.71030415</v>
      </c>
      <c r="T30" s="32">
        <f t="shared" si="20"/>
        <v>12.04436244</v>
      </c>
      <c r="U30" s="32">
        <f t="shared" si="20"/>
        <v>1.686548085</v>
      </c>
    </row>
    <row r="31">
      <c r="A31" s="114" t="s">
        <v>139</v>
      </c>
      <c r="B31" s="34">
        <f t="shared" ref="B31:C31" si="21">2*B30</f>
        <v>46.34939769</v>
      </c>
      <c r="C31" s="34">
        <f t="shared" si="21"/>
        <v>134.0142613</v>
      </c>
      <c r="E31" s="34">
        <f>2*E30</f>
        <v>126.7185859</v>
      </c>
      <c r="H31" s="34">
        <f t="shared" ref="H31:M31" si="22">2*H30</f>
        <v>143.346666</v>
      </c>
      <c r="I31" s="34">
        <f t="shared" si="22"/>
        <v>40.08879034</v>
      </c>
      <c r="J31" s="34">
        <f t="shared" si="22"/>
        <v>25.97776827</v>
      </c>
      <c r="K31" s="34">
        <f t="shared" si="22"/>
        <v>72.29077089</v>
      </c>
      <c r="L31" s="34">
        <f t="shared" si="22"/>
        <v>12.64911064</v>
      </c>
      <c r="M31" s="34">
        <f t="shared" si="22"/>
        <v>92.69879539</v>
      </c>
      <c r="O31" s="34">
        <f t="shared" ref="O31:P31" si="23">2*O30</f>
        <v>202.5771732</v>
      </c>
      <c r="P31" s="34">
        <f t="shared" si="23"/>
        <v>159.4323263</v>
      </c>
      <c r="R31" s="34">
        <f t="shared" ref="R31:U31" si="24">2*R30</f>
        <v>129.0760327</v>
      </c>
      <c r="S31" s="34">
        <f t="shared" si="24"/>
        <v>103.4206083</v>
      </c>
      <c r="T31" s="34">
        <f t="shared" si="24"/>
        <v>24.08872489</v>
      </c>
      <c r="U31" s="34">
        <f t="shared" si="24"/>
        <v>3.373096171</v>
      </c>
    </row>
    <row r="32">
      <c r="A32" s="114" t="s">
        <v>145</v>
      </c>
      <c r="B32" s="32">
        <v>8700.0</v>
      </c>
      <c r="C32" s="32">
        <v>3264.0</v>
      </c>
      <c r="E32" s="32">
        <v>3128.0</v>
      </c>
      <c r="H32" s="32">
        <v>3092.0</v>
      </c>
      <c r="I32" s="32">
        <v>8204.0</v>
      </c>
      <c r="J32" s="32">
        <v>3224.0</v>
      </c>
      <c r="K32" s="32">
        <v>3048.0</v>
      </c>
      <c r="L32" s="32">
        <v>6632.0</v>
      </c>
      <c r="M32" s="32">
        <v>10360.0</v>
      </c>
      <c r="O32" s="32">
        <v>3260.0</v>
      </c>
      <c r="P32" s="32">
        <v>10740.0</v>
      </c>
      <c r="R32" s="32">
        <v>4568.0</v>
      </c>
      <c r="S32" s="140">
        <v>3588.0</v>
      </c>
      <c r="T32" s="32">
        <v>10728.0</v>
      </c>
      <c r="U32" s="32">
        <v>11416.0</v>
      </c>
    </row>
    <row r="33">
      <c r="A33" s="118"/>
      <c r="J33" s="32" t="s">
        <v>141</v>
      </c>
      <c r="K33" s="34">
        <f>average(B31:K31)/1024</f>
        <v>0.08214093755</v>
      </c>
      <c r="P33" s="32" t="s">
        <v>142</v>
      </c>
      <c r="Q33" s="34">
        <f>average(M31:Q31)/1024</f>
        <v>0.1480170231</v>
      </c>
      <c r="T33" s="32" t="s">
        <v>143</v>
      </c>
      <c r="U33" s="34">
        <f>average(R31:U31)/1024</f>
        <v>0.06346642141</v>
      </c>
    </row>
    <row r="34">
      <c r="A34" s="115" t="s">
        <v>146</v>
      </c>
      <c r="B34" s="127">
        <v>0.0</v>
      </c>
      <c r="C34" s="127">
        <v>0.0</v>
      </c>
      <c r="D34" s="128"/>
      <c r="E34" s="127">
        <v>2.0</v>
      </c>
      <c r="F34" s="128"/>
      <c r="G34" s="128"/>
      <c r="H34" s="127">
        <v>0.0</v>
      </c>
      <c r="I34" s="127">
        <v>0.0</v>
      </c>
      <c r="J34" s="127">
        <v>0.0</v>
      </c>
      <c r="K34" s="127">
        <v>0.0</v>
      </c>
      <c r="L34" s="127">
        <v>1.0</v>
      </c>
      <c r="M34" s="127">
        <v>0.0</v>
      </c>
      <c r="N34" s="128"/>
      <c r="O34" s="127">
        <v>1.0</v>
      </c>
      <c r="P34" s="127">
        <v>1.0</v>
      </c>
      <c r="Q34" s="32" t="s">
        <v>153</v>
      </c>
      <c r="R34" s="32">
        <v>139.0</v>
      </c>
      <c r="S34" s="32">
        <v>1.0</v>
      </c>
      <c r="T34" s="32">
        <v>0.0</v>
      </c>
      <c r="U34" s="32">
        <v>0.0</v>
      </c>
    </row>
    <row r="35">
      <c r="B35" s="127">
        <v>0.0</v>
      </c>
      <c r="C35" s="127">
        <v>0.0</v>
      </c>
      <c r="D35" s="128"/>
      <c r="E35" s="127">
        <v>2.0</v>
      </c>
      <c r="F35" s="128"/>
      <c r="G35" s="128"/>
      <c r="H35" s="127">
        <v>0.0</v>
      </c>
      <c r="I35" s="127">
        <v>0.0</v>
      </c>
      <c r="J35" s="127">
        <v>0.0</v>
      </c>
      <c r="K35" s="127">
        <v>0.0</v>
      </c>
      <c r="L35" s="127">
        <v>1.0</v>
      </c>
      <c r="M35" s="127">
        <v>0.0</v>
      </c>
      <c r="N35" s="128"/>
      <c r="O35" s="127">
        <v>1.0</v>
      </c>
      <c r="P35" s="127">
        <v>1.0</v>
      </c>
      <c r="Q35" s="32" t="s">
        <v>153</v>
      </c>
      <c r="R35" s="32">
        <v>139.0</v>
      </c>
      <c r="S35" s="32">
        <v>1.0</v>
      </c>
      <c r="T35" s="32">
        <v>0.0</v>
      </c>
      <c r="U35" s="32">
        <v>0.0</v>
      </c>
    </row>
    <row r="36">
      <c r="B36" s="127">
        <v>0.0</v>
      </c>
      <c r="C36" s="127">
        <v>0.0</v>
      </c>
      <c r="D36" s="128"/>
      <c r="E36" s="127">
        <v>2.0</v>
      </c>
      <c r="F36" s="128"/>
      <c r="G36" s="128"/>
      <c r="H36" s="127">
        <v>0.0</v>
      </c>
      <c r="I36" s="127">
        <v>0.0</v>
      </c>
      <c r="J36" s="127">
        <v>0.0</v>
      </c>
      <c r="K36" s="127">
        <v>0.0</v>
      </c>
      <c r="L36" s="127">
        <v>1.0</v>
      </c>
      <c r="M36" s="127">
        <v>0.0</v>
      </c>
      <c r="N36" s="128"/>
      <c r="O36" s="127">
        <v>1.0</v>
      </c>
      <c r="P36" s="127">
        <v>1.0</v>
      </c>
      <c r="Q36" s="32" t="s">
        <v>153</v>
      </c>
      <c r="R36" s="32">
        <v>139.0</v>
      </c>
      <c r="S36" s="32">
        <v>1.0</v>
      </c>
      <c r="T36" s="32">
        <v>0.0</v>
      </c>
      <c r="U36" s="32">
        <v>0.0</v>
      </c>
    </row>
    <row r="37">
      <c r="B37" s="127">
        <v>0.0</v>
      </c>
      <c r="C37" s="127">
        <v>0.0</v>
      </c>
      <c r="D37" s="128"/>
      <c r="E37" s="127">
        <v>2.0</v>
      </c>
      <c r="F37" s="128"/>
      <c r="G37" s="128"/>
      <c r="H37" s="127">
        <v>0.0</v>
      </c>
      <c r="I37" s="127">
        <v>0.0</v>
      </c>
      <c r="J37" s="127">
        <v>0.0</v>
      </c>
      <c r="K37" s="127">
        <v>0.0</v>
      </c>
      <c r="L37" s="127">
        <v>1.0</v>
      </c>
      <c r="M37" s="127">
        <v>0.0</v>
      </c>
      <c r="N37" s="128"/>
      <c r="O37" s="127">
        <v>1.0</v>
      </c>
      <c r="P37" s="127">
        <v>1.0</v>
      </c>
      <c r="Q37" s="32" t="s">
        <v>153</v>
      </c>
      <c r="R37" s="32">
        <v>139.0</v>
      </c>
      <c r="S37" s="32">
        <v>1.0</v>
      </c>
      <c r="T37" s="32">
        <v>0.0</v>
      </c>
      <c r="U37" s="32">
        <v>0.0</v>
      </c>
    </row>
    <row r="38">
      <c r="B38" s="127">
        <v>0.0</v>
      </c>
      <c r="C38" s="127">
        <v>0.0</v>
      </c>
      <c r="D38" s="128"/>
      <c r="E38" s="127">
        <v>2.0</v>
      </c>
      <c r="F38" s="128"/>
      <c r="G38" s="128"/>
      <c r="H38" s="127">
        <v>0.0</v>
      </c>
      <c r="I38" s="127">
        <v>0.0</v>
      </c>
      <c r="J38" s="127">
        <v>0.0</v>
      </c>
      <c r="K38" s="127">
        <v>0.0</v>
      </c>
      <c r="L38" s="127">
        <v>1.0</v>
      </c>
      <c r="M38" s="127">
        <v>0.0</v>
      </c>
      <c r="N38" s="128"/>
      <c r="O38" s="127">
        <v>1.0</v>
      </c>
      <c r="P38" s="127">
        <v>1.0</v>
      </c>
      <c r="Q38" s="32" t="s">
        <v>153</v>
      </c>
      <c r="R38" s="32">
        <v>139.0</v>
      </c>
      <c r="S38" s="32">
        <v>1.0</v>
      </c>
      <c r="T38" s="32">
        <v>0.0</v>
      </c>
      <c r="U38" s="32">
        <v>0.0</v>
      </c>
    </row>
    <row r="39">
      <c r="B39" s="127">
        <v>0.0</v>
      </c>
      <c r="C39" s="127">
        <v>0.0</v>
      </c>
      <c r="D39" s="128"/>
      <c r="E39" s="127">
        <v>2.0</v>
      </c>
      <c r="F39" s="128"/>
      <c r="G39" s="128"/>
      <c r="H39" s="127">
        <v>0.0</v>
      </c>
      <c r="I39" s="127">
        <v>0.0</v>
      </c>
      <c r="J39" s="127">
        <v>0.0</v>
      </c>
      <c r="K39" s="127">
        <v>0.0</v>
      </c>
      <c r="L39" s="127">
        <v>1.0</v>
      </c>
      <c r="M39" s="127">
        <v>0.0</v>
      </c>
      <c r="N39" s="128"/>
      <c r="O39" s="127">
        <v>1.0</v>
      </c>
      <c r="P39" s="127">
        <v>1.0</v>
      </c>
      <c r="Q39" s="32" t="s">
        <v>153</v>
      </c>
      <c r="R39" s="32">
        <v>139.0</v>
      </c>
      <c r="S39" s="32">
        <v>1.0</v>
      </c>
      <c r="T39" s="32">
        <v>0.0</v>
      </c>
      <c r="U39" s="32">
        <v>0.0</v>
      </c>
    </row>
    <row r="40">
      <c r="B40" s="127">
        <v>0.0</v>
      </c>
      <c r="C40" s="127">
        <v>0.0</v>
      </c>
      <c r="D40" s="128"/>
      <c r="E40" s="127">
        <v>2.0</v>
      </c>
      <c r="F40" s="128"/>
      <c r="G40" s="128"/>
      <c r="H40" s="127">
        <v>0.0</v>
      </c>
      <c r="I40" s="127">
        <v>0.0</v>
      </c>
      <c r="J40" s="127">
        <v>0.0</v>
      </c>
      <c r="K40" s="127">
        <v>0.0</v>
      </c>
      <c r="L40" s="127">
        <v>1.0</v>
      </c>
      <c r="M40" s="127">
        <v>0.0</v>
      </c>
      <c r="N40" s="128"/>
      <c r="O40" s="127">
        <v>1.0</v>
      </c>
      <c r="P40" s="127">
        <v>1.0</v>
      </c>
      <c r="Q40" s="32" t="s">
        <v>153</v>
      </c>
      <c r="R40" s="32">
        <v>139.0</v>
      </c>
      <c r="S40" s="32">
        <v>1.0</v>
      </c>
      <c r="T40" s="32">
        <v>0.0</v>
      </c>
      <c r="U40" s="32">
        <v>0.0</v>
      </c>
    </row>
    <row r="41">
      <c r="B41" s="127">
        <v>0.0</v>
      </c>
      <c r="C41" s="127">
        <v>0.0</v>
      </c>
      <c r="D41" s="128"/>
      <c r="E41" s="127">
        <v>2.0</v>
      </c>
      <c r="F41" s="128"/>
      <c r="G41" s="128"/>
      <c r="H41" s="127">
        <v>0.0</v>
      </c>
      <c r="I41" s="127">
        <v>0.0</v>
      </c>
      <c r="J41" s="127">
        <v>0.0</v>
      </c>
      <c r="K41" s="127">
        <v>0.0</v>
      </c>
      <c r="L41" s="127">
        <v>1.0</v>
      </c>
      <c r="M41" s="127">
        <v>0.0</v>
      </c>
      <c r="N41" s="128"/>
      <c r="O41" s="127">
        <v>1.0</v>
      </c>
      <c r="P41" s="127">
        <v>1.0</v>
      </c>
      <c r="Q41" s="32" t="s">
        <v>153</v>
      </c>
      <c r="R41" s="32">
        <v>139.0</v>
      </c>
      <c r="S41" s="32">
        <v>1.0</v>
      </c>
      <c r="T41" s="32">
        <v>0.0</v>
      </c>
      <c r="U41" s="32">
        <v>0.0</v>
      </c>
    </row>
    <row r="42">
      <c r="B42" s="127">
        <v>0.0</v>
      </c>
      <c r="C42" s="127">
        <v>0.0</v>
      </c>
      <c r="D42" s="128"/>
      <c r="E42" s="127">
        <v>2.0</v>
      </c>
      <c r="F42" s="128"/>
      <c r="G42" s="128"/>
      <c r="H42" s="127">
        <v>0.0</v>
      </c>
      <c r="I42" s="127">
        <v>0.0</v>
      </c>
      <c r="J42" s="127">
        <v>0.0</v>
      </c>
      <c r="K42" s="127">
        <v>0.0</v>
      </c>
      <c r="L42" s="127">
        <v>1.0</v>
      </c>
      <c r="M42" s="127">
        <v>0.0</v>
      </c>
      <c r="N42" s="128"/>
      <c r="O42" s="127">
        <v>1.0</v>
      </c>
      <c r="P42" s="127">
        <v>1.0</v>
      </c>
      <c r="Q42" s="32" t="s">
        <v>153</v>
      </c>
      <c r="R42" s="32">
        <v>139.0</v>
      </c>
      <c r="S42" s="32">
        <v>1.0</v>
      </c>
      <c r="T42" s="32">
        <v>0.0</v>
      </c>
      <c r="U42" s="32">
        <v>0.0</v>
      </c>
    </row>
    <row r="43">
      <c r="B43" s="127">
        <v>0.0</v>
      </c>
      <c r="C43" s="127">
        <v>0.0</v>
      </c>
      <c r="D43" s="128"/>
      <c r="E43" s="127">
        <v>2.0</v>
      </c>
      <c r="F43" s="128"/>
      <c r="G43" s="128"/>
      <c r="H43" s="127">
        <v>0.0</v>
      </c>
      <c r="I43" s="127">
        <v>0.0</v>
      </c>
      <c r="J43" s="127">
        <v>0.0</v>
      </c>
      <c r="K43" s="127">
        <v>0.0</v>
      </c>
      <c r="L43" s="127">
        <v>1.0</v>
      </c>
      <c r="M43" s="127">
        <v>0.0</v>
      </c>
      <c r="N43" s="128"/>
      <c r="O43" s="127">
        <v>1.0</v>
      </c>
      <c r="P43" s="127">
        <v>1.0</v>
      </c>
      <c r="Q43" s="32" t="s">
        <v>153</v>
      </c>
      <c r="R43" s="32">
        <v>139.0</v>
      </c>
      <c r="S43" s="32">
        <v>1.0</v>
      </c>
      <c r="T43" s="32">
        <v>0.0</v>
      </c>
      <c r="U43" s="32">
        <v>0.0</v>
      </c>
    </row>
    <row r="44">
      <c r="A44" s="115" t="s">
        <v>137</v>
      </c>
      <c r="B44" s="34">
        <f t="shared" ref="B44:U44" si="25">AVERAGE(B34:B43)</f>
        <v>0</v>
      </c>
      <c r="C44" s="34">
        <f t="shared" si="25"/>
        <v>0</v>
      </c>
      <c r="D44" s="34" t="str">
        <f t="shared" si="25"/>
        <v>#DIV/0!</v>
      </c>
      <c r="E44" s="34">
        <f t="shared" si="25"/>
        <v>2</v>
      </c>
      <c r="F44" s="34" t="str">
        <f t="shared" si="25"/>
        <v>#DIV/0!</v>
      </c>
      <c r="G44" s="34" t="str">
        <f t="shared" si="25"/>
        <v>#DIV/0!</v>
      </c>
      <c r="H44" s="34">
        <f t="shared" si="25"/>
        <v>0</v>
      </c>
      <c r="I44" s="34">
        <f t="shared" si="25"/>
        <v>0</v>
      </c>
      <c r="J44" s="34">
        <f t="shared" si="25"/>
        <v>0</v>
      </c>
      <c r="K44" s="34">
        <f t="shared" si="25"/>
        <v>0</v>
      </c>
      <c r="L44" s="34">
        <f t="shared" si="25"/>
        <v>1</v>
      </c>
      <c r="M44" s="34">
        <f t="shared" si="25"/>
        <v>0</v>
      </c>
      <c r="N44" s="34" t="str">
        <f t="shared" si="25"/>
        <v>#DIV/0!</v>
      </c>
      <c r="O44" s="34">
        <f t="shared" si="25"/>
        <v>1</v>
      </c>
      <c r="P44" s="34">
        <f t="shared" si="25"/>
        <v>1</v>
      </c>
      <c r="Q44" s="34" t="str">
        <f t="shared" si="25"/>
        <v>#DIV/0!</v>
      </c>
      <c r="R44" s="34">
        <f t="shared" si="25"/>
        <v>139</v>
      </c>
      <c r="S44" s="34">
        <f t="shared" si="25"/>
        <v>1</v>
      </c>
      <c r="T44" s="34">
        <f t="shared" si="25"/>
        <v>0</v>
      </c>
      <c r="U44" s="34">
        <f t="shared" si="25"/>
        <v>0</v>
      </c>
    </row>
    <row r="45">
      <c r="A45" s="114"/>
    </row>
    <row r="46">
      <c r="A46" s="114" t="s">
        <v>147</v>
      </c>
      <c r="B46" s="129"/>
      <c r="C46" s="129"/>
      <c r="D46" s="121"/>
      <c r="E46" s="137"/>
      <c r="F46" s="121"/>
      <c r="G46" s="121"/>
      <c r="H46" s="129"/>
      <c r="I46" s="129"/>
      <c r="J46" s="129"/>
      <c r="K46" s="129"/>
      <c r="L46" s="137"/>
      <c r="M46" s="129"/>
      <c r="N46" s="121"/>
      <c r="O46" s="137"/>
      <c r="P46" s="137"/>
      <c r="Q46" s="121"/>
      <c r="R46" s="137"/>
      <c r="S46" s="137"/>
      <c r="T46" s="129"/>
      <c r="U46" s="129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60.68</v>
      </c>
      <c r="C3" s="32">
        <v>53.1299999999999</v>
      </c>
      <c r="D3" s="32">
        <v>53.92</v>
      </c>
      <c r="E3" s="32">
        <v>61.07</v>
      </c>
      <c r="F3" s="32">
        <v>53.55</v>
      </c>
      <c r="G3" s="32">
        <v>49.86</v>
      </c>
      <c r="H3" s="32">
        <v>53.0699999999999</v>
      </c>
      <c r="I3" s="32">
        <v>59.39</v>
      </c>
      <c r="J3" s="32">
        <v>68.12</v>
      </c>
      <c r="K3" s="32">
        <v>52.58</v>
      </c>
      <c r="L3" s="32">
        <v>54.14</v>
      </c>
      <c r="M3" s="32">
        <v>1632.95</v>
      </c>
      <c r="N3" s="32">
        <v>66.84</v>
      </c>
      <c r="O3" s="32">
        <v>354.26</v>
      </c>
      <c r="P3" s="32">
        <v>118.759999999999</v>
      </c>
      <c r="Q3" s="32">
        <v>206.359999999999</v>
      </c>
      <c r="R3" s="32">
        <v>208.53</v>
      </c>
      <c r="S3" s="32">
        <v>244.6</v>
      </c>
      <c r="T3" s="32">
        <v>4979.42</v>
      </c>
      <c r="U3" s="32">
        <v>398.62</v>
      </c>
    </row>
    <row r="4">
      <c r="B4" s="32">
        <v>62.39</v>
      </c>
      <c r="C4" s="32">
        <v>52.24</v>
      </c>
      <c r="D4" s="32">
        <v>53.96</v>
      </c>
      <c r="E4" s="32">
        <v>62.23</v>
      </c>
      <c r="F4" s="32">
        <v>54.76</v>
      </c>
      <c r="G4" s="32">
        <v>50.2399999999999</v>
      </c>
      <c r="H4" s="32">
        <v>52.8399999999999</v>
      </c>
      <c r="I4" s="32">
        <v>59.11</v>
      </c>
      <c r="J4" s="32">
        <v>68.43</v>
      </c>
      <c r="K4" s="32">
        <v>53.24</v>
      </c>
      <c r="L4" s="32">
        <v>54.11</v>
      </c>
      <c r="M4" s="32">
        <v>1683.44</v>
      </c>
      <c r="N4" s="32">
        <v>67.72</v>
      </c>
      <c r="O4" s="32">
        <v>356.61</v>
      </c>
      <c r="P4" s="32">
        <v>117.089999999999</v>
      </c>
      <c r="Q4" s="32">
        <v>206.23</v>
      </c>
      <c r="R4" s="32">
        <v>208.83</v>
      </c>
      <c r="S4" s="32">
        <v>245.24</v>
      </c>
      <c r="T4" s="32">
        <v>5178.87</v>
      </c>
      <c r="U4" s="32">
        <v>402.73</v>
      </c>
    </row>
    <row r="5">
      <c r="B5" s="32">
        <v>62.12</v>
      </c>
      <c r="C5" s="32">
        <v>54.03</v>
      </c>
      <c r="D5" s="32">
        <v>55.72</v>
      </c>
      <c r="E5" s="32">
        <v>61.62</v>
      </c>
      <c r="F5" s="32">
        <v>55.0999999999999</v>
      </c>
      <c r="G5" s="32">
        <v>49.7</v>
      </c>
      <c r="H5" s="32">
        <v>53.92</v>
      </c>
      <c r="I5" s="32">
        <v>60.57</v>
      </c>
      <c r="J5" s="32">
        <v>68.74</v>
      </c>
      <c r="K5" s="32">
        <v>52.68</v>
      </c>
      <c r="L5" s="32">
        <v>53.96</v>
      </c>
      <c r="M5" s="32">
        <v>1671.26</v>
      </c>
      <c r="N5" s="32">
        <v>67.75</v>
      </c>
      <c r="O5" s="32">
        <v>355.159999999999</v>
      </c>
      <c r="P5" s="32">
        <v>117.6</v>
      </c>
      <c r="Q5" s="32">
        <v>207.22</v>
      </c>
      <c r="R5" s="32">
        <v>209.21</v>
      </c>
      <c r="S5" s="32">
        <v>246.92</v>
      </c>
      <c r="T5" s="32">
        <v>5210.75</v>
      </c>
      <c r="U5" s="32">
        <v>400.09</v>
      </c>
    </row>
    <row r="6">
      <c r="B6" s="32">
        <v>62.5599999999999</v>
      </c>
      <c r="C6" s="32">
        <v>53.9</v>
      </c>
      <c r="D6" s="32">
        <v>53.91</v>
      </c>
      <c r="E6" s="32">
        <v>62.56</v>
      </c>
      <c r="F6" s="32">
        <v>54.23</v>
      </c>
      <c r="G6" s="32">
        <v>49.57</v>
      </c>
      <c r="H6" s="32">
        <v>54.21</v>
      </c>
      <c r="I6" s="32">
        <v>59.9</v>
      </c>
      <c r="J6" s="32">
        <v>69.18</v>
      </c>
      <c r="K6" s="32">
        <v>52.05</v>
      </c>
      <c r="L6" s="32">
        <v>53.86</v>
      </c>
      <c r="M6" s="32">
        <v>1669.66</v>
      </c>
      <c r="N6" s="32">
        <v>68.48</v>
      </c>
      <c r="O6" s="32">
        <v>351.07</v>
      </c>
      <c r="P6" s="32">
        <v>119.73</v>
      </c>
      <c r="Q6" s="32">
        <v>207.63</v>
      </c>
      <c r="R6" s="32">
        <v>208.56</v>
      </c>
      <c r="S6" s="32">
        <v>247.83</v>
      </c>
      <c r="T6" s="32">
        <v>5123.65</v>
      </c>
      <c r="U6" s="32">
        <v>401.19</v>
      </c>
    </row>
    <row r="7">
      <c r="B7" s="32">
        <v>63.51</v>
      </c>
      <c r="C7" s="32">
        <v>51.93</v>
      </c>
      <c r="D7" s="32">
        <v>52.4</v>
      </c>
      <c r="E7" s="32">
        <v>61.3</v>
      </c>
      <c r="F7" s="32">
        <v>54.3099999999999</v>
      </c>
      <c r="G7" s="32">
        <v>50.3799999999999</v>
      </c>
      <c r="H7" s="32">
        <v>52.48</v>
      </c>
      <c r="I7" s="32">
        <v>60.3</v>
      </c>
      <c r="J7" s="32">
        <v>69.13</v>
      </c>
      <c r="K7" s="32">
        <v>52.88</v>
      </c>
      <c r="L7" s="32">
        <v>54.33</v>
      </c>
      <c r="M7" s="32">
        <v>1744.7</v>
      </c>
      <c r="N7" s="32">
        <v>67.3</v>
      </c>
      <c r="O7" s="32">
        <v>356.24</v>
      </c>
      <c r="P7" s="32">
        <v>118.14</v>
      </c>
      <c r="Q7" s="32">
        <v>208.16</v>
      </c>
      <c r="R7" s="32">
        <v>211.22</v>
      </c>
      <c r="S7" s="32">
        <v>246.28</v>
      </c>
      <c r="T7" s="32">
        <v>5278.63999999999</v>
      </c>
      <c r="U7" s="32">
        <v>400.01</v>
      </c>
    </row>
    <row r="8">
      <c r="B8" s="32">
        <v>61.3399999999999</v>
      </c>
      <c r="C8" s="32">
        <v>52.56</v>
      </c>
      <c r="D8" s="32">
        <v>54.35</v>
      </c>
      <c r="E8" s="32">
        <v>63.5999999999999</v>
      </c>
      <c r="F8" s="32">
        <v>55.06</v>
      </c>
      <c r="G8" s="32">
        <v>50.2</v>
      </c>
      <c r="H8" s="32">
        <v>54.5</v>
      </c>
      <c r="I8" s="32">
        <v>61.91</v>
      </c>
      <c r="J8" s="32">
        <v>68.27</v>
      </c>
      <c r="K8" s="32">
        <v>53.32</v>
      </c>
      <c r="L8" s="32">
        <v>53.3399999999999</v>
      </c>
      <c r="M8" s="32">
        <v>1745.57</v>
      </c>
      <c r="N8" s="32">
        <v>68.91</v>
      </c>
      <c r="O8" s="32">
        <v>352.04</v>
      </c>
      <c r="P8" s="32">
        <v>118.619999999999</v>
      </c>
      <c r="Q8" s="32">
        <v>205.88</v>
      </c>
      <c r="R8" s="32">
        <v>211.09</v>
      </c>
      <c r="S8" s="32">
        <v>249.01</v>
      </c>
      <c r="T8" s="32">
        <v>5308.12</v>
      </c>
      <c r="U8" s="32">
        <v>399.94</v>
      </c>
    </row>
    <row r="9">
      <c r="B9" s="32">
        <v>62.14</v>
      </c>
      <c r="C9" s="32">
        <v>52.51</v>
      </c>
      <c r="D9" s="32">
        <v>54.8799999999999</v>
      </c>
      <c r="E9" s="32">
        <v>62.18</v>
      </c>
      <c r="F9" s="32">
        <v>53.85</v>
      </c>
      <c r="G9" s="32">
        <v>50.7</v>
      </c>
      <c r="H9" s="32">
        <v>54.11</v>
      </c>
      <c r="I9" s="32">
        <v>60.28</v>
      </c>
      <c r="J9" s="32">
        <v>68.8399999999999</v>
      </c>
      <c r="K9" s="32">
        <v>51.78</v>
      </c>
      <c r="L9" s="32">
        <v>54.25</v>
      </c>
      <c r="M9" s="32">
        <v>1728.05</v>
      </c>
      <c r="N9" s="32">
        <v>67.34</v>
      </c>
      <c r="O9" s="32">
        <v>356.52</v>
      </c>
      <c r="P9" s="32">
        <v>118.7</v>
      </c>
      <c r="Q9" s="32">
        <v>205.87</v>
      </c>
      <c r="R9" s="32">
        <v>207.98</v>
      </c>
      <c r="S9" s="32">
        <v>246.7</v>
      </c>
      <c r="T9" s="32">
        <v>5377.55</v>
      </c>
      <c r="U9" s="32">
        <v>401.02</v>
      </c>
    </row>
    <row r="10">
      <c r="B10" s="32">
        <v>62.55</v>
      </c>
      <c r="C10" s="32">
        <v>54.17</v>
      </c>
      <c r="D10" s="32">
        <v>53.92</v>
      </c>
      <c r="E10" s="32">
        <v>62.38</v>
      </c>
      <c r="F10" s="32">
        <v>54.8</v>
      </c>
      <c r="G10" s="32">
        <v>50.37</v>
      </c>
      <c r="H10" s="32">
        <v>53.84</v>
      </c>
      <c r="I10" s="32">
        <v>61.17</v>
      </c>
      <c r="J10" s="32">
        <v>68.46</v>
      </c>
      <c r="K10" s="32">
        <v>52.15</v>
      </c>
      <c r="L10" s="32">
        <v>53.66</v>
      </c>
      <c r="M10" s="32">
        <v>1670.24</v>
      </c>
      <c r="N10" s="32">
        <v>67.9299999999999</v>
      </c>
      <c r="O10" s="32">
        <v>354.67</v>
      </c>
      <c r="P10" s="32">
        <v>118.96</v>
      </c>
      <c r="Q10" s="32">
        <v>208.61</v>
      </c>
      <c r="R10" s="32">
        <v>210.6</v>
      </c>
      <c r="S10" s="32">
        <v>249.95</v>
      </c>
      <c r="T10" s="32">
        <v>5141.45</v>
      </c>
      <c r="U10" s="32">
        <v>399.23</v>
      </c>
    </row>
    <row r="11">
      <c r="B11" s="32">
        <v>63.13</v>
      </c>
      <c r="C11" s="32">
        <v>53.14</v>
      </c>
      <c r="D11" s="32">
        <v>53.8</v>
      </c>
      <c r="E11" s="32">
        <v>62.04</v>
      </c>
      <c r="F11" s="32">
        <v>55.61</v>
      </c>
      <c r="G11" s="32">
        <v>52.1</v>
      </c>
      <c r="H11" s="32">
        <v>53.97</v>
      </c>
      <c r="I11" s="32">
        <v>61.04</v>
      </c>
      <c r="J11" s="32">
        <v>69.7899999999999</v>
      </c>
      <c r="K11" s="32">
        <v>53.07</v>
      </c>
      <c r="L11" s="32">
        <v>54.49</v>
      </c>
      <c r="M11" s="32">
        <v>1708.67</v>
      </c>
      <c r="N11" s="32">
        <v>67.97</v>
      </c>
      <c r="O11" s="32">
        <v>353.48</v>
      </c>
      <c r="P11" s="32">
        <v>118.8</v>
      </c>
      <c r="Q11" s="32">
        <v>205.37</v>
      </c>
      <c r="R11" s="32">
        <v>213.02</v>
      </c>
      <c r="S11" s="32">
        <v>249.709999999999</v>
      </c>
      <c r="T11" s="32">
        <v>5242.96</v>
      </c>
      <c r="U11" s="32">
        <v>402.979999999999</v>
      </c>
    </row>
    <row r="12">
      <c r="B12" s="32">
        <v>61.9499999999999</v>
      </c>
      <c r="C12" s="32">
        <v>52.62</v>
      </c>
      <c r="D12" s="32">
        <v>54.77</v>
      </c>
      <c r="E12" s="32">
        <v>61.36</v>
      </c>
      <c r="F12" s="32">
        <v>54.13</v>
      </c>
      <c r="G12" s="32">
        <v>49.69</v>
      </c>
      <c r="H12" s="32">
        <v>56.1</v>
      </c>
      <c r="I12" s="32">
        <v>60.58</v>
      </c>
      <c r="J12" s="32">
        <v>68.66</v>
      </c>
      <c r="K12" s="32">
        <v>52.67</v>
      </c>
      <c r="L12" s="32">
        <v>53.27</v>
      </c>
      <c r="M12" s="32">
        <v>1708.82</v>
      </c>
      <c r="N12" s="32">
        <v>69.03</v>
      </c>
      <c r="O12" s="32">
        <v>346.49</v>
      </c>
      <c r="P12" s="32">
        <v>118.52</v>
      </c>
      <c r="Q12" s="32">
        <v>206.67</v>
      </c>
      <c r="R12" s="32">
        <v>212.84</v>
      </c>
      <c r="S12" s="32">
        <v>246.049999999999</v>
      </c>
      <c r="T12" s="32">
        <v>5227.6</v>
      </c>
      <c r="U12" s="32">
        <v>400.7</v>
      </c>
    </row>
    <row r="13">
      <c r="A13" s="115" t="s">
        <v>137</v>
      </c>
      <c r="B13" s="32">
        <f t="shared" ref="B13:U13" si="1">AVERAGE(B3:B12)</f>
        <v>62.237</v>
      </c>
      <c r="C13" s="32">
        <f t="shared" si="1"/>
        <v>53.023</v>
      </c>
      <c r="D13" s="32">
        <f t="shared" si="1"/>
        <v>54.163</v>
      </c>
      <c r="E13" s="32">
        <f t="shared" si="1"/>
        <v>62.034</v>
      </c>
      <c r="F13" s="32">
        <f t="shared" si="1"/>
        <v>54.54</v>
      </c>
      <c r="G13" s="32">
        <f t="shared" si="1"/>
        <v>50.281</v>
      </c>
      <c r="H13" s="32">
        <f t="shared" si="1"/>
        <v>53.904</v>
      </c>
      <c r="I13" s="32">
        <f t="shared" si="1"/>
        <v>60.425</v>
      </c>
      <c r="J13" s="32">
        <f t="shared" si="1"/>
        <v>68.762</v>
      </c>
      <c r="K13" s="32">
        <f t="shared" si="1"/>
        <v>52.642</v>
      </c>
      <c r="L13" s="32">
        <f t="shared" si="1"/>
        <v>53.941</v>
      </c>
      <c r="M13" s="32">
        <f t="shared" si="1"/>
        <v>1696.336</v>
      </c>
      <c r="N13" s="32">
        <f t="shared" si="1"/>
        <v>67.927</v>
      </c>
      <c r="O13" s="32">
        <f t="shared" si="1"/>
        <v>353.654</v>
      </c>
      <c r="P13" s="32">
        <f t="shared" si="1"/>
        <v>118.492</v>
      </c>
      <c r="Q13" s="32">
        <f t="shared" si="1"/>
        <v>206.8</v>
      </c>
      <c r="R13" s="32">
        <f t="shared" si="1"/>
        <v>210.188</v>
      </c>
      <c r="S13" s="32">
        <f t="shared" si="1"/>
        <v>247.229</v>
      </c>
      <c r="T13" s="32">
        <f t="shared" si="1"/>
        <v>5206.901</v>
      </c>
      <c r="U13" s="32">
        <f t="shared" si="1"/>
        <v>400.651</v>
      </c>
    </row>
    <row r="14">
      <c r="A14" s="115" t="s">
        <v>138</v>
      </c>
      <c r="B14" s="32">
        <f t="shared" ref="B14:U14" si="2">_xlfn.STDEV.S(B3:B12)</f>
        <v>0.8149989775</v>
      </c>
      <c r="C14" s="32">
        <f t="shared" si="2"/>
        <v>0.786808603</v>
      </c>
      <c r="D14" s="32">
        <f t="shared" si="2"/>
        <v>0.8695471363</v>
      </c>
      <c r="E14" s="32">
        <f t="shared" si="2"/>
        <v>0.7455229335</v>
      </c>
      <c r="F14" s="32">
        <f t="shared" si="2"/>
        <v>0.6340522236</v>
      </c>
      <c r="G14" s="32">
        <f t="shared" si="2"/>
        <v>0.736349102</v>
      </c>
      <c r="H14" s="32">
        <f t="shared" si="2"/>
        <v>1.009831669</v>
      </c>
      <c r="I14" s="32">
        <f t="shared" si="2"/>
        <v>0.8364109835</v>
      </c>
      <c r="J14" s="32">
        <f t="shared" si="2"/>
        <v>0.4988386513</v>
      </c>
      <c r="K14" s="32">
        <f t="shared" si="2"/>
        <v>0.5162643595</v>
      </c>
      <c r="L14" s="32">
        <f t="shared" si="2"/>
        <v>0.4101070321</v>
      </c>
      <c r="M14" s="32">
        <f t="shared" si="2"/>
        <v>36.94188625</v>
      </c>
      <c r="N14" s="32">
        <f t="shared" si="2"/>
        <v>0.7058493701</v>
      </c>
      <c r="O14" s="32">
        <f t="shared" si="2"/>
        <v>3.125913911</v>
      </c>
      <c r="P14" s="32">
        <f t="shared" si="2"/>
        <v>0.735146244</v>
      </c>
      <c r="Q14" s="32">
        <f t="shared" si="2"/>
        <v>1.068883114</v>
      </c>
      <c r="R14" s="32">
        <f t="shared" si="2"/>
        <v>1.831118662</v>
      </c>
      <c r="S14" s="32">
        <f t="shared" si="2"/>
        <v>1.844694796</v>
      </c>
      <c r="T14" s="32">
        <f t="shared" si="2"/>
        <v>110.5563059</v>
      </c>
      <c r="U14" s="32">
        <f t="shared" si="2"/>
        <v>1.396459412</v>
      </c>
    </row>
    <row r="15">
      <c r="A15" s="114" t="s">
        <v>139</v>
      </c>
      <c r="B15" s="34">
        <f t="shared" ref="B15:U15" si="3">2*B14</f>
        <v>1.629997955</v>
      </c>
      <c r="C15" s="34">
        <f t="shared" si="3"/>
        <v>1.573617206</v>
      </c>
      <c r="D15" s="34">
        <f t="shared" si="3"/>
        <v>1.739094273</v>
      </c>
      <c r="E15" s="34">
        <f t="shared" si="3"/>
        <v>1.491045867</v>
      </c>
      <c r="F15" s="34">
        <f t="shared" si="3"/>
        <v>1.268104447</v>
      </c>
      <c r="G15" s="34">
        <f t="shared" si="3"/>
        <v>1.472698204</v>
      </c>
      <c r="H15" s="34">
        <f t="shared" si="3"/>
        <v>2.019663338</v>
      </c>
      <c r="I15" s="34">
        <f t="shared" si="3"/>
        <v>1.672821967</v>
      </c>
      <c r="J15" s="34">
        <f t="shared" si="3"/>
        <v>0.9976773025</v>
      </c>
      <c r="K15" s="34">
        <f t="shared" si="3"/>
        <v>1.032528719</v>
      </c>
      <c r="L15" s="34">
        <f t="shared" si="3"/>
        <v>0.8202140642</v>
      </c>
      <c r="M15" s="34">
        <f t="shared" si="3"/>
        <v>73.88377251</v>
      </c>
      <c r="N15" s="34">
        <f t="shared" si="3"/>
        <v>1.41169874</v>
      </c>
      <c r="O15" s="34">
        <f t="shared" si="3"/>
        <v>6.251827822</v>
      </c>
      <c r="P15" s="34">
        <f t="shared" si="3"/>
        <v>1.470292488</v>
      </c>
      <c r="Q15" s="34">
        <f t="shared" si="3"/>
        <v>2.137766228</v>
      </c>
      <c r="R15" s="34">
        <f t="shared" si="3"/>
        <v>3.662237325</v>
      </c>
      <c r="S15" s="34">
        <f t="shared" si="3"/>
        <v>3.689389591</v>
      </c>
      <c r="T15" s="34">
        <f t="shared" si="3"/>
        <v>221.1126117</v>
      </c>
      <c r="U15" s="34">
        <f t="shared" si="3"/>
        <v>2.792918824</v>
      </c>
    </row>
    <row r="16">
      <c r="A16" s="114" t="s">
        <v>140</v>
      </c>
      <c r="B16" s="32">
        <v>80.62</v>
      </c>
      <c r="C16" s="32">
        <v>76.71</v>
      </c>
      <c r="D16" s="32">
        <v>78.5</v>
      </c>
      <c r="E16" s="32">
        <v>87.05</v>
      </c>
      <c r="F16" s="32">
        <v>77.58</v>
      </c>
      <c r="G16" s="32">
        <v>73.74</v>
      </c>
      <c r="H16" s="32">
        <v>77.77</v>
      </c>
      <c r="I16" s="32">
        <v>86.31</v>
      </c>
      <c r="J16" s="32">
        <v>97.5</v>
      </c>
      <c r="K16" s="32">
        <v>76.57</v>
      </c>
      <c r="L16" s="32">
        <v>78.44</v>
      </c>
      <c r="M16" s="32">
        <v>2046.51</v>
      </c>
      <c r="N16" s="32">
        <v>97.32</v>
      </c>
      <c r="O16" s="32">
        <v>423.6</v>
      </c>
      <c r="P16" s="32">
        <v>161.89</v>
      </c>
      <c r="Q16" s="32">
        <v>252.81</v>
      </c>
      <c r="R16" s="32">
        <v>219.43</v>
      </c>
      <c r="S16" s="32">
        <v>300.67</v>
      </c>
      <c r="T16" s="32">
        <v>3818.8</v>
      </c>
      <c r="U16" s="32">
        <v>492.94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0.0248287488</v>
      </c>
      <c r="L17" s="117"/>
      <c r="M17" s="117"/>
      <c r="N17" s="117"/>
      <c r="O17" s="117"/>
      <c r="P17" s="112" t="s">
        <v>142</v>
      </c>
      <c r="Q17" s="117">
        <f>average(L15:Q15)/60</f>
        <v>0.2388210329</v>
      </c>
      <c r="R17" s="117"/>
      <c r="S17" s="117"/>
      <c r="T17" s="112" t="s">
        <v>143</v>
      </c>
      <c r="U17" s="117">
        <f>average(R15:U15)/60</f>
        <v>0.9635714894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423244.0</v>
      </c>
      <c r="C19" s="119">
        <v>408336.0</v>
      </c>
      <c r="D19" s="119">
        <v>410272.0</v>
      </c>
      <c r="E19" s="119">
        <v>463516.0</v>
      </c>
      <c r="F19" s="119">
        <v>419516.0</v>
      </c>
      <c r="G19" s="119">
        <v>393192.0</v>
      </c>
      <c r="H19" s="119">
        <v>408380.0</v>
      </c>
      <c r="I19" s="119">
        <v>437244.0</v>
      </c>
      <c r="J19" s="119">
        <v>488452.0</v>
      </c>
      <c r="K19" s="119">
        <v>398108.0</v>
      </c>
      <c r="L19" s="119">
        <v>421608.0</v>
      </c>
      <c r="M19" s="119">
        <v>2563464.0</v>
      </c>
      <c r="N19" s="119">
        <v>495748.0</v>
      </c>
      <c r="O19" s="119">
        <v>2290708.0</v>
      </c>
      <c r="P19" s="119">
        <v>658152.0</v>
      </c>
      <c r="Q19" s="119">
        <v>3264992.0</v>
      </c>
      <c r="R19" s="119">
        <v>2381112.0</v>
      </c>
      <c r="S19" s="119">
        <v>3264804.0</v>
      </c>
      <c r="T19" s="119">
        <v>3529204.0</v>
      </c>
      <c r="U19" s="119">
        <v>4478684.0</v>
      </c>
    </row>
    <row r="20">
      <c r="B20" s="119">
        <v>422604.0</v>
      </c>
      <c r="C20" s="119">
        <v>407936.0</v>
      </c>
      <c r="D20" s="119">
        <v>410244.0</v>
      </c>
      <c r="E20" s="119">
        <v>463344.0</v>
      </c>
      <c r="F20" s="119">
        <v>419364.0</v>
      </c>
      <c r="G20" s="119">
        <v>393064.0</v>
      </c>
      <c r="H20" s="119">
        <v>408180.0</v>
      </c>
      <c r="I20" s="119">
        <v>437596.0</v>
      </c>
      <c r="J20" s="119">
        <v>488296.0</v>
      </c>
      <c r="K20" s="119">
        <v>398256.0</v>
      </c>
      <c r="L20" s="119">
        <v>421896.0</v>
      </c>
      <c r="M20" s="119">
        <v>2557660.0</v>
      </c>
      <c r="N20" s="119">
        <v>495744.0</v>
      </c>
      <c r="O20" s="119">
        <v>2289956.0</v>
      </c>
      <c r="P20" s="119">
        <v>658168.0</v>
      </c>
      <c r="Q20" s="119">
        <v>3265012.0</v>
      </c>
      <c r="R20" s="119">
        <v>2381440.0</v>
      </c>
      <c r="S20" s="119">
        <v>3264932.0</v>
      </c>
      <c r="T20" s="119">
        <v>3475280.0</v>
      </c>
      <c r="U20" s="119">
        <v>4478588.0</v>
      </c>
    </row>
    <row r="21">
      <c r="B21" s="119">
        <v>423824.0</v>
      </c>
      <c r="C21" s="119">
        <v>408176.0</v>
      </c>
      <c r="D21" s="119">
        <v>410208.0</v>
      </c>
      <c r="E21" s="119">
        <v>463500.0</v>
      </c>
      <c r="F21" s="119">
        <v>419560.0</v>
      </c>
      <c r="G21" s="119">
        <v>393540.0</v>
      </c>
      <c r="H21" s="119">
        <v>408484.0</v>
      </c>
      <c r="I21" s="119">
        <v>436980.0</v>
      </c>
      <c r="J21" s="119">
        <v>488272.0</v>
      </c>
      <c r="K21" s="119">
        <v>398176.0</v>
      </c>
      <c r="L21" s="119">
        <v>421792.0</v>
      </c>
      <c r="M21" s="119">
        <v>2559036.0</v>
      </c>
      <c r="N21" s="119">
        <v>495748.0</v>
      </c>
      <c r="O21" s="119">
        <v>2290104.0</v>
      </c>
      <c r="P21" s="119">
        <v>658220.0</v>
      </c>
      <c r="Q21" s="119">
        <v>3264824.0</v>
      </c>
      <c r="R21" s="119">
        <v>2381116.0</v>
      </c>
      <c r="S21" s="119">
        <v>3265060.0</v>
      </c>
      <c r="T21" s="119">
        <v>3474980.0</v>
      </c>
      <c r="U21" s="119">
        <v>4478648.0</v>
      </c>
    </row>
    <row r="22">
      <c r="B22" s="119">
        <v>423620.0</v>
      </c>
      <c r="C22" s="119">
        <v>408240.0</v>
      </c>
      <c r="D22" s="119">
        <v>410256.0</v>
      </c>
      <c r="E22" s="119">
        <v>464012.0</v>
      </c>
      <c r="F22" s="119">
        <v>419584.0</v>
      </c>
      <c r="G22" s="119">
        <v>393156.0</v>
      </c>
      <c r="H22" s="119">
        <v>408284.0</v>
      </c>
      <c r="I22" s="119">
        <v>436980.0</v>
      </c>
      <c r="J22" s="119">
        <v>488004.0</v>
      </c>
      <c r="K22" s="119">
        <v>398424.0</v>
      </c>
      <c r="L22" s="119">
        <v>421840.0</v>
      </c>
      <c r="M22" s="119">
        <v>2563540.0</v>
      </c>
      <c r="N22" s="119">
        <v>495904.0</v>
      </c>
      <c r="O22" s="119">
        <v>2290588.0</v>
      </c>
      <c r="P22" s="119">
        <v>658432.0</v>
      </c>
      <c r="Q22" s="119">
        <v>3264836.0</v>
      </c>
      <c r="R22" s="119">
        <v>2380980.0</v>
      </c>
      <c r="S22" s="119">
        <v>3264976.0</v>
      </c>
      <c r="T22" s="119">
        <v>3528968.0</v>
      </c>
      <c r="U22" s="119">
        <v>4478804.0</v>
      </c>
    </row>
    <row r="23">
      <c r="B23" s="119">
        <v>422792.0</v>
      </c>
      <c r="C23" s="119">
        <v>408392.0</v>
      </c>
      <c r="D23" s="119">
        <v>410624.0</v>
      </c>
      <c r="E23" s="119">
        <v>463676.0</v>
      </c>
      <c r="F23" s="119">
        <v>419332.0</v>
      </c>
      <c r="G23" s="119">
        <v>392960.0</v>
      </c>
      <c r="H23" s="119">
        <v>408464.0</v>
      </c>
      <c r="I23" s="119">
        <v>437320.0</v>
      </c>
      <c r="J23" s="119">
        <v>487688.0</v>
      </c>
      <c r="K23" s="119">
        <v>398172.0</v>
      </c>
      <c r="L23" s="119">
        <v>421552.0</v>
      </c>
      <c r="M23" s="119">
        <v>2563400.0</v>
      </c>
      <c r="N23" s="119">
        <v>495984.0</v>
      </c>
      <c r="O23" s="119">
        <v>2290248.0</v>
      </c>
      <c r="P23" s="119">
        <v>658252.0</v>
      </c>
      <c r="Q23" s="119">
        <v>3265100.0</v>
      </c>
      <c r="R23" s="119">
        <v>2381992.0</v>
      </c>
      <c r="S23" s="119">
        <v>3264684.0</v>
      </c>
      <c r="T23" s="119">
        <v>3474812.0</v>
      </c>
      <c r="U23" s="119">
        <v>4478580.0</v>
      </c>
    </row>
    <row r="24">
      <c r="B24" s="119">
        <v>422608.0</v>
      </c>
      <c r="C24" s="119">
        <v>408264.0</v>
      </c>
      <c r="D24" s="119">
        <v>410028.0</v>
      </c>
      <c r="E24" s="119">
        <v>463604.0</v>
      </c>
      <c r="F24" s="119">
        <v>419576.0</v>
      </c>
      <c r="G24" s="119">
        <v>393212.0</v>
      </c>
      <c r="H24" s="119">
        <v>408820.0</v>
      </c>
      <c r="I24" s="119">
        <v>436876.0</v>
      </c>
      <c r="J24" s="119">
        <v>488136.0</v>
      </c>
      <c r="K24" s="119">
        <v>398360.0</v>
      </c>
      <c r="L24" s="119">
        <v>422152.0</v>
      </c>
      <c r="M24" s="119">
        <v>2558396.0</v>
      </c>
      <c r="N24" s="119">
        <v>495896.0</v>
      </c>
      <c r="O24" s="119">
        <v>2290060.0</v>
      </c>
      <c r="P24" s="119">
        <v>658320.0</v>
      </c>
      <c r="Q24" s="119">
        <v>3265332.0</v>
      </c>
      <c r="R24" s="119">
        <v>2381672.0</v>
      </c>
      <c r="S24" s="119">
        <v>3264964.0</v>
      </c>
      <c r="T24" s="119">
        <v>3475072.0</v>
      </c>
      <c r="U24" s="119">
        <v>4478816.0</v>
      </c>
    </row>
    <row r="25">
      <c r="B25" s="119">
        <v>423860.0</v>
      </c>
      <c r="C25" s="119">
        <v>408416.0</v>
      </c>
      <c r="D25" s="119">
        <v>410368.0</v>
      </c>
      <c r="E25" s="119">
        <v>463476.0</v>
      </c>
      <c r="F25" s="119">
        <v>419560.0</v>
      </c>
      <c r="G25" s="119">
        <v>392972.0</v>
      </c>
      <c r="H25" s="119">
        <v>408284.0</v>
      </c>
      <c r="I25" s="119">
        <v>437188.0</v>
      </c>
      <c r="J25" s="119">
        <v>487848.0</v>
      </c>
      <c r="K25" s="119">
        <v>398436.0</v>
      </c>
      <c r="L25" s="119">
        <v>421764.0</v>
      </c>
      <c r="M25" s="119">
        <v>2558352.0</v>
      </c>
      <c r="N25" s="119">
        <v>496084.0</v>
      </c>
      <c r="O25" s="119">
        <v>2290588.0</v>
      </c>
      <c r="P25" s="119">
        <v>658752.0</v>
      </c>
      <c r="Q25" s="119">
        <v>3264752.0</v>
      </c>
      <c r="R25" s="119">
        <v>2381748.0</v>
      </c>
      <c r="S25" s="119">
        <v>3264700.0</v>
      </c>
      <c r="T25" s="119">
        <v>3474964.0</v>
      </c>
      <c r="U25" s="119">
        <v>4478964.0</v>
      </c>
    </row>
    <row r="26">
      <c r="B26" s="119">
        <v>419172.0</v>
      </c>
      <c r="C26" s="119">
        <v>408772.0</v>
      </c>
      <c r="D26" s="119">
        <v>409752.0</v>
      </c>
      <c r="E26" s="119">
        <v>463524.0</v>
      </c>
      <c r="F26" s="119">
        <v>419452.0</v>
      </c>
      <c r="G26" s="119">
        <v>392952.0</v>
      </c>
      <c r="H26" s="119">
        <v>408192.0</v>
      </c>
      <c r="I26" s="119">
        <v>437036.0</v>
      </c>
      <c r="J26" s="119">
        <v>488328.0</v>
      </c>
      <c r="K26" s="119">
        <v>398316.0</v>
      </c>
      <c r="L26" s="119">
        <v>421636.0</v>
      </c>
      <c r="M26" s="119">
        <v>2557672.0</v>
      </c>
      <c r="N26" s="119">
        <v>495828.0</v>
      </c>
      <c r="O26" s="119">
        <v>2290440.0</v>
      </c>
      <c r="P26" s="119">
        <v>658092.0</v>
      </c>
      <c r="Q26" s="119">
        <v>3264568.0</v>
      </c>
      <c r="R26" s="119">
        <v>2381400.0</v>
      </c>
      <c r="S26" s="119">
        <v>3265016.0</v>
      </c>
      <c r="T26" s="119">
        <v>3474900.0</v>
      </c>
      <c r="U26" s="119">
        <v>4478680.0</v>
      </c>
    </row>
    <row r="27">
      <c r="B27" s="119">
        <v>422508.0</v>
      </c>
      <c r="C27" s="119">
        <v>408496.0</v>
      </c>
      <c r="D27" s="119">
        <v>410208.0</v>
      </c>
      <c r="E27" s="119">
        <v>463328.0</v>
      </c>
      <c r="F27" s="119">
        <v>419252.0</v>
      </c>
      <c r="G27" s="119">
        <v>393060.0</v>
      </c>
      <c r="H27" s="119">
        <v>408460.0</v>
      </c>
      <c r="I27" s="119">
        <v>436948.0</v>
      </c>
      <c r="J27" s="119">
        <v>488092.0</v>
      </c>
      <c r="K27" s="119">
        <v>398496.0</v>
      </c>
      <c r="L27" s="119">
        <v>421884.0</v>
      </c>
      <c r="M27" s="119">
        <v>2559172.0</v>
      </c>
      <c r="N27" s="119">
        <v>496096.0</v>
      </c>
      <c r="O27" s="119">
        <v>2290096.0</v>
      </c>
      <c r="P27" s="119">
        <v>658104.0</v>
      </c>
      <c r="Q27" s="119">
        <v>3264944.0</v>
      </c>
      <c r="R27" s="119">
        <v>2381568.0</v>
      </c>
      <c r="S27" s="119">
        <v>3264592.0</v>
      </c>
      <c r="T27" s="119">
        <v>3474844.0</v>
      </c>
      <c r="U27" s="119">
        <v>4478408.0</v>
      </c>
    </row>
    <row r="28">
      <c r="B28" s="119">
        <v>418712.0</v>
      </c>
      <c r="C28" s="119">
        <v>408264.0</v>
      </c>
      <c r="D28" s="119">
        <v>410144.0</v>
      </c>
      <c r="E28" s="119">
        <v>463644.0</v>
      </c>
      <c r="F28" s="119">
        <v>419360.0</v>
      </c>
      <c r="G28" s="119">
        <v>393192.0</v>
      </c>
      <c r="H28" s="119">
        <v>408500.0</v>
      </c>
      <c r="I28" s="119">
        <v>436860.0</v>
      </c>
      <c r="J28" s="119">
        <v>488232.0</v>
      </c>
      <c r="K28" s="119">
        <v>398240.0</v>
      </c>
      <c r="L28" s="119">
        <v>421740.0</v>
      </c>
      <c r="M28" s="119">
        <v>2563464.0</v>
      </c>
      <c r="N28" s="119">
        <v>495856.0</v>
      </c>
      <c r="O28" s="119">
        <v>2289912.0</v>
      </c>
      <c r="P28" s="119">
        <v>658380.0</v>
      </c>
      <c r="Q28" s="119">
        <v>3264936.0</v>
      </c>
      <c r="R28" s="119">
        <v>2380976.0</v>
      </c>
      <c r="S28" s="119">
        <v>3264644.0</v>
      </c>
      <c r="T28" s="119">
        <v>3474972.0</v>
      </c>
      <c r="U28" s="119">
        <v>4478308.0</v>
      </c>
    </row>
    <row r="29">
      <c r="A29" s="115" t="s">
        <v>137</v>
      </c>
      <c r="B29" s="32">
        <f t="shared" ref="B29:U29" si="4">AVERAGE(B19:B28)</f>
        <v>422294.4</v>
      </c>
      <c r="C29" s="32">
        <f t="shared" si="4"/>
        <v>408329.2</v>
      </c>
      <c r="D29" s="32">
        <f t="shared" si="4"/>
        <v>410210.4</v>
      </c>
      <c r="E29" s="32">
        <f t="shared" si="4"/>
        <v>463562.4</v>
      </c>
      <c r="F29" s="32">
        <f t="shared" si="4"/>
        <v>419455.6</v>
      </c>
      <c r="G29" s="32">
        <f t="shared" si="4"/>
        <v>393130</v>
      </c>
      <c r="H29" s="32">
        <f t="shared" si="4"/>
        <v>408404.8</v>
      </c>
      <c r="I29" s="32">
        <f t="shared" si="4"/>
        <v>437102.8</v>
      </c>
      <c r="J29" s="32">
        <f t="shared" si="4"/>
        <v>488134.8</v>
      </c>
      <c r="K29" s="32">
        <f t="shared" si="4"/>
        <v>398298.4</v>
      </c>
      <c r="L29" s="32">
        <f t="shared" si="4"/>
        <v>421786.4</v>
      </c>
      <c r="M29" s="32">
        <f t="shared" si="4"/>
        <v>2560415.6</v>
      </c>
      <c r="N29" s="32">
        <f t="shared" si="4"/>
        <v>495888.8</v>
      </c>
      <c r="O29" s="32">
        <f t="shared" si="4"/>
        <v>2290270</v>
      </c>
      <c r="P29" s="32">
        <f t="shared" si="4"/>
        <v>658287.2</v>
      </c>
      <c r="Q29" s="32">
        <f t="shared" si="4"/>
        <v>3264929.6</v>
      </c>
      <c r="R29" s="32">
        <f t="shared" si="4"/>
        <v>2381400.4</v>
      </c>
      <c r="S29" s="32">
        <f t="shared" si="4"/>
        <v>3264837.2</v>
      </c>
      <c r="T29" s="32">
        <f t="shared" si="4"/>
        <v>3485799.6</v>
      </c>
      <c r="U29" s="32">
        <f t="shared" si="4"/>
        <v>4478648</v>
      </c>
    </row>
    <row r="30">
      <c r="A30" s="115" t="s">
        <v>138</v>
      </c>
      <c r="B30" s="32">
        <f t="shared" ref="B30:U30" si="5">_xlfn.STDEV.S(B19:B28)</f>
        <v>1841.50103</v>
      </c>
      <c r="C30" s="32">
        <f t="shared" si="5"/>
        <v>218.5694906</v>
      </c>
      <c r="D30" s="32">
        <f t="shared" si="5"/>
        <v>223.7872005</v>
      </c>
      <c r="E30" s="32">
        <f t="shared" si="5"/>
        <v>194.6684931</v>
      </c>
      <c r="F30" s="32">
        <f t="shared" si="5"/>
        <v>120.5092896</v>
      </c>
      <c r="G30" s="32">
        <f t="shared" si="5"/>
        <v>175.7498222</v>
      </c>
      <c r="H30" s="32">
        <f t="shared" si="5"/>
        <v>188.531636</v>
      </c>
      <c r="I30" s="32">
        <f t="shared" si="5"/>
        <v>232.5208712</v>
      </c>
      <c r="J30" s="32">
        <f t="shared" si="5"/>
        <v>234.0526057</v>
      </c>
      <c r="K30" s="32">
        <f t="shared" si="5"/>
        <v>129.2191936</v>
      </c>
      <c r="L30" s="32">
        <f t="shared" si="5"/>
        <v>173.2533149</v>
      </c>
      <c r="M30" s="32">
        <f t="shared" si="5"/>
        <v>2670.034174</v>
      </c>
      <c r="N30" s="32">
        <f t="shared" si="5"/>
        <v>131.5588588</v>
      </c>
      <c r="O30" s="32">
        <f t="shared" si="5"/>
        <v>289.0920653</v>
      </c>
      <c r="P30" s="32">
        <f t="shared" si="5"/>
        <v>199.0537616</v>
      </c>
      <c r="Q30" s="32">
        <f t="shared" si="5"/>
        <v>206.5866512</v>
      </c>
      <c r="R30" s="32">
        <f t="shared" si="5"/>
        <v>348.8314461</v>
      </c>
      <c r="S30" s="32">
        <f t="shared" si="5"/>
        <v>172.1709745</v>
      </c>
      <c r="T30" s="32">
        <f t="shared" si="5"/>
        <v>22814.37359</v>
      </c>
      <c r="U30" s="32">
        <f t="shared" si="5"/>
        <v>193.2643555</v>
      </c>
    </row>
    <row r="31">
      <c r="A31" s="114" t="s">
        <v>139</v>
      </c>
      <c r="B31" s="34">
        <f t="shared" ref="B31:U31" si="6">2*B30</f>
        <v>3683.002061</v>
      </c>
      <c r="C31" s="34">
        <f t="shared" si="6"/>
        <v>437.1389812</v>
      </c>
      <c r="D31" s="34">
        <f t="shared" si="6"/>
        <v>447.574401</v>
      </c>
      <c r="E31" s="34">
        <f t="shared" si="6"/>
        <v>389.3369863</v>
      </c>
      <c r="F31" s="34">
        <f t="shared" si="6"/>
        <v>241.0185793</v>
      </c>
      <c r="G31" s="34">
        <f t="shared" si="6"/>
        <v>351.4996444</v>
      </c>
      <c r="H31" s="34">
        <f t="shared" si="6"/>
        <v>377.063272</v>
      </c>
      <c r="I31" s="34">
        <f t="shared" si="6"/>
        <v>465.0417425</v>
      </c>
      <c r="J31" s="34">
        <f t="shared" si="6"/>
        <v>468.1052113</v>
      </c>
      <c r="K31" s="34">
        <f t="shared" si="6"/>
        <v>258.4383872</v>
      </c>
      <c r="L31" s="34">
        <f t="shared" si="6"/>
        <v>346.5066297</v>
      </c>
      <c r="M31" s="34">
        <f t="shared" si="6"/>
        <v>5340.068347</v>
      </c>
      <c r="N31" s="34">
        <f t="shared" si="6"/>
        <v>263.1177176</v>
      </c>
      <c r="O31" s="34">
        <f t="shared" si="6"/>
        <v>578.1841306</v>
      </c>
      <c r="P31" s="34">
        <f t="shared" si="6"/>
        <v>398.1075232</v>
      </c>
      <c r="Q31" s="34">
        <f t="shared" si="6"/>
        <v>413.1733024</v>
      </c>
      <c r="R31" s="34">
        <f t="shared" si="6"/>
        <v>697.6628922</v>
      </c>
      <c r="S31" s="34">
        <f t="shared" si="6"/>
        <v>344.3419489</v>
      </c>
      <c r="T31" s="34">
        <f t="shared" si="6"/>
        <v>45628.74719</v>
      </c>
      <c r="U31" s="34">
        <f t="shared" si="6"/>
        <v>386.528711</v>
      </c>
    </row>
    <row r="32">
      <c r="A32" s="114" t="s">
        <v>145</v>
      </c>
      <c r="B32" s="32">
        <v>422464.0</v>
      </c>
      <c r="C32" s="32">
        <v>408776.0</v>
      </c>
      <c r="D32" s="32">
        <v>409900.0</v>
      </c>
      <c r="E32" s="32">
        <v>463848.0</v>
      </c>
      <c r="F32" s="32">
        <v>420036.0</v>
      </c>
      <c r="G32" s="32">
        <v>393296.0</v>
      </c>
      <c r="H32" s="32">
        <v>408300.0</v>
      </c>
      <c r="I32" s="32">
        <v>437876.0</v>
      </c>
      <c r="J32" s="32">
        <v>488564.0</v>
      </c>
      <c r="K32" s="32">
        <v>398884.0</v>
      </c>
      <c r="L32" s="32">
        <v>414452.0</v>
      </c>
      <c r="M32" s="32">
        <v>2562752.0</v>
      </c>
      <c r="N32" s="32">
        <v>496192.0</v>
      </c>
      <c r="O32" s="32">
        <v>2290732.0</v>
      </c>
      <c r="P32" s="32">
        <v>658660.0</v>
      </c>
      <c r="Q32" s="32">
        <v>3265032.0</v>
      </c>
      <c r="R32" s="32">
        <v>2381736.0</v>
      </c>
      <c r="S32" s="32">
        <v>3264968.0</v>
      </c>
      <c r="T32" s="32">
        <v>2201972.0</v>
      </c>
      <c r="U32" s="32">
        <v>4478836.0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0.6951386002</v>
      </c>
      <c r="L33" s="117"/>
      <c r="M33" s="117"/>
      <c r="N33" s="117"/>
      <c r="O33" s="117"/>
      <c r="P33" s="112" t="s">
        <v>142</v>
      </c>
      <c r="Q33" s="117">
        <f>average(L31:Q31)/1024</f>
        <v>1.194524357</v>
      </c>
      <c r="R33" s="117"/>
      <c r="S33" s="117"/>
      <c r="T33" s="112" t="s">
        <v>143</v>
      </c>
      <c r="U33" s="117">
        <f>average(R31:U31)/1024</f>
        <v>11.48859393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1.0</v>
      </c>
      <c r="S34" s="32">
        <v>0.0</v>
      </c>
      <c r="T34" s="32">
        <v>0.0</v>
      </c>
      <c r="U34" s="32">
        <v>1.0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1.0</v>
      </c>
      <c r="S35" s="32">
        <v>0.0</v>
      </c>
      <c r="T35" s="32">
        <v>0.0</v>
      </c>
      <c r="U35" s="32">
        <v>1.0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1.0</v>
      </c>
      <c r="S36" s="32">
        <v>0.0</v>
      </c>
      <c r="T36" s="32">
        <v>0.0</v>
      </c>
      <c r="U36" s="32">
        <v>1.0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1.0</v>
      </c>
      <c r="S37" s="32">
        <v>0.0</v>
      </c>
      <c r="T37" s="32">
        <v>0.0</v>
      </c>
      <c r="U37" s="32">
        <v>1.0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2">
        <v>1.0</v>
      </c>
      <c r="S38" s="32">
        <v>0.0</v>
      </c>
      <c r="T38" s="32">
        <v>0.0</v>
      </c>
      <c r="U38" s="32">
        <v>1.0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1.0</v>
      </c>
      <c r="S39" s="32">
        <v>0.0</v>
      </c>
      <c r="T39" s="32">
        <v>0.0</v>
      </c>
      <c r="U39" s="32">
        <v>1.0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2">
        <v>1.0</v>
      </c>
      <c r="S40" s="32">
        <v>0.0</v>
      </c>
      <c r="T40" s="32">
        <v>0.0</v>
      </c>
      <c r="U40" s="32">
        <v>1.0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1.0</v>
      </c>
      <c r="S41" s="32">
        <v>0.0</v>
      </c>
      <c r="T41" s="32">
        <v>0.0</v>
      </c>
      <c r="U41" s="32">
        <v>1.0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2">
        <v>1.0</v>
      </c>
      <c r="S42" s="32">
        <v>0.0</v>
      </c>
      <c r="T42" s="32">
        <v>0.0</v>
      </c>
      <c r="U42" s="32">
        <v>1.0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2">
        <v>1.0</v>
      </c>
      <c r="S43" s="32">
        <v>0.0</v>
      </c>
      <c r="T43" s="32">
        <v>0.0</v>
      </c>
      <c r="U43" s="32">
        <v>1.0</v>
      </c>
    </row>
    <row r="44">
      <c r="A44" s="115" t="s">
        <v>137</v>
      </c>
      <c r="B44" s="32">
        <f t="shared" ref="B44:U44" si="7">AVERAGE(B34:B43)</f>
        <v>0</v>
      </c>
      <c r="C44" s="32">
        <f t="shared" si="7"/>
        <v>0</v>
      </c>
      <c r="D44" s="32">
        <f t="shared" si="7"/>
        <v>0</v>
      </c>
      <c r="E44" s="32">
        <f t="shared" si="7"/>
        <v>0</v>
      </c>
      <c r="F44" s="32">
        <f t="shared" si="7"/>
        <v>0</v>
      </c>
      <c r="G44" s="32">
        <f t="shared" si="7"/>
        <v>0</v>
      </c>
      <c r="H44" s="32">
        <f t="shared" si="7"/>
        <v>0</v>
      </c>
      <c r="I44" s="32">
        <f t="shared" si="7"/>
        <v>0</v>
      </c>
      <c r="J44" s="32">
        <f t="shared" si="7"/>
        <v>0</v>
      </c>
      <c r="K44" s="32">
        <f t="shared" si="7"/>
        <v>0</v>
      </c>
      <c r="L44" s="32">
        <f t="shared" si="7"/>
        <v>0</v>
      </c>
      <c r="M44" s="32">
        <f t="shared" si="7"/>
        <v>0</v>
      </c>
      <c r="N44" s="32">
        <f t="shared" si="7"/>
        <v>0</v>
      </c>
      <c r="O44" s="32">
        <f t="shared" si="7"/>
        <v>0</v>
      </c>
      <c r="P44" s="32">
        <f t="shared" si="7"/>
        <v>0</v>
      </c>
      <c r="Q44" s="32">
        <f t="shared" si="7"/>
        <v>0</v>
      </c>
      <c r="R44" s="32">
        <f t="shared" si="7"/>
        <v>1</v>
      </c>
      <c r="S44" s="32">
        <f t="shared" si="7"/>
        <v>0</v>
      </c>
      <c r="T44" s="32">
        <f t="shared" si="7"/>
        <v>0</v>
      </c>
      <c r="U44" s="32">
        <f t="shared" si="7"/>
        <v>1</v>
      </c>
    </row>
    <row r="45">
      <c r="A45" s="114"/>
    </row>
    <row r="46">
      <c r="A46" s="114" t="s">
        <v>147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1"/>
      <c r="S46" s="120"/>
      <c r="T46" s="121"/>
      <c r="U46" s="121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75.89</v>
      </c>
      <c r="C3" s="127">
        <v>3.11</v>
      </c>
      <c r="D3" s="127">
        <v>2.96</v>
      </c>
      <c r="E3" s="127">
        <v>0.03</v>
      </c>
      <c r="F3" s="127">
        <v>6.92</v>
      </c>
      <c r="G3" s="127">
        <v>8.1</v>
      </c>
      <c r="H3" s="127">
        <v>1.59</v>
      </c>
      <c r="I3" s="127">
        <v>5.97</v>
      </c>
      <c r="J3" s="127">
        <v>9.55</v>
      </c>
      <c r="K3" s="127">
        <v>7.18</v>
      </c>
      <c r="L3" s="127">
        <v>2.16</v>
      </c>
      <c r="M3" s="127">
        <v>0.1</v>
      </c>
      <c r="N3" s="127">
        <v>10.53</v>
      </c>
      <c r="O3" s="141">
        <v>36.47</v>
      </c>
      <c r="P3" s="127">
        <v>6.82</v>
      </c>
      <c r="Q3" s="127">
        <v>0.16</v>
      </c>
      <c r="R3" s="128"/>
      <c r="S3" s="127">
        <v>2.47</v>
      </c>
      <c r="T3" s="127">
        <v>37.01</v>
      </c>
      <c r="U3" s="32" t="s">
        <v>153</v>
      </c>
    </row>
    <row r="4">
      <c r="B4" s="127">
        <v>77.05</v>
      </c>
      <c r="C4" s="127">
        <v>3.33</v>
      </c>
      <c r="D4" s="127">
        <v>2.88</v>
      </c>
      <c r="E4" s="127">
        <v>0.02</v>
      </c>
      <c r="F4" s="127">
        <v>6.92</v>
      </c>
      <c r="G4" s="127">
        <v>8.2</v>
      </c>
      <c r="H4" s="127">
        <v>1.55</v>
      </c>
      <c r="I4" s="127">
        <v>6.0</v>
      </c>
      <c r="J4" s="127">
        <v>9.58</v>
      </c>
      <c r="K4" s="127">
        <v>6.96</v>
      </c>
      <c r="L4" s="127">
        <v>2.19</v>
      </c>
      <c r="M4" s="127">
        <v>0.09</v>
      </c>
      <c r="N4" s="127">
        <v>10.75</v>
      </c>
      <c r="O4" s="141">
        <v>36.56</v>
      </c>
      <c r="P4" s="127">
        <v>6.85</v>
      </c>
      <c r="Q4" s="127">
        <v>0.14</v>
      </c>
      <c r="R4" s="128"/>
      <c r="S4" s="127">
        <v>2.3</v>
      </c>
      <c r="T4" s="127">
        <v>37.29</v>
      </c>
      <c r="U4" s="32" t="s">
        <v>153</v>
      </c>
    </row>
    <row r="5">
      <c r="B5" s="127">
        <v>76.85</v>
      </c>
      <c r="C5" s="127">
        <v>3.28</v>
      </c>
      <c r="D5" s="127">
        <v>3.08</v>
      </c>
      <c r="E5" s="127">
        <v>0.02</v>
      </c>
      <c r="F5" s="127">
        <v>6.94</v>
      </c>
      <c r="G5" s="127">
        <v>8.17</v>
      </c>
      <c r="H5" s="127">
        <v>1.65</v>
      </c>
      <c r="I5" s="127">
        <v>5.93</v>
      </c>
      <c r="J5" s="127">
        <v>9.5</v>
      </c>
      <c r="K5" s="127">
        <v>7.61</v>
      </c>
      <c r="L5" s="127">
        <v>2.27</v>
      </c>
      <c r="M5" s="127">
        <v>0.09</v>
      </c>
      <c r="N5" s="127">
        <v>10.84</v>
      </c>
      <c r="O5" s="141">
        <v>36.63</v>
      </c>
      <c r="P5" s="127">
        <v>7.03</v>
      </c>
      <c r="Q5" s="127">
        <v>0.14</v>
      </c>
      <c r="R5" s="128"/>
      <c r="S5" s="127">
        <v>2.47</v>
      </c>
      <c r="T5" s="127">
        <v>37.49</v>
      </c>
      <c r="U5" s="32" t="s">
        <v>153</v>
      </c>
    </row>
    <row r="6">
      <c r="B6" s="127">
        <v>77.21</v>
      </c>
      <c r="C6" s="127">
        <v>3.4</v>
      </c>
      <c r="D6" s="127">
        <v>3.07</v>
      </c>
      <c r="E6" s="127">
        <v>0.02</v>
      </c>
      <c r="F6" s="127">
        <v>7.02</v>
      </c>
      <c r="G6" s="127">
        <v>8.31</v>
      </c>
      <c r="H6" s="127">
        <v>1.62</v>
      </c>
      <c r="I6" s="127">
        <v>5.95</v>
      </c>
      <c r="J6" s="127">
        <v>9.45</v>
      </c>
      <c r="K6" s="127">
        <v>7.33</v>
      </c>
      <c r="L6" s="127">
        <v>2.25</v>
      </c>
      <c r="M6" s="127">
        <v>0.09</v>
      </c>
      <c r="N6" s="127">
        <v>10.69</v>
      </c>
      <c r="O6" s="141">
        <v>36.6</v>
      </c>
      <c r="P6" s="127">
        <v>6.86</v>
      </c>
      <c r="Q6" s="127">
        <v>0.16</v>
      </c>
      <c r="R6" s="128"/>
      <c r="S6" s="127">
        <v>2.26</v>
      </c>
      <c r="T6" s="127">
        <v>37.45</v>
      </c>
      <c r="U6" s="32" t="s">
        <v>153</v>
      </c>
    </row>
    <row r="7">
      <c r="B7" s="127">
        <v>76.62</v>
      </c>
      <c r="C7" s="127">
        <v>3.09</v>
      </c>
      <c r="D7" s="127">
        <v>2.73</v>
      </c>
      <c r="E7" s="127">
        <v>0.02</v>
      </c>
      <c r="F7" s="127">
        <v>6.98</v>
      </c>
      <c r="G7" s="127">
        <v>7.49</v>
      </c>
      <c r="H7" s="127">
        <v>1.65</v>
      </c>
      <c r="I7" s="127">
        <v>5.95</v>
      </c>
      <c r="J7" s="127">
        <v>9.69</v>
      </c>
      <c r="K7" s="127">
        <v>7.39</v>
      </c>
      <c r="L7" s="127">
        <v>2.42</v>
      </c>
      <c r="M7" s="127">
        <v>0.1</v>
      </c>
      <c r="N7" s="127">
        <v>10.82</v>
      </c>
      <c r="O7" s="141">
        <v>36.65</v>
      </c>
      <c r="P7" s="127">
        <v>7.03</v>
      </c>
      <c r="Q7" s="127">
        <v>0.12</v>
      </c>
      <c r="R7" s="128"/>
      <c r="S7" s="127">
        <v>2.47</v>
      </c>
      <c r="T7" s="127">
        <v>37.29</v>
      </c>
      <c r="U7" s="32" t="s">
        <v>153</v>
      </c>
    </row>
    <row r="8">
      <c r="B8" s="127">
        <v>76.98</v>
      </c>
      <c r="C8" s="127">
        <v>3.29</v>
      </c>
      <c r="D8" s="127">
        <v>2.89</v>
      </c>
      <c r="E8" s="127">
        <v>0.02</v>
      </c>
      <c r="F8" s="127">
        <v>6.92</v>
      </c>
      <c r="G8" s="127">
        <v>8.17</v>
      </c>
      <c r="H8" s="127">
        <v>1.61</v>
      </c>
      <c r="I8" s="127">
        <v>5.95</v>
      </c>
      <c r="J8" s="127">
        <v>9.68</v>
      </c>
      <c r="K8" s="127">
        <v>7.15</v>
      </c>
      <c r="L8" s="127">
        <v>2.19</v>
      </c>
      <c r="M8" s="127">
        <v>0.11</v>
      </c>
      <c r="N8" s="127">
        <v>10.08</v>
      </c>
      <c r="O8" s="141">
        <v>36.65</v>
      </c>
      <c r="P8" s="127">
        <v>6.82</v>
      </c>
      <c r="Q8" s="127">
        <v>0.13</v>
      </c>
      <c r="R8" s="128"/>
      <c r="S8" s="127">
        <v>2.49</v>
      </c>
      <c r="T8" s="127">
        <v>37.25</v>
      </c>
      <c r="U8" s="32" t="s">
        <v>153</v>
      </c>
    </row>
    <row r="9">
      <c r="B9" s="127">
        <v>77.04</v>
      </c>
      <c r="C9" s="127">
        <v>3.27</v>
      </c>
      <c r="D9" s="127">
        <v>3.0</v>
      </c>
      <c r="E9" s="127">
        <v>0.02</v>
      </c>
      <c r="F9" s="127">
        <v>6.94</v>
      </c>
      <c r="G9" s="127">
        <v>8.11</v>
      </c>
      <c r="H9" s="127">
        <v>1.52</v>
      </c>
      <c r="I9" s="127">
        <v>5.95</v>
      </c>
      <c r="J9" s="127">
        <v>9.68</v>
      </c>
      <c r="K9" s="127">
        <v>7.46</v>
      </c>
      <c r="L9" s="127">
        <v>2.3</v>
      </c>
      <c r="M9" s="127">
        <v>0.1</v>
      </c>
      <c r="N9" s="127">
        <v>10.25</v>
      </c>
      <c r="O9" s="141">
        <v>36.63</v>
      </c>
      <c r="P9" s="127">
        <v>7.09</v>
      </c>
      <c r="Q9" s="127">
        <v>0.14</v>
      </c>
      <c r="R9" s="128"/>
      <c r="S9" s="127">
        <v>2.47</v>
      </c>
      <c r="T9" s="127">
        <v>37.04</v>
      </c>
      <c r="U9" s="32" t="s">
        <v>153</v>
      </c>
    </row>
    <row r="10">
      <c r="B10" s="127">
        <v>76.86</v>
      </c>
      <c r="C10" s="127">
        <v>3.08</v>
      </c>
      <c r="D10" s="127">
        <v>3.05</v>
      </c>
      <c r="E10" s="127">
        <v>0.02</v>
      </c>
      <c r="F10" s="127">
        <v>6.81</v>
      </c>
      <c r="G10" s="127">
        <v>8.24</v>
      </c>
      <c r="H10" s="127">
        <v>1.58</v>
      </c>
      <c r="I10" s="127">
        <v>5.94</v>
      </c>
      <c r="J10" s="127">
        <v>9.65</v>
      </c>
      <c r="K10" s="127">
        <v>7.47</v>
      </c>
      <c r="L10" s="127">
        <v>2.36</v>
      </c>
      <c r="M10" s="127">
        <v>0.09</v>
      </c>
      <c r="N10" s="127">
        <v>10.86</v>
      </c>
      <c r="O10" s="141">
        <v>36.62</v>
      </c>
      <c r="P10" s="127">
        <v>7.07</v>
      </c>
      <c r="Q10" s="127">
        <v>0.12</v>
      </c>
      <c r="R10" s="128"/>
      <c r="S10" s="127">
        <v>2.45</v>
      </c>
      <c r="T10" s="127">
        <v>37.36</v>
      </c>
      <c r="U10" s="32" t="s">
        <v>153</v>
      </c>
    </row>
    <row r="11">
      <c r="B11" s="127">
        <v>77.16</v>
      </c>
      <c r="C11" s="127">
        <v>3.15</v>
      </c>
      <c r="D11" s="127">
        <v>2.84</v>
      </c>
      <c r="E11" s="127">
        <v>0.02</v>
      </c>
      <c r="F11" s="127">
        <v>6.94</v>
      </c>
      <c r="G11" s="127">
        <v>8.0</v>
      </c>
      <c r="H11" s="127">
        <v>1.6</v>
      </c>
      <c r="I11" s="127">
        <v>6.03</v>
      </c>
      <c r="J11" s="127">
        <v>9.6</v>
      </c>
      <c r="K11" s="127">
        <v>7.33</v>
      </c>
      <c r="L11" s="127">
        <v>2.26</v>
      </c>
      <c r="M11" s="127">
        <v>0.09</v>
      </c>
      <c r="N11" s="127">
        <v>10.43</v>
      </c>
      <c r="O11" s="141">
        <v>36.59</v>
      </c>
      <c r="P11" s="127">
        <v>7.07</v>
      </c>
      <c r="Q11" s="127">
        <v>0.18</v>
      </c>
      <c r="R11" s="128"/>
      <c r="S11" s="127">
        <v>2.39</v>
      </c>
      <c r="T11" s="127">
        <v>37.11</v>
      </c>
      <c r="U11" s="32" t="s">
        <v>153</v>
      </c>
    </row>
    <row r="12">
      <c r="B12" s="127">
        <v>76.79</v>
      </c>
      <c r="C12" s="127">
        <v>3.01</v>
      </c>
      <c r="D12" s="127">
        <v>2.84</v>
      </c>
      <c r="E12" s="127">
        <v>0.02</v>
      </c>
      <c r="F12" s="127">
        <v>7.08</v>
      </c>
      <c r="G12" s="127">
        <v>8.01</v>
      </c>
      <c r="H12" s="127">
        <v>1.55</v>
      </c>
      <c r="I12" s="127">
        <v>5.98</v>
      </c>
      <c r="J12" s="127">
        <v>9.61</v>
      </c>
      <c r="K12" s="127">
        <v>7.34</v>
      </c>
      <c r="L12" s="127">
        <v>2.4</v>
      </c>
      <c r="M12" s="127">
        <v>0.15</v>
      </c>
      <c r="N12" s="127">
        <v>10.38</v>
      </c>
      <c r="O12" s="141">
        <v>36.66</v>
      </c>
      <c r="P12" s="127">
        <v>6.99</v>
      </c>
      <c r="Q12" s="127">
        <v>0.15</v>
      </c>
      <c r="R12" s="128"/>
      <c r="S12" s="127">
        <v>2.53</v>
      </c>
      <c r="T12" s="127">
        <v>37.09</v>
      </c>
      <c r="U12" s="32" t="s">
        <v>153</v>
      </c>
    </row>
    <row r="13">
      <c r="A13" s="115" t="s">
        <v>137</v>
      </c>
      <c r="B13" s="34">
        <f t="shared" ref="B13:Q13" si="1">AVERAGE(B3:B12)</f>
        <v>76.845</v>
      </c>
      <c r="C13" s="34">
        <f t="shared" si="1"/>
        <v>3.201</v>
      </c>
      <c r="D13" s="34">
        <f t="shared" si="1"/>
        <v>2.934</v>
      </c>
      <c r="E13" s="34">
        <f t="shared" si="1"/>
        <v>0.021</v>
      </c>
      <c r="F13" s="34">
        <f t="shared" si="1"/>
        <v>6.947</v>
      </c>
      <c r="G13" s="34">
        <f t="shared" si="1"/>
        <v>8.08</v>
      </c>
      <c r="H13" s="34">
        <f t="shared" si="1"/>
        <v>1.592</v>
      </c>
      <c r="I13" s="34">
        <f t="shared" si="1"/>
        <v>5.965</v>
      </c>
      <c r="J13" s="34">
        <f t="shared" si="1"/>
        <v>9.599</v>
      </c>
      <c r="K13" s="34">
        <f t="shared" si="1"/>
        <v>7.322</v>
      </c>
      <c r="L13" s="34">
        <f t="shared" si="1"/>
        <v>2.28</v>
      </c>
      <c r="M13" s="34">
        <f t="shared" si="1"/>
        <v>0.101</v>
      </c>
      <c r="N13" s="34">
        <f t="shared" si="1"/>
        <v>10.563</v>
      </c>
      <c r="O13" s="32">
        <f t="shared" si="1"/>
        <v>36.606</v>
      </c>
      <c r="P13" s="34">
        <f t="shared" si="1"/>
        <v>6.963</v>
      </c>
      <c r="Q13" s="34">
        <f t="shared" si="1"/>
        <v>0.144</v>
      </c>
      <c r="S13" s="34">
        <f t="shared" ref="S13:T13" si="2">AVERAGE(S3:S12)</f>
        <v>2.43</v>
      </c>
      <c r="T13" s="34">
        <f t="shared" si="2"/>
        <v>37.238</v>
      </c>
    </row>
    <row r="14">
      <c r="A14" s="115" t="s">
        <v>138</v>
      </c>
      <c r="B14" s="32">
        <f t="shared" ref="B14:N14" si="3">_xlfn.STDEV.S(B3:B12)</f>
        <v>0.3795684684</v>
      </c>
      <c r="C14" s="32">
        <f t="shared" si="3"/>
        <v>0.128879789</v>
      </c>
      <c r="D14" s="32">
        <f t="shared" si="3"/>
        <v>0.1166380917</v>
      </c>
      <c r="E14" s="32">
        <f t="shared" si="3"/>
        <v>0.00316227766</v>
      </c>
      <c r="F14" s="32">
        <f t="shared" si="3"/>
        <v>0.07087547766</v>
      </c>
      <c r="G14" s="32">
        <f t="shared" si="3"/>
        <v>0.2284731932</v>
      </c>
      <c r="H14" s="32">
        <f t="shared" si="3"/>
        <v>0.04315347289</v>
      </c>
      <c r="I14" s="32">
        <f t="shared" si="3"/>
        <v>0.03064129385</v>
      </c>
      <c r="J14" s="32">
        <f t="shared" si="3"/>
        <v>0.08089087299</v>
      </c>
      <c r="K14" s="32">
        <f t="shared" si="3"/>
        <v>0.1855202894</v>
      </c>
      <c r="L14" s="32">
        <f t="shared" si="3"/>
        <v>0.08993825042</v>
      </c>
      <c r="M14" s="32">
        <f t="shared" si="3"/>
        <v>0.01852925615</v>
      </c>
      <c r="N14" s="32">
        <f t="shared" si="3"/>
        <v>0.2719497503</v>
      </c>
      <c r="P14" s="32">
        <f t="shared" ref="P14:Q14" si="4">_xlfn.STDEV.S(P3:P12)</f>
        <v>0.1120565334</v>
      </c>
      <c r="Q14" s="32">
        <f t="shared" si="4"/>
        <v>0.01897366596</v>
      </c>
      <c r="S14" s="32">
        <f t="shared" ref="S14:T14" si="5">_xlfn.STDEV.S(S3:S12)</f>
        <v>0.08679477711</v>
      </c>
      <c r="T14" s="32">
        <f t="shared" si="5"/>
        <v>0.1694304184</v>
      </c>
    </row>
    <row r="15">
      <c r="A15" s="114" t="s">
        <v>139</v>
      </c>
      <c r="B15" s="34">
        <f t="shared" ref="B15:N15" si="6">2*B14</f>
        <v>0.7591369368</v>
      </c>
      <c r="C15" s="34">
        <f t="shared" si="6"/>
        <v>0.2577595779</v>
      </c>
      <c r="D15" s="34">
        <f t="shared" si="6"/>
        <v>0.2332761835</v>
      </c>
      <c r="E15" s="34">
        <f t="shared" si="6"/>
        <v>0.00632455532</v>
      </c>
      <c r="F15" s="34">
        <f t="shared" si="6"/>
        <v>0.1417509553</v>
      </c>
      <c r="G15" s="34">
        <f t="shared" si="6"/>
        <v>0.4569463864</v>
      </c>
      <c r="H15" s="34">
        <f t="shared" si="6"/>
        <v>0.08630694577</v>
      </c>
      <c r="I15" s="34">
        <f t="shared" si="6"/>
        <v>0.0612825877</v>
      </c>
      <c r="J15" s="34">
        <f t="shared" si="6"/>
        <v>0.161781746</v>
      </c>
      <c r="K15" s="34">
        <f t="shared" si="6"/>
        <v>0.3710405788</v>
      </c>
      <c r="L15" s="34">
        <f t="shared" si="6"/>
        <v>0.1798765008</v>
      </c>
      <c r="M15" s="34">
        <f t="shared" si="6"/>
        <v>0.03705851229</v>
      </c>
      <c r="N15" s="34">
        <f t="shared" si="6"/>
        <v>0.5438995005</v>
      </c>
      <c r="P15" s="34">
        <f t="shared" ref="P15:Q15" si="7">2*P14</f>
        <v>0.2241130667</v>
      </c>
      <c r="Q15" s="34">
        <f t="shared" si="7"/>
        <v>0.03794733192</v>
      </c>
      <c r="S15" s="34">
        <f t="shared" ref="S15:T15" si="8">2*S14</f>
        <v>0.1735895542</v>
      </c>
      <c r="T15" s="34">
        <f t="shared" si="8"/>
        <v>0.3388608367</v>
      </c>
    </row>
    <row r="16">
      <c r="A16" s="114" t="s">
        <v>140</v>
      </c>
      <c r="B16" s="32">
        <v>60.9</v>
      </c>
      <c r="C16" s="32">
        <v>3.95</v>
      </c>
      <c r="D16" s="32">
        <v>3.27</v>
      </c>
      <c r="E16" s="32">
        <v>0.04</v>
      </c>
      <c r="F16" s="32">
        <v>8.42</v>
      </c>
      <c r="G16" s="32">
        <v>9.68</v>
      </c>
      <c r="H16" s="32">
        <v>1.77</v>
      </c>
      <c r="I16" s="32">
        <v>5.37</v>
      </c>
      <c r="J16" s="32">
        <v>8.31</v>
      </c>
      <c r="K16" s="32">
        <v>8.16</v>
      </c>
      <c r="L16" s="32">
        <v>2.35</v>
      </c>
      <c r="M16" s="32">
        <v>0.11</v>
      </c>
      <c r="N16" s="32">
        <v>12.55</v>
      </c>
      <c r="O16" s="32">
        <v>39.98</v>
      </c>
      <c r="P16" s="32">
        <v>7.34</v>
      </c>
      <c r="Q16" s="32">
        <v>0.15</v>
      </c>
      <c r="S16" s="32">
        <v>0.3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0.2535606453</v>
      </c>
      <c r="L17" s="117"/>
      <c r="M17" s="117"/>
      <c r="N17" s="117"/>
      <c r="O17" s="117"/>
      <c r="P17" s="112" t="s">
        <v>142</v>
      </c>
      <c r="Q17" s="117">
        <f>average(L15:Q15)</f>
        <v>0.2045789825</v>
      </c>
      <c r="R17" s="117"/>
      <c r="S17" s="117"/>
      <c r="T17" s="112" t="s">
        <v>143</v>
      </c>
      <c r="U17" s="117">
        <f>average(R15:U15)</f>
        <v>0.2562251955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27">
        <v>6560.0</v>
      </c>
      <c r="C19" s="127">
        <v>3144.0</v>
      </c>
      <c r="D19" s="127">
        <v>3312.0</v>
      </c>
      <c r="E19" s="127">
        <v>3212.0</v>
      </c>
      <c r="F19" s="127">
        <v>3244.0</v>
      </c>
      <c r="G19" s="127">
        <v>3140.0</v>
      </c>
      <c r="H19" s="127">
        <v>3072.0</v>
      </c>
      <c r="I19" s="127">
        <v>17688.0</v>
      </c>
      <c r="J19" s="127">
        <v>3056.0</v>
      </c>
      <c r="K19" s="127">
        <v>3228.0</v>
      </c>
      <c r="L19" s="127">
        <v>8716.0</v>
      </c>
      <c r="M19" s="127">
        <v>8524.0</v>
      </c>
      <c r="N19" s="127">
        <v>3148.0</v>
      </c>
      <c r="O19" s="127">
        <v>20156.0</v>
      </c>
      <c r="P19" s="127">
        <v>11120.0</v>
      </c>
      <c r="Q19" s="127">
        <v>4516.0</v>
      </c>
      <c r="R19" s="128"/>
      <c r="S19" s="127">
        <v>17004.0</v>
      </c>
      <c r="T19" s="127">
        <v>12312.0</v>
      </c>
      <c r="U19" s="119" t="s">
        <v>153</v>
      </c>
    </row>
    <row r="20">
      <c r="B20" s="127">
        <v>6604.0</v>
      </c>
      <c r="C20" s="127">
        <v>3216.0</v>
      </c>
      <c r="D20" s="127">
        <v>3280.0</v>
      </c>
      <c r="E20" s="127">
        <v>3244.0</v>
      </c>
      <c r="F20" s="127">
        <v>3264.0</v>
      </c>
      <c r="G20" s="127">
        <v>3116.0</v>
      </c>
      <c r="H20" s="127">
        <v>3212.0</v>
      </c>
      <c r="I20" s="127">
        <v>17688.0</v>
      </c>
      <c r="J20" s="127">
        <v>3084.0</v>
      </c>
      <c r="K20" s="127">
        <v>3264.0</v>
      </c>
      <c r="L20" s="127">
        <v>8720.0</v>
      </c>
      <c r="M20" s="127">
        <v>8552.0</v>
      </c>
      <c r="N20" s="127">
        <v>3036.0</v>
      </c>
      <c r="O20" s="127">
        <v>20156.0</v>
      </c>
      <c r="P20" s="127">
        <v>11120.0</v>
      </c>
      <c r="Q20" s="127">
        <v>4520.0</v>
      </c>
      <c r="R20" s="128"/>
      <c r="S20" s="127">
        <v>16900.0</v>
      </c>
      <c r="T20" s="127">
        <v>12364.0</v>
      </c>
      <c r="U20" s="119" t="s">
        <v>153</v>
      </c>
    </row>
    <row r="21">
      <c r="B21" s="127">
        <v>6600.0</v>
      </c>
      <c r="C21" s="127">
        <v>3176.0</v>
      </c>
      <c r="D21" s="127">
        <v>3284.0</v>
      </c>
      <c r="E21" s="127">
        <v>3120.0</v>
      </c>
      <c r="F21" s="127">
        <v>3156.0</v>
      </c>
      <c r="G21" s="127">
        <v>3136.0</v>
      </c>
      <c r="H21" s="127">
        <v>3116.0</v>
      </c>
      <c r="I21" s="127">
        <v>17688.0</v>
      </c>
      <c r="J21" s="127">
        <v>3192.0</v>
      </c>
      <c r="K21" s="127">
        <v>3168.0</v>
      </c>
      <c r="L21" s="127">
        <v>8724.0</v>
      </c>
      <c r="M21" s="127">
        <v>8392.0</v>
      </c>
      <c r="N21" s="127">
        <v>3152.0</v>
      </c>
      <c r="O21" s="127">
        <v>20152.0</v>
      </c>
      <c r="P21" s="127">
        <v>11120.0</v>
      </c>
      <c r="Q21" s="127">
        <v>4508.0</v>
      </c>
      <c r="R21" s="128"/>
      <c r="S21" s="127">
        <v>16848.0</v>
      </c>
      <c r="T21" s="127">
        <v>12336.0</v>
      </c>
      <c r="U21" s="119" t="s">
        <v>153</v>
      </c>
    </row>
    <row r="22">
      <c r="B22" s="127">
        <v>6560.0</v>
      </c>
      <c r="C22" s="127">
        <v>3036.0</v>
      </c>
      <c r="D22" s="127">
        <v>3160.0</v>
      </c>
      <c r="E22" s="127">
        <v>3296.0</v>
      </c>
      <c r="F22" s="127">
        <v>3212.0</v>
      </c>
      <c r="G22" s="127">
        <v>3288.0</v>
      </c>
      <c r="H22" s="127">
        <v>3232.0</v>
      </c>
      <c r="I22" s="127">
        <v>17688.0</v>
      </c>
      <c r="J22" s="127">
        <v>3068.0</v>
      </c>
      <c r="K22" s="127">
        <v>3088.0</v>
      </c>
      <c r="L22" s="127">
        <v>8728.0</v>
      </c>
      <c r="M22" s="127">
        <v>8548.0</v>
      </c>
      <c r="N22" s="127">
        <v>3188.0</v>
      </c>
      <c r="O22" s="127">
        <v>20156.0</v>
      </c>
      <c r="P22" s="127">
        <v>11120.0</v>
      </c>
      <c r="Q22" s="127">
        <v>4524.0</v>
      </c>
      <c r="R22" s="128"/>
      <c r="S22" s="127">
        <v>16904.0</v>
      </c>
      <c r="T22" s="127">
        <v>12364.0</v>
      </c>
      <c r="U22" s="119" t="s">
        <v>153</v>
      </c>
    </row>
    <row r="23">
      <c r="B23" s="127">
        <v>6608.0</v>
      </c>
      <c r="C23" s="127">
        <v>3176.0</v>
      </c>
      <c r="D23" s="127">
        <v>3172.0</v>
      </c>
      <c r="E23" s="127">
        <v>3256.0</v>
      </c>
      <c r="F23" s="127">
        <v>3196.0</v>
      </c>
      <c r="G23" s="127">
        <v>3092.0</v>
      </c>
      <c r="H23" s="127">
        <v>3152.0</v>
      </c>
      <c r="I23" s="127">
        <v>17688.0</v>
      </c>
      <c r="J23" s="127">
        <v>3152.0</v>
      </c>
      <c r="K23" s="127">
        <v>3128.0</v>
      </c>
      <c r="L23" s="127">
        <v>8732.0</v>
      </c>
      <c r="M23" s="127">
        <v>8556.0</v>
      </c>
      <c r="N23" s="127">
        <v>3212.0</v>
      </c>
      <c r="O23" s="127">
        <v>20156.0</v>
      </c>
      <c r="P23" s="127">
        <v>11120.0</v>
      </c>
      <c r="Q23" s="127">
        <v>4496.0</v>
      </c>
      <c r="R23" s="128"/>
      <c r="S23" s="127">
        <v>17184.0</v>
      </c>
      <c r="T23" s="127">
        <v>12364.0</v>
      </c>
      <c r="U23" s="119" t="s">
        <v>153</v>
      </c>
    </row>
    <row r="24">
      <c r="B24" s="127">
        <v>6560.0</v>
      </c>
      <c r="C24" s="127">
        <v>3132.0</v>
      </c>
      <c r="D24" s="127">
        <v>3236.0</v>
      </c>
      <c r="E24" s="127">
        <v>3208.0</v>
      </c>
      <c r="F24" s="127">
        <v>3084.0</v>
      </c>
      <c r="G24" s="127">
        <v>3140.0</v>
      </c>
      <c r="H24" s="127">
        <v>3124.0</v>
      </c>
      <c r="I24" s="127">
        <v>17688.0</v>
      </c>
      <c r="J24" s="127">
        <v>3092.0</v>
      </c>
      <c r="K24" s="127">
        <v>3116.0</v>
      </c>
      <c r="L24" s="127">
        <v>8724.0</v>
      </c>
      <c r="M24" s="127">
        <v>8496.0</v>
      </c>
      <c r="N24" s="127">
        <v>3208.0</v>
      </c>
      <c r="O24" s="127">
        <v>20156.0</v>
      </c>
      <c r="P24" s="127">
        <v>11116.0</v>
      </c>
      <c r="Q24" s="127">
        <v>4564.0</v>
      </c>
      <c r="R24" s="128"/>
      <c r="S24" s="127">
        <v>17068.0</v>
      </c>
      <c r="T24" s="127">
        <v>12364.0</v>
      </c>
      <c r="U24" s="119" t="s">
        <v>153</v>
      </c>
    </row>
    <row r="25">
      <c r="B25" s="127">
        <v>6604.0</v>
      </c>
      <c r="C25" s="127">
        <v>3200.0</v>
      </c>
      <c r="D25" s="127">
        <v>3208.0</v>
      </c>
      <c r="E25" s="127">
        <v>3164.0</v>
      </c>
      <c r="F25" s="127">
        <v>3104.0</v>
      </c>
      <c r="G25" s="127">
        <v>3168.0</v>
      </c>
      <c r="H25" s="127">
        <v>3172.0</v>
      </c>
      <c r="I25" s="127">
        <v>17688.0</v>
      </c>
      <c r="J25" s="127">
        <v>3160.0</v>
      </c>
      <c r="K25" s="127">
        <v>3240.0</v>
      </c>
      <c r="L25" s="127">
        <v>8732.0</v>
      </c>
      <c r="M25" s="127">
        <v>8528.0</v>
      </c>
      <c r="N25" s="127">
        <v>3252.0</v>
      </c>
      <c r="O25" s="127">
        <v>20156.0</v>
      </c>
      <c r="P25" s="127">
        <v>11128.0</v>
      </c>
      <c r="Q25" s="127">
        <v>4560.0</v>
      </c>
      <c r="R25" s="128"/>
      <c r="S25" s="127">
        <v>17008.0</v>
      </c>
      <c r="T25" s="127">
        <v>12364.0</v>
      </c>
      <c r="U25" s="119" t="s">
        <v>153</v>
      </c>
    </row>
    <row r="26">
      <c r="B26" s="127">
        <v>6604.0</v>
      </c>
      <c r="C26" s="127">
        <v>3256.0</v>
      </c>
      <c r="D26" s="127">
        <v>3192.0</v>
      </c>
      <c r="E26" s="127">
        <v>3240.0</v>
      </c>
      <c r="F26" s="127">
        <v>3224.0</v>
      </c>
      <c r="G26" s="127">
        <v>3208.0</v>
      </c>
      <c r="H26" s="127">
        <v>3172.0</v>
      </c>
      <c r="I26" s="127">
        <v>17688.0</v>
      </c>
      <c r="J26" s="127">
        <v>3116.0</v>
      </c>
      <c r="K26" s="127">
        <v>3148.0</v>
      </c>
      <c r="L26" s="127">
        <v>8732.0</v>
      </c>
      <c r="M26" s="127">
        <v>8620.0</v>
      </c>
      <c r="N26" s="127">
        <v>3104.0</v>
      </c>
      <c r="O26" s="127">
        <v>20156.0</v>
      </c>
      <c r="P26" s="127">
        <v>11120.0</v>
      </c>
      <c r="Q26" s="127">
        <v>4504.0</v>
      </c>
      <c r="R26" s="128"/>
      <c r="S26" s="127">
        <v>16868.0</v>
      </c>
      <c r="T26" s="127">
        <v>12348.0</v>
      </c>
      <c r="U26" s="119" t="s">
        <v>153</v>
      </c>
    </row>
    <row r="27">
      <c r="B27" s="127">
        <v>6560.0</v>
      </c>
      <c r="C27" s="127">
        <v>3208.0</v>
      </c>
      <c r="D27" s="127">
        <v>3328.0</v>
      </c>
      <c r="E27" s="127">
        <v>3044.0</v>
      </c>
      <c r="F27" s="127">
        <v>3296.0</v>
      </c>
      <c r="G27" s="127">
        <v>3080.0</v>
      </c>
      <c r="H27" s="127">
        <v>3180.0</v>
      </c>
      <c r="I27" s="127">
        <v>17688.0</v>
      </c>
      <c r="J27" s="127">
        <v>3112.0</v>
      </c>
      <c r="K27" s="127">
        <v>3220.0</v>
      </c>
      <c r="L27" s="127">
        <v>8720.0</v>
      </c>
      <c r="M27" s="127">
        <v>8504.0</v>
      </c>
      <c r="N27" s="127">
        <v>3180.0</v>
      </c>
      <c r="O27" s="127">
        <v>20156.0</v>
      </c>
      <c r="P27" s="127">
        <v>11120.0</v>
      </c>
      <c r="Q27" s="127">
        <v>4540.0</v>
      </c>
      <c r="R27" s="128"/>
      <c r="S27" s="127">
        <v>17044.0</v>
      </c>
      <c r="T27" s="127">
        <v>12368.0</v>
      </c>
      <c r="U27" s="119" t="s">
        <v>153</v>
      </c>
    </row>
    <row r="28">
      <c r="B28" s="127">
        <v>6608.0</v>
      </c>
      <c r="C28" s="127">
        <v>3200.0</v>
      </c>
      <c r="D28" s="127">
        <v>3268.0</v>
      </c>
      <c r="E28" s="127">
        <v>3092.0</v>
      </c>
      <c r="F28" s="127">
        <v>3184.0</v>
      </c>
      <c r="G28" s="127">
        <v>3200.0</v>
      </c>
      <c r="H28" s="127">
        <v>3084.0</v>
      </c>
      <c r="I28" s="127">
        <v>17688.0</v>
      </c>
      <c r="J28" s="127">
        <v>3092.0</v>
      </c>
      <c r="K28" s="127">
        <v>3144.0</v>
      </c>
      <c r="L28" s="127">
        <v>8720.0</v>
      </c>
      <c r="M28" s="127">
        <v>8564.0</v>
      </c>
      <c r="N28" s="127">
        <v>3232.0</v>
      </c>
      <c r="O28" s="127">
        <v>20156.0</v>
      </c>
      <c r="P28" s="127">
        <v>11124.0</v>
      </c>
      <c r="Q28" s="127">
        <v>4456.0</v>
      </c>
      <c r="R28" s="128"/>
      <c r="S28" s="127">
        <v>17044.0</v>
      </c>
      <c r="T28" s="127">
        <v>12368.0</v>
      </c>
      <c r="U28" s="119" t="s">
        <v>153</v>
      </c>
    </row>
    <row r="29">
      <c r="A29" s="115" t="s">
        <v>137</v>
      </c>
      <c r="B29" s="34">
        <f t="shared" ref="B29:Q29" si="9">AVERAGE(B19:B28)</f>
        <v>6586.8</v>
      </c>
      <c r="C29" s="34">
        <f t="shared" si="9"/>
        <v>3174.4</v>
      </c>
      <c r="D29" s="34">
        <f t="shared" si="9"/>
        <v>3244</v>
      </c>
      <c r="E29" s="34">
        <f t="shared" si="9"/>
        <v>3187.6</v>
      </c>
      <c r="F29" s="34">
        <f t="shared" si="9"/>
        <v>3196.4</v>
      </c>
      <c r="G29" s="34">
        <f t="shared" si="9"/>
        <v>3156.8</v>
      </c>
      <c r="H29" s="34">
        <f t="shared" si="9"/>
        <v>3151.6</v>
      </c>
      <c r="I29" s="34">
        <f t="shared" si="9"/>
        <v>17688</v>
      </c>
      <c r="J29" s="34">
        <f t="shared" si="9"/>
        <v>3112.4</v>
      </c>
      <c r="K29" s="34">
        <f t="shared" si="9"/>
        <v>3174.4</v>
      </c>
      <c r="L29" s="34">
        <f t="shared" si="9"/>
        <v>8724.8</v>
      </c>
      <c r="M29" s="34">
        <f t="shared" si="9"/>
        <v>8528.4</v>
      </c>
      <c r="N29" s="34">
        <f t="shared" si="9"/>
        <v>3171.2</v>
      </c>
      <c r="O29" s="34">
        <f t="shared" si="9"/>
        <v>20155.6</v>
      </c>
      <c r="P29" s="34">
        <f t="shared" si="9"/>
        <v>11120.8</v>
      </c>
      <c r="Q29" s="34">
        <f t="shared" si="9"/>
        <v>4518.8</v>
      </c>
      <c r="S29" s="34">
        <f t="shared" ref="S29:T29" si="10">AVERAGE(S19:S28)</f>
        <v>16987.2</v>
      </c>
      <c r="T29" s="34">
        <f t="shared" si="10"/>
        <v>12355.2</v>
      </c>
    </row>
    <row r="30">
      <c r="A30" s="115" t="s">
        <v>138</v>
      </c>
      <c r="B30" s="32">
        <f t="shared" ref="B30:Q30" si="11">_xlfn.STDEV.S(B19:B28)</f>
        <v>23.17469885</v>
      </c>
      <c r="C30" s="32">
        <f t="shared" si="11"/>
        <v>60.28672233</v>
      </c>
      <c r="D30" s="32">
        <f t="shared" si="11"/>
        <v>59.11946474</v>
      </c>
      <c r="E30" s="32">
        <f t="shared" si="11"/>
        <v>80.45316098</v>
      </c>
      <c r="F30" s="32">
        <f t="shared" si="11"/>
        <v>67.26266919</v>
      </c>
      <c r="G30" s="32">
        <f t="shared" si="11"/>
        <v>61.9906803</v>
      </c>
      <c r="H30" s="32">
        <f t="shared" si="11"/>
        <v>52.37302104</v>
      </c>
      <c r="I30" s="32">
        <f t="shared" si="11"/>
        <v>0</v>
      </c>
      <c r="J30" s="32">
        <f t="shared" si="11"/>
        <v>43.4286132</v>
      </c>
      <c r="K30" s="32">
        <f t="shared" si="11"/>
        <v>59.60462324</v>
      </c>
      <c r="L30" s="32">
        <f t="shared" si="11"/>
        <v>5.902918299</v>
      </c>
      <c r="M30" s="32">
        <f t="shared" si="11"/>
        <v>59.28312482</v>
      </c>
      <c r="N30" s="32">
        <f t="shared" si="11"/>
        <v>64.38219215</v>
      </c>
      <c r="O30" s="32">
        <f t="shared" si="11"/>
        <v>1.264911064</v>
      </c>
      <c r="P30" s="32">
        <f t="shared" si="11"/>
        <v>3.155242551</v>
      </c>
      <c r="Q30" s="32">
        <f t="shared" si="11"/>
        <v>31.66771928</v>
      </c>
      <c r="S30" s="32">
        <f t="shared" ref="S30:T30" si="12">_xlfn.STDEV.S(S19:S28)</f>
        <v>105.6922156</v>
      </c>
      <c r="T30" s="32">
        <f t="shared" si="12"/>
        <v>18.26228658</v>
      </c>
    </row>
    <row r="31">
      <c r="A31" s="114" t="s">
        <v>139</v>
      </c>
      <c r="B31" s="34">
        <f t="shared" ref="B31:Q31" si="13">2*B30</f>
        <v>46.34939769</v>
      </c>
      <c r="C31" s="34">
        <f t="shared" si="13"/>
        <v>120.5734447</v>
      </c>
      <c r="D31" s="34">
        <f t="shared" si="13"/>
        <v>118.2389295</v>
      </c>
      <c r="E31" s="34">
        <f t="shared" si="13"/>
        <v>160.906322</v>
      </c>
      <c r="F31" s="34">
        <f t="shared" si="13"/>
        <v>134.5253384</v>
      </c>
      <c r="G31" s="34">
        <f t="shared" si="13"/>
        <v>123.9813606</v>
      </c>
      <c r="H31" s="34">
        <f t="shared" si="13"/>
        <v>104.7460421</v>
      </c>
      <c r="I31" s="34">
        <f t="shared" si="13"/>
        <v>0</v>
      </c>
      <c r="J31" s="34">
        <f t="shared" si="13"/>
        <v>86.8572264</v>
      </c>
      <c r="K31" s="34">
        <f t="shared" si="13"/>
        <v>119.2092465</v>
      </c>
      <c r="L31" s="34">
        <f t="shared" si="13"/>
        <v>11.8058366</v>
      </c>
      <c r="M31" s="34">
        <f t="shared" si="13"/>
        <v>118.5662496</v>
      </c>
      <c r="N31" s="34">
        <f t="shared" si="13"/>
        <v>128.7643843</v>
      </c>
      <c r="O31" s="34">
        <f t="shared" si="13"/>
        <v>2.529822128</v>
      </c>
      <c r="P31" s="34">
        <f t="shared" si="13"/>
        <v>6.310485102</v>
      </c>
      <c r="Q31" s="34">
        <f t="shared" si="13"/>
        <v>63.33543856</v>
      </c>
      <c r="S31" s="34">
        <f t="shared" ref="S31:T31" si="14">2*S30</f>
        <v>211.3844313</v>
      </c>
      <c r="T31" s="34">
        <f t="shared" si="14"/>
        <v>36.52457316</v>
      </c>
    </row>
    <row r="32">
      <c r="A32" s="114" t="s">
        <v>145</v>
      </c>
      <c r="B32" s="32">
        <v>6592.0</v>
      </c>
      <c r="C32" s="32">
        <v>3084.0</v>
      </c>
      <c r="D32" s="32">
        <v>3136.0</v>
      </c>
      <c r="E32" s="32">
        <v>3100.0</v>
      </c>
      <c r="F32" s="32">
        <v>3224.0</v>
      </c>
      <c r="G32" s="32">
        <v>3104.0</v>
      </c>
      <c r="H32" s="32">
        <v>3232.0</v>
      </c>
      <c r="I32" s="32">
        <v>17664.0</v>
      </c>
      <c r="J32" s="32">
        <v>3100.0</v>
      </c>
      <c r="K32" s="32">
        <v>3260.0</v>
      </c>
      <c r="L32" s="32">
        <v>8596.0</v>
      </c>
      <c r="M32" s="32">
        <v>8212.0</v>
      </c>
      <c r="N32" s="32">
        <v>3108.0</v>
      </c>
      <c r="O32" s="32">
        <v>20144.0</v>
      </c>
      <c r="P32" s="32">
        <v>10976.0</v>
      </c>
      <c r="Q32" s="32">
        <v>4144.0</v>
      </c>
      <c r="S32" s="32">
        <v>16108.0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0.09915891677</v>
      </c>
      <c r="L33" s="117"/>
      <c r="M33" s="117"/>
      <c r="N33" s="117"/>
      <c r="O33" s="117"/>
      <c r="P33" s="112" t="s">
        <v>142</v>
      </c>
      <c r="Q33" s="117">
        <f>average(M31:Q31)/1024</f>
        <v>0.06240358979</v>
      </c>
      <c r="R33" s="117"/>
      <c r="S33" s="117"/>
      <c r="T33" s="112" t="s">
        <v>143</v>
      </c>
      <c r="U33" s="117">
        <f>average(R31:U31)/1024</f>
        <v>0.1210493186</v>
      </c>
      <c r="V33" s="117"/>
      <c r="W33" s="117"/>
      <c r="X33" s="117"/>
      <c r="Y33" s="117"/>
      <c r="Z33" s="117"/>
    </row>
    <row r="34">
      <c r="A34" s="115" t="s">
        <v>146</v>
      </c>
      <c r="B34" s="127">
        <v>0.0</v>
      </c>
      <c r="C34" s="127">
        <v>0.0</v>
      </c>
      <c r="D34" s="127">
        <v>0.0</v>
      </c>
      <c r="E34" s="127">
        <v>134.0</v>
      </c>
      <c r="F34" s="127">
        <v>0.0</v>
      </c>
      <c r="G34" s="127">
        <v>0.0</v>
      </c>
      <c r="H34" s="127">
        <v>0.0</v>
      </c>
      <c r="I34" s="127">
        <v>0.0</v>
      </c>
      <c r="J34" s="127">
        <v>0.0</v>
      </c>
      <c r="K34" s="127">
        <v>0.0</v>
      </c>
      <c r="L34" s="127">
        <v>0.0</v>
      </c>
      <c r="M34" s="127">
        <v>139.0</v>
      </c>
      <c r="N34" s="127">
        <v>0.0</v>
      </c>
      <c r="O34" s="127">
        <v>0.0</v>
      </c>
      <c r="P34" s="127">
        <v>0.0</v>
      </c>
      <c r="Q34" s="127">
        <v>1.0</v>
      </c>
      <c r="R34" s="128"/>
      <c r="S34" s="127">
        <v>0.0</v>
      </c>
      <c r="T34" s="127">
        <v>0.0</v>
      </c>
      <c r="U34" s="32" t="s">
        <v>153</v>
      </c>
    </row>
    <row r="35">
      <c r="B35" s="127">
        <v>0.0</v>
      </c>
      <c r="C35" s="127">
        <v>0.0</v>
      </c>
      <c r="D35" s="127">
        <v>0.0</v>
      </c>
      <c r="E35" s="127">
        <v>134.0</v>
      </c>
      <c r="F35" s="127">
        <v>0.0</v>
      </c>
      <c r="G35" s="127">
        <v>0.0</v>
      </c>
      <c r="H35" s="127">
        <v>0.0</v>
      </c>
      <c r="I35" s="127">
        <v>0.0</v>
      </c>
      <c r="J35" s="127">
        <v>0.0</v>
      </c>
      <c r="K35" s="127">
        <v>0.0</v>
      </c>
      <c r="L35" s="127">
        <v>0.0</v>
      </c>
      <c r="M35" s="127">
        <v>139.0</v>
      </c>
      <c r="N35" s="127">
        <v>0.0</v>
      </c>
      <c r="O35" s="127">
        <v>0.0</v>
      </c>
      <c r="P35" s="127">
        <v>0.0</v>
      </c>
      <c r="Q35" s="127">
        <v>1.0</v>
      </c>
      <c r="R35" s="128"/>
      <c r="S35" s="127">
        <v>0.0</v>
      </c>
      <c r="T35" s="127">
        <v>0.0</v>
      </c>
      <c r="U35" s="32" t="s">
        <v>153</v>
      </c>
    </row>
    <row r="36">
      <c r="B36" s="127">
        <v>0.0</v>
      </c>
      <c r="C36" s="127">
        <v>0.0</v>
      </c>
      <c r="D36" s="127">
        <v>0.0</v>
      </c>
      <c r="E36" s="127">
        <v>134.0</v>
      </c>
      <c r="F36" s="127">
        <v>0.0</v>
      </c>
      <c r="G36" s="127">
        <v>0.0</v>
      </c>
      <c r="H36" s="127">
        <v>0.0</v>
      </c>
      <c r="I36" s="127">
        <v>0.0</v>
      </c>
      <c r="J36" s="127">
        <v>0.0</v>
      </c>
      <c r="K36" s="127">
        <v>0.0</v>
      </c>
      <c r="L36" s="127">
        <v>0.0</v>
      </c>
      <c r="M36" s="127">
        <v>139.0</v>
      </c>
      <c r="N36" s="127">
        <v>0.0</v>
      </c>
      <c r="O36" s="127">
        <v>0.0</v>
      </c>
      <c r="P36" s="127">
        <v>0.0</v>
      </c>
      <c r="Q36" s="127">
        <v>1.0</v>
      </c>
      <c r="R36" s="128"/>
      <c r="S36" s="127">
        <v>0.0</v>
      </c>
      <c r="T36" s="127">
        <v>0.0</v>
      </c>
      <c r="U36" s="32" t="s">
        <v>153</v>
      </c>
    </row>
    <row r="37">
      <c r="B37" s="127">
        <v>0.0</v>
      </c>
      <c r="C37" s="127">
        <v>0.0</v>
      </c>
      <c r="D37" s="127">
        <v>0.0</v>
      </c>
      <c r="E37" s="127">
        <v>134.0</v>
      </c>
      <c r="F37" s="127">
        <v>0.0</v>
      </c>
      <c r="G37" s="127">
        <v>0.0</v>
      </c>
      <c r="H37" s="127">
        <v>0.0</v>
      </c>
      <c r="I37" s="127">
        <v>0.0</v>
      </c>
      <c r="J37" s="127">
        <v>0.0</v>
      </c>
      <c r="K37" s="127">
        <v>0.0</v>
      </c>
      <c r="L37" s="127">
        <v>0.0</v>
      </c>
      <c r="M37" s="127">
        <v>139.0</v>
      </c>
      <c r="N37" s="127">
        <v>0.0</v>
      </c>
      <c r="O37" s="127">
        <v>0.0</v>
      </c>
      <c r="P37" s="127">
        <v>0.0</v>
      </c>
      <c r="Q37" s="127">
        <v>1.0</v>
      </c>
      <c r="R37" s="128"/>
      <c r="S37" s="127">
        <v>0.0</v>
      </c>
      <c r="T37" s="127">
        <v>0.0</v>
      </c>
      <c r="U37" s="32" t="s">
        <v>153</v>
      </c>
    </row>
    <row r="38">
      <c r="B38" s="127">
        <v>0.0</v>
      </c>
      <c r="C38" s="127">
        <v>0.0</v>
      </c>
      <c r="D38" s="127">
        <v>0.0</v>
      </c>
      <c r="E38" s="127">
        <v>134.0</v>
      </c>
      <c r="F38" s="127">
        <v>0.0</v>
      </c>
      <c r="G38" s="127">
        <v>0.0</v>
      </c>
      <c r="H38" s="127">
        <v>0.0</v>
      </c>
      <c r="I38" s="127">
        <v>0.0</v>
      </c>
      <c r="J38" s="127">
        <v>0.0</v>
      </c>
      <c r="K38" s="127">
        <v>0.0</v>
      </c>
      <c r="L38" s="127">
        <v>0.0</v>
      </c>
      <c r="M38" s="127">
        <v>139.0</v>
      </c>
      <c r="N38" s="127">
        <v>0.0</v>
      </c>
      <c r="O38" s="127">
        <v>0.0</v>
      </c>
      <c r="P38" s="127">
        <v>0.0</v>
      </c>
      <c r="Q38" s="127">
        <v>1.0</v>
      </c>
      <c r="R38" s="128"/>
      <c r="S38" s="127">
        <v>0.0</v>
      </c>
      <c r="T38" s="127">
        <v>0.0</v>
      </c>
      <c r="U38" s="32" t="s">
        <v>153</v>
      </c>
    </row>
    <row r="39">
      <c r="B39" s="127">
        <v>0.0</v>
      </c>
      <c r="C39" s="127">
        <v>0.0</v>
      </c>
      <c r="D39" s="127">
        <v>0.0</v>
      </c>
      <c r="E39" s="127">
        <v>134.0</v>
      </c>
      <c r="F39" s="127">
        <v>0.0</v>
      </c>
      <c r="G39" s="127">
        <v>0.0</v>
      </c>
      <c r="H39" s="127">
        <v>0.0</v>
      </c>
      <c r="I39" s="127">
        <v>0.0</v>
      </c>
      <c r="J39" s="127">
        <v>0.0</v>
      </c>
      <c r="K39" s="127">
        <v>0.0</v>
      </c>
      <c r="L39" s="127">
        <v>0.0</v>
      </c>
      <c r="M39" s="127">
        <v>139.0</v>
      </c>
      <c r="N39" s="127">
        <v>0.0</v>
      </c>
      <c r="O39" s="127">
        <v>0.0</v>
      </c>
      <c r="P39" s="127">
        <v>0.0</v>
      </c>
      <c r="Q39" s="127">
        <v>1.0</v>
      </c>
      <c r="R39" s="128"/>
      <c r="S39" s="127">
        <v>0.0</v>
      </c>
      <c r="T39" s="127">
        <v>0.0</v>
      </c>
      <c r="U39" s="32" t="s">
        <v>153</v>
      </c>
    </row>
    <row r="40">
      <c r="B40" s="127">
        <v>0.0</v>
      </c>
      <c r="C40" s="127">
        <v>0.0</v>
      </c>
      <c r="D40" s="127">
        <v>0.0</v>
      </c>
      <c r="E40" s="127">
        <v>134.0</v>
      </c>
      <c r="F40" s="127">
        <v>0.0</v>
      </c>
      <c r="G40" s="127">
        <v>0.0</v>
      </c>
      <c r="H40" s="127">
        <v>0.0</v>
      </c>
      <c r="I40" s="127">
        <v>0.0</v>
      </c>
      <c r="J40" s="127">
        <v>0.0</v>
      </c>
      <c r="K40" s="127">
        <v>0.0</v>
      </c>
      <c r="L40" s="127">
        <v>0.0</v>
      </c>
      <c r="M40" s="127">
        <v>139.0</v>
      </c>
      <c r="N40" s="127">
        <v>0.0</v>
      </c>
      <c r="O40" s="127">
        <v>0.0</v>
      </c>
      <c r="P40" s="127">
        <v>0.0</v>
      </c>
      <c r="Q40" s="127">
        <v>1.0</v>
      </c>
      <c r="R40" s="128"/>
      <c r="S40" s="127">
        <v>0.0</v>
      </c>
      <c r="T40" s="127">
        <v>0.0</v>
      </c>
      <c r="U40" s="32" t="s">
        <v>153</v>
      </c>
    </row>
    <row r="41">
      <c r="B41" s="127">
        <v>0.0</v>
      </c>
      <c r="C41" s="127">
        <v>0.0</v>
      </c>
      <c r="D41" s="127">
        <v>0.0</v>
      </c>
      <c r="E41" s="127">
        <v>134.0</v>
      </c>
      <c r="F41" s="127">
        <v>0.0</v>
      </c>
      <c r="G41" s="127">
        <v>0.0</v>
      </c>
      <c r="H41" s="127">
        <v>0.0</v>
      </c>
      <c r="I41" s="127">
        <v>0.0</v>
      </c>
      <c r="J41" s="127">
        <v>0.0</v>
      </c>
      <c r="K41" s="127">
        <v>0.0</v>
      </c>
      <c r="L41" s="127">
        <v>0.0</v>
      </c>
      <c r="M41" s="127">
        <v>139.0</v>
      </c>
      <c r="N41" s="127">
        <v>0.0</v>
      </c>
      <c r="O41" s="127">
        <v>0.0</v>
      </c>
      <c r="P41" s="127">
        <v>0.0</v>
      </c>
      <c r="Q41" s="127">
        <v>1.0</v>
      </c>
      <c r="R41" s="128"/>
      <c r="S41" s="127">
        <v>0.0</v>
      </c>
      <c r="T41" s="127">
        <v>0.0</v>
      </c>
      <c r="U41" s="32" t="s">
        <v>153</v>
      </c>
    </row>
    <row r="42">
      <c r="B42" s="127">
        <v>0.0</v>
      </c>
      <c r="C42" s="127">
        <v>0.0</v>
      </c>
      <c r="D42" s="127">
        <v>0.0</v>
      </c>
      <c r="E42" s="127">
        <v>134.0</v>
      </c>
      <c r="F42" s="127">
        <v>0.0</v>
      </c>
      <c r="G42" s="127">
        <v>0.0</v>
      </c>
      <c r="H42" s="127">
        <v>0.0</v>
      </c>
      <c r="I42" s="127">
        <v>0.0</v>
      </c>
      <c r="J42" s="127">
        <v>0.0</v>
      </c>
      <c r="K42" s="127">
        <v>0.0</v>
      </c>
      <c r="L42" s="127">
        <v>0.0</v>
      </c>
      <c r="M42" s="127">
        <v>139.0</v>
      </c>
      <c r="N42" s="127">
        <v>0.0</v>
      </c>
      <c r="O42" s="127">
        <v>0.0</v>
      </c>
      <c r="P42" s="127">
        <v>0.0</v>
      </c>
      <c r="Q42" s="127">
        <v>1.0</v>
      </c>
      <c r="R42" s="128"/>
      <c r="S42" s="127">
        <v>0.0</v>
      </c>
      <c r="T42" s="127">
        <v>0.0</v>
      </c>
      <c r="U42" s="32" t="s">
        <v>153</v>
      </c>
    </row>
    <row r="43">
      <c r="B43" s="127">
        <v>0.0</v>
      </c>
      <c r="C43" s="127">
        <v>0.0</v>
      </c>
      <c r="D43" s="127">
        <v>0.0</v>
      </c>
      <c r="E43" s="127">
        <v>134.0</v>
      </c>
      <c r="F43" s="127">
        <v>0.0</v>
      </c>
      <c r="G43" s="127">
        <v>0.0</v>
      </c>
      <c r="H43" s="127">
        <v>0.0</v>
      </c>
      <c r="I43" s="127">
        <v>0.0</v>
      </c>
      <c r="J43" s="127">
        <v>0.0</v>
      </c>
      <c r="K43" s="127">
        <v>0.0</v>
      </c>
      <c r="L43" s="127">
        <v>0.0</v>
      </c>
      <c r="M43" s="127">
        <v>139.0</v>
      </c>
      <c r="N43" s="127">
        <v>0.0</v>
      </c>
      <c r="O43" s="127">
        <v>0.0</v>
      </c>
      <c r="P43" s="127">
        <v>0.0</v>
      </c>
      <c r="Q43" s="127">
        <v>1.0</v>
      </c>
      <c r="R43" s="128"/>
      <c r="S43" s="127">
        <v>0.0</v>
      </c>
      <c r="T43" s="127">
        <v>0.0</v>
      </c>
      <c r="U43" s="32" t="s">
        <v>153</v>
      </c>
    </row>
    <row r="44">
      <c r="A44" s="115" t="s">
        <v>137</v>
      </c>
      <c r="B44" s="34">
        <f t="shared" ref="B44:U44" si="15">AVERAGE(B34:B43)</f>
        <v>0</v>
      </c>
      <c r="C44" s="34">
        <f t="shared" si="15"/>
        <v>0</v>
      </c>
      <c r="D44" s="34">
        <f t="shared" si="15"/>
        <v>0</v>
      </c>
      <c r="E44" s="34">
        <f t="shared" si="15"/>
        <v>134</v>
      </c>
      <c r="F44" s="34">
        <f t="shared" si="15"/>
        <v>0</v>
      </c>
      <c r="G44" s="34">
        <f t="shared" si="15"/>
        <v>0</v>
      </c>
      <c r="H44" s="34">
        <f t="shared" si="15"/>
        <v>0</v>
      </c>
      <c r="I44" s="34">
        <f t="shared" si="15"/>
        <v>0</v>
      </c>
      <c r="J44" s="34">
        <f t="shared" si="15"/>
        <v>0</v>
      </c>
      <c r="K44" s="34">
        <f t="shared" si="15"/>
        <v>0</v>
      </c>
      <c r="L44" s="34">
        <f t="shared" si="15"/>
        <v>0</v>
      </c>
      <c r="M44" s="34">
        <f t="shared" si="15"/>
        <v>139</v>
      </c>
      <c r="N44" s="34">
        <f t="shared" si="15"/>
        <v>0</v>
      </c>
      <c r="O44" s="34">
        <f t="shared" si="15"/>
        <v>0</v>
      </c>
      <c r="P44" s="34">
        <f t="shared" si="15"/>
        <v>0</v>
      </c>
      <c r="Q44" s="34">
        <f t="shared" si="15"/>
        <v>1</v>
      </c>
      <c r="R44" s="34" t="str">
        <f t="shared" si="15"/>
        <v>#DIV/0!</v>
      </c>
      <c r="S44" s="34">
        <f t="shared" si="15"/>
        <v>0</v>
      </c>
      <c r="T44" s="34">
        <f t="shared" si="15"/>
        <v>0</v>
      </c>
      <c r="U44" s="34" t="str">
        <f t="shared" si="15"/>
        <v>#DIV/0!</v>
      </c>
    </row>
    <row r="45">
      <c r="A45" s="114"/>
    </row>
    <row r="46">
      <c r="A46" s="114" t="s">
        <v>147</v>
      </c>
      <c r="B46" s="129"/>
      <c r="C46" s="129"/>
      <c r="D46" s="129"/>
      <c r="E46" s="130"/>
      <c r="F46" s="129"/>
      <c r="G46" s="129"/>
      <c r="H46" s="129"/>
      <c r="I46" s="129"/>
      <c r="J46" s="129"/>
      <c r="K46" s="129"/>
      <c r="L46" s="129"/>
      <c r="M46" s="130"/>
      <c r="N46" s="129"/>
      <c r="O46" s="129"/>
      <c r="P46" s="129"/>
      <c r="Q46" s="130"/>
      <c r="R46" s="121"/>
      <c r="S46" s="130"/>
      <c r="T46" s="121"/>
      <c r="U46" s="121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9.0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</row>
    <row r="4">
      <c r="A4" s="10" t="s">
        <v>25</v>
      </c>
      <c r="B4" s="21">
        <v>3148.4</v>
      </c>
      <c r="C4" s="21">
        <v>3173.6</v>
      </c>
      <c r="D4" s="21">
        <v>3248.4</v>
      </c>
      <c r="E4" s="21">
        <v>3184.8</v>
      </c>
      <c r="F4" s="21">
        <v>3181.2</v>
      </c>
      <c r="G4" s="21">
        <v>3132.0</v>
      </c>
      <c r="H4" s="21">
        <v>3066.8</v>
      </c>
      <c r="I4" s="21">
        <v>3140.8</v>
      </c>
      <c r="J4" s="21">
        <v>3156.4</v>
      </c>
      <c r="K4" s="21">
        <v>3161.6</v>
      </c>
      <c r="L4" s="12">
        <v>8446.8</v>
      </c>
      <c r="M4" s="21">
        <v>4425.2</v>
      </c>
      <c r="N4" s="21">
        <v>3157.6</v>
      </c>
      <c r="O4" s="21">
        <v>3157.2</v>
      </c>
      <c r="P4" s="21">
        <v>11000.4</v>
      </c>
      <c r="Q4" s="12">
        <v>4528.8</v>
      </c>
      <c r="R4" s="21">
        <v>4436.4</v>
      </c>
      <c r="S4" s="21">
        <v>4386.0</v>
      </c>
      <c r="T4" s="21">
        <v>6767.2</v>
      </c>
      <c r="U4" s="142">
        <v>144794.8</v>
      </c>
    </row>
    <row r="5">
      <c r="A5" s="104" t="s">
        <v>26</v>
      </c>
      <c r="B5" s="40">
        <v>6586.8</v>
      </c>
      <c r="C5" s="40">
        <v>3174.4</v>
      </c>
      <c r="D5" s="40">
        <v>3244.0</v>
      </c>
      <c r="E5" s="21">
        <v>3187.6</v>
      </c>
      <c r="F5" s="40">
        <v>3196.4</v>
      </c>
      <c r="G5" s="40">
        <v>3156.8</v>
      </c>
      <c r="H5" s="40">
        <v>3151.6</v>
      </c>
      <c r="I5" s="40">
        <v>17688.0</v>
      </c>
      <c r="J5" s="40">
        <v>3112.4</v>
      </c>
      <c r="K5" s="40">
        <v>3174.4</v>
      </c>
      <c r="L5" s="40">
        <v>8724.8</v>
      </c>
      <c r="M5" s="21">
        <v>8528.4</v>
      </c>
      <c r="N5" s="40">
        <v>3171.2</v>
      </c>
      <c r="O5" s="40">
        <v>20155.6</v>
      </c>
      <c r="P5" s="40">
        <v>11120.8</v>
      </c>
      <c r="Q5" s="21">
        <v>4518.8</v>
      </c>
      <c r="R5" s="12"/>
      <c r="S5" s="21">
        <v>16987.2</v>
      </c>
      <c r="T5" s="12">
        <v>12355.2</v>
      </c>
      <c r="U5" s="12"/>
    </row>
    <row r="6">
      <c r="A6" s="104" t="s">
        <v>27</v>
      </c>
      <c r="B6" s="40">
        <v>7889.6</v>
      </c>
      <c r="C6" s="21">
        <v>3153.6</v>
      </c>
      <c r="D6" s="40">
        <v>3228.0</v>
      </c>
      <c r="E6" s="40">
        <v>3194.8</v>
      </c>
      <c r="F6" s="40">
        <v>3165.2</v>
      </c>
      <c r="G6" s="40">
        <v>3175.2</v>
      </c>
      <c r="H6" s="40">
        <v>3117.6</v>
      </c>
      <c r="I6" s="40">
        <v>19213.6</v>
      </c>
      <c r="J6" s="21">
        <v>3184.8</v>
      </c>
      <c r="K6" s="40">
        <v>3173.2</v>
      </c>
      <c r="L6" s="21">
        <v>8379.2</v>
      </c>
      <c r="M6" s="21">
        <v>8891.6</v>
      </c>
      <c r="N6" s="40">
        <v>3143.6</v>
      </c>
      <c r="O6" s="40">
        <v>21895.2</v>
      </c>
      <c r="P6" s="12"/>
      <c r="Q6" s="21">
        <v>4496.4</v>
      </c>
      <c r="R6" s="12"/>
      <c r="S6" s="21">
        <v>4374.4</v>
      </c>
      <c r="T6" s="12"/>
      <c r="U6" s="12"/>
    </row>
    <row r="7">
      <c r="A7" s="104" t="s">
        <v>28</v>
      </c>
      <c r="B7" s="40">
        <v>6680.4</v>
      </c>
      <c r="C7" s="40">
        <v>3520.8</v>
      </c>
      <c r="D7" s="12"/>
      <c r="E7" s="40">
        <v>3590.4</v>
      </c>
      <c r="F7" s="40">
        <v>3533.6</v>
      </c>
      <c r="G7" s="40">
        <v>3524.8</v>
      </c>
      <c r="H7" s="12"/>
      <c r="I7" s="40">
        <v>3480.8</v>
      </c>
      <c r="J7" s="12"/>
      <c r="K7" s="40">
        <v>3477.6</v>
      </c>
      <c r="L7" s="16"/>
      <c r="M7" s="12"/>
      <c r="N7" s="12"/>
      <c r="O7" s="12"/>
      <c r="P7" s="18"/>
      <c r="Q7" s="12"/>
      <c r="R7" s="18"/>
      <c r="S7" s="21">
        <v>3562.8</v>
      </c>
      <c r="T7" s="18"/>
      <c r="U7" s="12"/>
    </row>
    <row r="8">
      <c r="A8" s="104" t="s">
        <v>29</v>
      </c>
      <c r="B8" s="40">
        <v>7685.2</v>
      </c>
      <c r="C8" s="40">
        <v>3223.2</v>
      </c>
      <c r="D8" s="40">
        <v>3050.8</v>
      </c>
      <c r="E8" s="40">
        <v>3013.2</v>
      </c>
      <c r="F8" s="40">
        <v>2996.0</v>
      </c>
      <c r="G8" s="40">
        <v>3008.0</v>
      </c>
      <c r="H8" s="40">
        <v>2968.8</v>
      </c>
      <c r="I8" s="40">
        <v>19137.2</v>
      </c>
      <c r="J8" s="40">
        <v>2954.0</v>
      </c>
      <c r="K8" s="40">
        <v>3014.0</v>
      </c>
      <c r="L8" s="12"/>
      <c r="M8" s="12"/>
      <c r="N8" s="12"/>
      <c r="O8" s="40">
        <v>21394.8</v>
      </c>
      <c r="P8" s="40">
        <v>10885.2</v>
      </c>
      <c r="Q8" s="40">
        <v>5152.8</v>
      </c>
      <c r="R8" s="40">
        <v>36342.4</v>
      </c>
      <c r="S8" s="40">
        <v>17524.4</v>
      </c>
      <c r="T8" s="12"/>
      <c r="U8" s="12"/>
    </row>
    <row r="9">
      <c r="A9" s="104" t="s">
        <v>30</v>
      </c>
      <c r="B9" s="40">
        <v>8710.8</v>
      </c>
      <c r="C9" s="40">
        <v>3259.2</v>
      </c>
      <c r="D9" s="12"/>
      <c r="E9" s="21">
        <v>3110.8</v>
      </c>
      <c r="F9" s="12"/>
      <c r="G9" s="12"/>
      <c r="H9" s="40">
        <v>3067.2</v>
      </c>
      <c r="I9" s="40">
        <v>8236.0</v>
      </c>
      <c r="J9" s="40">
        <v>3256.4</v>
      </c>
      <c r="K9" s="40">
        <v>3091.6</v>
      </c>
      <c r="L9" s="21">
        <v>6654.0</v>
      </c>
      <c r="M9" s="40">
        <v>10450.4</v>
      </c>
      <c r="N9" s="12"/>
      <c r="O9" s="21">
        <v>3347.6</v>
      </c>
      <c r="P9" s="21">
        <v>10886.0</v>
      </c>
      <c r="Q9" s="12"/>
      <c r="R9" s="21">
        <v>4611.6</v>
      </c>
      <c r="S9" s="21">
        <v>4457.2</v>
      </c>
      <c r="T9" s="40">
        <v>10751.2</v>
      </c>
      <c r="U9" s="40">
        <v>11424.8</v>
      </c>
    </row>
    <row r="10">
      <c r="A10" s="109" t="s">
        <v>31</v>
      </c>
      <c r="B10" s="40">
        <v>9141.2</v>
      </c>
      <c r="C10" s="40">
        <v>3544.8</v>
      </c>
      <c r="D10" s="40">
        <v>3383.6</v>
      </c>
      <c r="E10" s="40">
        <v>3494.0</v>
      </c>
      <c r="F10" s="40">
        <v>3431.6</v>
      </c>
      <c r="G10" s="40">
        <v>3310.8</v>
      </c>
      <c r="H10" s="40">
        <v>3284.8</v>
      </c>
      <c r="I10" s="40">
        <v>8354.0</v>
      </c>
      <c r="J10" s="40">
        <v>3628.0</v>
      </c>
      <c r="K10" s="40">
        <v>3354.0</v>
      </c>
      <c r="L10" s="21">
        <v>7890.8</v>
      </c>
      <c r="M10" s="21">
        <v>10988.8</v>
      </c>
      <c r="N10" s="21">
        <v>3390.4</v>
      </c>
      <c r="O10" s="21">
        <v>3346.4</v>
      </c>
      <c r="P10" s="142">
        <v>11259.2</v>
      </c>
      <c r="Q10" s="21">
        <v>4201.2</v>
      </c>
      <c r="R10" s="21">
        <v>4924.4</v>
      </c>
      <c r="S10" s="21">
        <v>4084.0</v>
      </c>
      <c r="T10" s="21">
        <v>13672.8</v>
      </c>
      <c r="U10" s="21">
        <v>14474.0</v>
      </c>
    </row>
    <row r="11">
      <c r="A11" s="104" t="s">
        <v>32</v>
      </c>
      <c r="B11" s="20"/>
      <c r="C11" s="15">
        <v>3072.0</v>
      </c>
      <c r="D11" s="15">
        <v>3248.0</v>
      </c>
      <c r="E11" s="15">
        <v>3204.0</v>
      </c>
      <c r="F11" s="15">
        <v>3136.0</v>
      </c>
      <c r="G11" s="12"/>
      <c r="H11" s="15">
        <v>3136.0</v>
      </c>
      <c r="I11" s="15">
        <v>19040.0</v>
      </c>
      <c r="J11" s="12"/>
      <c r="K11" s="15">
        <v>3192.0</v>
      </c>
      <c r="L11" s="21"/>
      <c r="M11" s="15">
        <v>9444.0</v>
      </c>
      <c r="N11" s="12"/>
      <c r="O11" s="12"/>
      <c r="P11" s="12"/>
      <c r="Q11" s="15">
        <v>4332.0</v>
      </c>
      <c r="R11" s="12"/>
      <c r="S11" s="15">
        <v>4152.0</v>
      </c>
      <c r="T11" s="15">
        <v>12748.0</v>
      </c>
      <c r="U11" s="12"/>
    </row>
    <row r="12">
      <c r="A12" s="104" t="s">
        <v>33</v>
      </c>
      <c r="B12" s="11">
        <v>8268.0</v>
      </c>
      <c r="C12" s="15">
        <v>2972.0</v>
      </c>
      <c r="D12" s="15">
        <v>3116.0</v>
      </c>
      <c r="E12" s="15">
        <v>2852.0</v>
      </c>
      <c r="F12" s="15">
        <v>3096.0</v>
      </c>
      <c r="G12" s="15">
        <v>2924.0</v>
      </c>
      <c r="H12" s="11">
        <v>2888.0</v>
      </c>
      <c r="I12" s="15">
        <v>15704.0</v>
      </c>
      <c r="J12" s="12"/>
      <c r="K12" s="15">
        <v>3084.0</v>
      </c>
      <c r="L12" s="15">
        <v>8020.0</v>
      </c>
      <c r="M12" s="15">
        <v>9148.0</v>
      </c>
      <c r="N12" s="15">
        <v>2860.0</v>
      </c>
      <c r="O12" s="15">
        <v>21760.0</v>
      </c>
      <c r="P12" s="15">
        <v>21760.0</v>
      </c>
      <c r="Q12" s="15">
        <v>5156.0</v>
      </c>
      <c r="R12" s="12"/>
      <c r="S12" s="15">
        <v>17168.0</v>
      </c>
      <c r="T12" s="15">
        <v>12404.0</v>
      </c>
      <c r="U12" s="12"/>
    </row>
    <row r="13">
      <c r="A13" s="10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</row>
    <row r="14">
      <c r="A14" s="143" t="s">
        <v>35</v>
      </c>
      <c r="B14" s="45">
        <v>7149.6</v>
      </c>
      <c r="C14" s="45">
        <v>3528.4</v>
      </c>
      <c r="D14" s="144"/>
      <c r="E14" s="45">
        <v>3532.8</v>
      </c>
      <c r="F14" s="45">
        <v>3588.0</v>
      </c>
      <c r="G14" s="45">
        <v>3584.4</v>
      </c>
      <c r="H14" s="144"/>
      <c r="I14" s="45">
        <v>6319.6</v>
      </c>
      <c r="J14" s="144"/>
      <c r="K14" s="45">
        <v>3536.0</v>
      </c>
      <c r="L14" s="26"/>
      <c r="M14" s="26"/>
      <c r="N14" s="144"/>
      <c r="O14" s="144"/>
      <c r="P14" s="26"/>
      <c r="Q14" s="144"/>
      <c r="R14" s="26"/>
      <c r="S14" s="45">
        <v>3508.0</v>
      </c>
      <c r="T14" s="26"/>
      <c r="U14" s="24"/>
    </row>
    <row r="15">
      <c r="A15" s="143" t="s">
        <v>36</v>
      </c>
      <c r="B15" s="45">
        <v>7771.6</v>
      </c>
      <c r="C15" s="45">
        <v>3346.0</v>
      </c>
      <c r="D15" s="45">
        <v>3358.8</v>
      </c>
      <c r="E15" s="45">
        <v>3346.8</v>
      </c>
      <c r="F15" s="45">
        <v>3346.8</v>
      </c>
      <c r="G15" s="45">
        <v>3317.2</v>
      </c>
      <c r="H15" s="45">
        <v>3326.0</v>
      </c>
      <c r="I15" s="45">
        <v>7138.0</v>
      </c>
      <c r="J15" s="45">
        <v>3266.4</v>
      </c>
      <c r="K15" s="45">
        <v>3310.8</v>
      </c>
      <c r="L15" s="45">
        <v>7921.6</v>
      </c>
      <c r="M15" s="45">
        <v>9647.2</v>
      </c>
      <c r="N15" s="45">
        <v>3310.0</v>
      </c>
      <c r="O15" s="45">
        <v>4412.8</v>
      </c>
      <c r="P15" s="45">
        <v>11220.8</v>
      </c>
      <c r="Q15" s="45">
        <v>4476.0</v>
      </c>
      <c r="R15" s="45">
        <v>8707.2</v>
      </c>
      <c r="S15" s="45">
        <v>4347.6</v>
      </c>
      <c r="T15" s="45">
        <v>17082.0</v>
      </c>
      <c r="U15" s="45">
        <v>19200.0</v>
      </c>
    </row>
    <row r="16">
      <c r="A16" s="143" t="s">
        <v>37</v>
      </c>
      <c r="B16" s="40">
        <v>7620.0</v>
      </c>
      <c r="C16" s="40">
        <v>3273.2</v>
      </c>
      <c r="D16" s="12"/>
      <c r="E16" s="145">
        <v>3098.4</v>
      </c>
      <c r="F16" s="12"/>
      <c r="G16" s="12"/>
      <c r="H16" s="40">
        <v>3076.8</v>
      </c>
      <c r="I16" s="40">
        <v>7250.0</v>
      </c>
      <c r="J16" s="40">
        <v>3058.0</v>
      </c>
      <c r="K16" s="40">
        <v>3084.0</v>
      </c>
      <c r="L16" s="145">
        <v>6652.4</v>
      </c>
      <c r="M16" s="40">
        <v>9412.8</v>
      </c>
      <c r="N16" s="12"/>
      <c r="O16" s="145">
        <v>4634.0</v>
      </c>
      <c r="P16" s="145">
        <v>11229.2</v>
      </c>
      <c r="Q16" s="12"/>
      <c r="R16" s="145">
        <v>8455.2</v>
      </c>
      <c r="S16" s="145">
        <v>3798.0</v>
      </c>
      <c r="T16" s="40">
        <v>11099.2</v>
      </c>
      <c r="U16" s="40">
        <v>12000.0</v>
      </c>
    </row>
    <row r="17">
      <c r="A17" s="143" t="s">
        <v>38</v>
      </c>
      <c r="B17" s="45">
        <v>7654.0</v>
      </c>
      <c r="C17" s="45">
        <v>3168.4</v>
      </c>
      <c r="D17" s="45">
        <v>3218.8</v>
      </c>
      <c r="E17" s="45">
        <v>3167.2</v>
      </c>
      <c r="F17" s="45">
        <v>3168.8</v>
      </c>
      <c r="G17" s="45">
        <v>3151.6</v>
      </c>
      <c r="H17" s="45">
        <v>3134.4</v>
      </c>
      <c r="I17" s="45">
        <v>7200.4</v>
      </c>
      <c r="J17" s="45">
        <v>3139.2</v>
      </c>
      <c r="K17" s="45">
        <v>3161.6</v>
      </c>
      <c r="L17" s="45">
        <v>8625.6</v>
      </c>
      <c r="M17" s="45">
        <v>9776.0</v>
      </c>
      <c r="N17" s="45">
        <v>3152.8</v>
      </c>
      <c r="O17" s="45">
        <v>4341.2</v>
      </c>
      <c r="P17" s="45">
        <v>11102.8</v>
      </c>
      <c r="Q17" s="45">
        <v>4612.4</v>
      </c>
      <c r="R17" s="146">
        <v>12177.6</v>
      </c>
      <c r="S17" s="45">
        <v>4550.0</v>
      </c>
      <c r="T17" s="45">
        <v>10064.0</v>
      </c>
      <c r="U17" s="45">
        <v>11642.4</v>
      </c>
    </row>
    <row r="18">
      <c r="A18" s="143" t="s">
        <v>39</v>
      </c>
      <c r="B18" s="45">
        <v>7655.6</v>
      </c>
      <c r="C18" s="45">
        <v>3173.2</v>
      </c>
      <c r="D18" s="45">
        <v>3203.2</v>
      </c>
      <c r="E18" s="45">
        <v>3194.0</v>
      </c>
      <c r="F18" s="45">
        <v>3195.6</v>
      </c>
      <c r="G18" s="45">
        <v>3163.2</v>
      </c>
      <c r="H18" s="45">
        <v>3143.6</v>
      </c>
      <c r="I18" s="45">
        <v>19173.6</v>
      </c>
      <c r="J18" s="45">
        <v>3116.4</v>
      </c>
      <c r="K18" s="45">
        <v>3187.6</v>
      </c>
      <c r="L18" s="45">
        <v>8714.0</v>
      </c>
      <c r="M18" s="45">
        <v>9846.8</v>
      </c>
      <c r="N18" s="45">
        <v>3157.2</v>
      </c>
      <c r="O18" s="45">
        <v>21814.4</v>
      </c>
      <c r="P18" s="45">
        <v>11121.6</v>
      </c>
      <c r="Q18" s="45">
        <v>4611.6</v>
      </c>
      <c r="R18" s="146">
        <v>36160.4</v>
      </c>
      <c r="S18" s="45">
        <v>16953.6</v>
      </c>
      <c r="T18" s="45">
        <v>12726.4</v>
      </c>
      <c r="U18" s="45">
        <v>144808.0</v>
      </c>
    </row>
    <row r="19">
      <c r="A19" s="147" t="s">
        <v>40</v>
      </c>
      <c r="B19" s="45">
        <v>7638.4</v>
      </c>
      <c r="C19" s="45">
        <v>3224.4</v>
      </c>
      <c r="D19" s="45">
        <v>3040.0</v>
      </c>
      <c r="E19" s="45">
        <v>3059.6</v>
      </c>
      <c r="F19" s="45">
        <v>3018.4</v>
      </c>
      <c r="G19" s="45">
        <v>3037.2</v>
      </c>
      <c r="H19" s="45">
        <v>2967.2</v>
      </c>
      <c r="I19" s="45">
        <v>19128.0</v>
      </c>
      <c r="J19" s="45">
        <v>2964.8</v>
      </c>
      <c r="K19" s="45">
        <v>2986.8</v>
      </c>
      <c r="L19" s="45">
        <v>8087.6</v>
      </c>
      <c r="M19" s="45">
        <v>9184.0</v>
      </c>
      <c r="N19" s="45">
        <v>2991.2</v>
      </c>
      <c r="O19" s="45">
        <v>21763.2</v>
      </c>
      <c r="P19" s="45">
        <v>10884.0</v>
      </c>
      <c r="Q19" s="45">
        <v>5159.6</v>
      </c>
      <c r="R19" s="45">
        <v>35816.4</v>
      </c>
      <c r="S19" s="45">
        <v>17551.6</v>
      </c>
      <c r="T19" s="45">
        <v>12380.8</v>
      </c>
      <c r="U19" s="45">
        <v>144332.8</v>
      </c>
    </row>
    <row r="20">
      <c r="A20" s="30" t="s">
        <v>41</v>
      </c>
      <c r="B20" s="23">
        <v>7956.0</v>
      </c>
      <c r="C20" s="23">
        <v>3080.0</v>
      </c>
      <c r="D20" s="23">
        <v>3264.0</v>
      </c>
      <c r="E20" s="23">
        <v>3128.0</v>
      </c>
      <c r="F20" s="23">
        <v>3124.0</v>
      </c>
      <c r="G20" s="23">
        <v>3148.0</v>
      </c>
      <c r="H20" s="23">
        <v>3148.0</v>
      </c>
      <c r="I20" s="23">
        <v>19248.0</v>
      </c>
      <c r="J20" s="23">
        <v>3144.0</v>
      </c>
      <c r="K20" s="23">
        <v>3076.0</v>
      </c>
    </row>
    <row r="22">
      <c r="A22" s="31" t="s">
        <v>42</v>
      </c>
      <c r="W22" s="32" t="s">
        <v>43</v>
      </c>
    </row>
    <row r="23">
      <c r="A23" s="33" t="s">
        <v>44</v>
      </c>
      <c r="W23" s="34">
        <f>U4/U18</f>
        <v>0.9999088448</v>
      </c>
    </row>
    <row r="24">
      <c r="A24" s="35" t="s">
        <v>45</v>
      </c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43" t="s">
        <v>26</v>
      </c>
      <c r="B28" s="34">
        <f t="shared" ref="B28:D28" si="1">(B5/B18)</f>
        <v>0.86038978</v>
      </c>
      <c r="C28" s="34">
        <f t="shared" si="1"/>
        <v>1.000378167</v>
      </c>
      <c r="D28" s="34">
        <f t="shared" si="1"/>
        <v>1.012737263</v>
      </c>
      <c r="F28" s="34">
        <f t="shared" ref="F28:L28" si="2">(F5/F18)</f>
        <v>1.000250344</v>
      </c>
      <c r="G28" s="34">
        <f t="shared" si="2"/>
        <v>0.9979767324</v>
      </c>
      <c r="H28" s="34">
        <f t="shared" si="2"/>
        <v>1.002544853</v>
      </c>
      <c r="I28" s="34">
        <f t="shared" si="2"/>
        <v>0.9225184629</v>
      </c>
      <c r="J28" s="34">
        <f t="shared" si="2"/>
        <v>0.9987164677</v>
      </c>
      <c r="K28" s="34">
        <f t="shared" si="2"/>
        <v>0.9958589534</v>
      </c>
      <c r="L28" s="34">
        <f t="shared" si="2"/>
        <v>1.001239385</v>
      </c>
      <c r="N28" s="34">
        <f t="shared" ref="N28:P28" si="3">(N5/N18)</f>
        <v>1.004434309</v>
      </c>
      <c r="O28" s="34">
        <f t="shared" si="3"/>
        <v>0.9239584861</v>
      </c>
      <c r="P28" s="34">
        <f t="shared" si="3"/>
        <v>0.9999280679</v>
      </c>
      <c r="V28" s="34">
        <f t="shared" ref="V28:V35" si="6">AVERAGE(B28:K28)</f>
        <v>0.9768190026</v>
      </c>
      <c r="W28" s="34">
        <f t="shared" ref="W28:W29" si="7">AVERAGE(L28:Q28)</f>
        <v>0.982390062</v>
      </c>
      <c r="X28" s="32" t="s">
        <v>50</v>
      </c>
    </row>
    <row r="29">
      <c r="A29" s="143" t="s">
        <v>27</v>
      </c>
      <c r="B29" s="34">
        <f>(B6/B18)</f>
        <v>1.03056586</v>
      </c>
      <c r="D29" s="34">
        <f t="shared" ref="D29:I29" si="4">(D6/D18)</f>
        <v>1.007742258</v>
      </c>
      <c r="E29" s="34">
        <f t="shared" si="4"/>
        <v>1.00025047</v>
      </c>
      <c r="F29" s="34">
        <f t="shared" si="4"/>
        <v>0.9904869195</v>
      </c>
      <c r="G29" s="34">
        <f t="shared" si="4"/>
        <v>1.003793627</v>
      </c>
      <c r="H29" s="34">
        <f t="shared" si="4"/>
        <v>0.9917292276</v>
      </c>
      <c r="I29" s="34">
        <f t="shared" si="4"/>
        <v>1.002086202</v>
      </c>
      <c r="K29" s="34">
        <f>(K6/K18)</f>
        <v>0.9954824947</v>
      </c>
      <c r="N29" s="34">
        <f t="shared" ref="N29:O29" si="5">(N6/N18)</f>
        <v>0.9956923857</v>
      </c>
      <c r="O29" s="34">
        <f t="shared" si="5"/>
        <v>1.003703975</v>
      </c>
      <c r="V29" s="34">
        <f t="shared" si="6"/>
        <v>1.002767132</v>
      </c>
      <c r="W29" s="34">
        <f t="shared" si="7"/>
        <v>0.9996981805</v>
      </c>
      <c r="X29" s="32" t="s">
        <v>50</v>
      </c>
    </row>
    <row r="30">
      <c r="A30" s="143" t="s">
        <v>28</v>
      </c>
      <c r="B30" s="34">
        <f t="shared" ref="B30:C30" si="8">(B7/B17)</f>
        <v>0.8727985367</v>
      </c>
      <c r="C30" s="34">
        <f t="shared" si="8"/>
        <v>1.11122333</v>
      </c>
      <c r="E30" s="34">
        <f t="shared" ref="E30:G30" si="9">(E7/E17)</f>
        <v>1.133619601</v>
      </c>
      <c r="F30" s="34">
        <f t="shared" si="9"/>
        <v>1.115122444</v>
      </c>
      <c r="G30" s="34">
        <f t="shared" si="9"/>
        <v>1.118416043</v>
      </c>
      <c r="I30" s="34">
        <f>(I7/I17)</f>
        <v>0.4834175879</v>
      </c>
      <c r="K30" s="34">
        <f>(K7/K17)</f>
        <v>1.099949393</v>
      </c>
      <c r="V30" s="34">
        <f t="shared" si="6"/>
        <v>0.9906495622</v>
      </c>
      <c r="W30" s="32" t="s">
        <v>50</v>
      </c>
      <c r="X30" s="32" t="s">
        <v>50</v>
      </c>
    </row>
    <row r="31">
      <c r="A31" s="143" t="s">
        <v>29</v>
      </c>
      <c r="B31" s="34">
        <f t="shared" ref="B31:K31" si="10">(B8/B19)</f>
        <v>1.006126938</v>
      </c>
      <c r="C31" s="34">
        <f t="shared" si="10"/>
        <v>0.9996278377</v>
      </c>
      <c r="D31" s="34">
        <f t="shared" si="10"/>
        <v>1.003552632</v>
      </c>
      <c r="E31" s="34">
        <f t="shared" si="10"/>
        <v>0.9848346189</v>
      </c>
      <c r="F31" s="34">
        <f t="shared" si="10"/>
        <v>0.9925788497</v>
      </c>
      <c r="G31" s="34">
        <f t="shared" si="10"/>
        <v>0.9903858817</v>
      </c>
      <c r="H31" s="34">
        <f t="shared" si="10"/>
        <v>1.000539229</v>
      </c>
      <c r="I31" s="34">
        <f t="shared" si="10"/>
        <v>1.00048097</v>
      </c>
      <c r="J31" s="34">
        <f t="shared" si="10"/>
        <v>0.9963572585</v>
      </c>
      <c r="K31" s="34">
        <f t="shared" si="10"/>
        <v>1.009106736</v>
      </c>
      <c r="O31" s="34">
        <f t="shared" ref="O31:S31" si="11">(O8/O19)</f>
        <v>0.9830723423</v>
      </c>
      <c r="P31" s="34">
        <f t="shared" si="11"/>
        <v>1.000110254</v>
      </c>
      <c r="Q31" s="34">
        <f t="shared" si="11"/>
        <v>0.9986820684</v>
      </c>
      <c r="R31" s="34">
        <f t="shared" si="11"/>
        <v>1.01468601</v>
      </c>
      <c r="S31" s="34">
        <f t="shared" si="11"/>
        <v>0.9984502837</v>
      </c>
      <c r="V31" s="34">
        <f t="shared" si="6"/>
        <v>0.9983590951</v>
      </c>
      <c r="W31" s="34">
        <f t="shared" ref="W31:W34" si="15">AVERAGE(L31:Q31)</f>
        <v>0.9939548881</v>
      </c>
      <c r="X31" s="34">
        <f t="shared" ref="X31:X32" si="16">average(R31:U31)</f>
        <v>1.006568147</v>
      </c>
    </row>
    <row r="32">
      <c r="A32" s="104" t="s">
        <v>30</v>
      </c>
      <c r="B32" s="34">
        <f t="shared" ref="B32:C32" si="12">(B9/B17)</f>
        <v>1.138071597</v>
      </c>
      <c r="C32" s="34">
        <f t="shared" si="12"/>
        <v>1.028657998</v>
      </c>
      <c r="H32" s="34">
        <f t="shared" ref="H32:K32" si="13">(H9/H17)</f>
        <v>0.97856049</v>
      </c>
      <c r="I32" s="34">
        <f t="shared" si="13"/>
        <v>1.143825343</v>
      </c>
      <c r="J32" s="34">
        <f t="shared" si="13"/>
        <v>1.037334353</v>
      </c>
      <c r="K32" s="34">
        <f t="shared" si="13"/>
        <v>0.9778593117</v>
      </c>
      <c r="M32" s="34">
        <f>(M9/M17)</f>
        <v>1.06898527</v>
      </c>
      <c r="T32" s="34">
        <f t="shared" ref="T32:U32" si="14">(T9/T17)</f>
        <v>1.068282989</v>
      </c>
      <c r="U32" s="34">
        <f t="shared" si="14"/>
        <v>0.9813096956</v>
      </c>
      <c r="V32" s="34">
        <f t="shared" si="6"/>
        <v>1.050718182</v>
      </c>
      <c r="W32" s="34">
        <f t="shared" si="15"/>
        <v>1.06898527</v>
      </c>
      <c r="X32" s="34">
        <f t="shared" si="16"/>
        <v>1.024796342</v>
      </c>
    </row>
    <row r="33">
      <c r="A33" s="109" t="s">
        <v>31</v>
      </c>
      <c r="B33" s="34">
        <f t="shared" ref="B33:K33" si="17">(B10/B17)</f>
        <v>1.194303632</v>
      </c>
      <c r="C33" s="34">
        <f t="shared" si="17"/>
        <v>1.118798132</v>
      </c>
      <c r="D33" s="34">
        <f t="shared" si="17"/>
        <v>1.051199205</v>
      </c>
      <c r="E33" s="34">
        <f t="shared" si="17"/>
        <v>1.103182622</v>
      </c>
      <c r="F33" s="34">
        <f t="shared" si="17"/>
        <v>1.082933603</v>
      </c>
      <c r="G33" s="34">
        <f t="shared" si="17"/>
        <v>1.050514025</v>
      </c>
      <c r="H33" s="34">
        <f t="shared" si="17"/>
        <v>1.047983665</v>
      </c>
      <c r="I33" s="34">
        <f t="shared" si="17"/>
        <v>1.160213321</v>
      </c>
      <c r="J33" s="34">
        <f t="shared" si="17"/>
        <v>1.155708461</v>
      </c>
      <c r="K33" s="34">
        <f t="shared" si="17"/>
        <v>1.060855263</v>
      </c>
      <c r="P33" s="34">
        <f>(P10/P17)</f>
        <v>1.014086537</v>
      </c>
      <c r="V33" s="34">
        <f t="shared" si="6"/>
        <v>1.102569193</v>
      </c>
      <c r="W33" s="34">
        <f t="shared" si="15"/>
        <v>1.014086537</v>
      </c>
      <c r="X33" s="32" t="s">
        <v>50</v>
      </c>
    </row>
    <row r="34">
      <c r="A34" s="104" t="s">
        <v>32</v>
      </c>
      <c r="C34" s="34">
        <f t="shared" ref="C34:F34" si="18">(C11/C18)</f>
        <v>0.9681079037</v>
      </c>
      <c r="D34" s="34">
        <f t="shared" si="18"/>
        <v>1.013986014</v>
      </c>
      <c r="E34" s="34">
        <f t="shared" si="18"/>
        <v>1.00313087</v>
      </c>
      <c r="F34" s="34">
        <f t="shared" si="18"/>
        <v>0.9813493554</v>
      </c>
      <c r="H34" s="34">
        <f t="shared" ref="H34:I34" si="19">(H11/H18)</f>
        <v>0.9975823896</v>
      </c>
      <c r="I34" s="34">
        <f t="shared" si="19"/>
        <v>0.9930320858</v>
      </c>
      <c r="K34" s="34">
        <f t="shared" ref="K34:K35" si="21">(K11/K18)</f>
        <v>1.001380349</v>
      </c>
      <c r="M34" s="34">
        <f>(M11/M18)</f>
        <v>0.9590933095</v>
      </c>
      <c r="Q34" s="34">
        <f t="shared" ref="Q34:Q35" si="23">(Q11/Q18)</f>
        <v>0.9393702836</v>
      </c>
      <c r="T34" s="34">
        <f>(T11/T18)</f>
        <v>1.001697259</v>
      </c>
      <c r="V34" s="34">
        <f t="shared" si="6"/>
        <v>0.9940812811</v>
      </c>
      <c r="W34" s="34">
        <f t="shared" si="15"/>
        <v>0.9492317966</v>
      </c>
      <c r="X34" s="34">
        <f t="shared" ref="X34:X35" si="25">average(R34:U34)</f>
        <v>1.001697259</v>
      </c>
    </row>
    <row r="35">
      <c r="A35" s="104" t="s">
        <v>33</v>
      </c>
      <c r="C35" s="34">
        <f t="shared" ref="C35:G35" si="20">(C12/C19)</f>
        <v>0.9217218707</v>
      </c>
      <c r="D35" s="34">
        <f t="shared" si="20"/>
        <v>1.025</v>
      </c>
      <c r="E35" s="34">
        <f t="shared" si="20"/>
        <v>0.9321479932</v>
      </c>
      <c r="F35" s="34">
        <f t="shared" si="20"/>
        <v>1.025708985</v>
      </c>
      <c r="G35" s="34">
        <f t="shared" si="20"/>
        <v>0.9627288292</v>
      </c>
      <c r="I35" s="34">
        <f>(I12/I19)</f>
        <v>0.8209953994</v>
      </c>
      <c r="K35" s="34">
        <f t="shared" si="21"/>
        <v>1.03254319</v>
      </c>
      <c r="L35" s="34">
        <f t="shared" ref="L35:O35" si="22">(L12/L19)</f>
        <v>0.9916415253</v>
      </c>
      <c r="M35" s="34">
        <f t="shared" si="22"/>
        <v>0.9960801394</v>
      </c>
      <c r="N35" s="34">
        <f t="shared" si="22"/>
        <v>0.9561380048</v>
      </c>
      <c r="O35" s="34">
        <f t="shared" si="22"/>
        <v>0.9998529628</v>
      </c>
      <c r="Q35" s="34">
        <f t="shared" si="23"/>
        <v>0.9993022715</v>
      </c>
      <c r="S35" s="34">
        <f t="shared" ref="S35:T35" si="24">(S12/S19)</f>
        <v>0.9781444427</v>
      </c>
      <c r="T35" s="34">
        <f t="shared" si="24"/>
        <v>1.001873869</v>
      </c>
      <c r="V35" s="34">
        <f t="shared" si="6"/>
        <v>0.9601208954</v>
      </c>
      <c r="W35" s="34">
        <f>AVERAGE(L35,Q35)</f>
        <v>0.9954718984</v>
      </c>
      <c r="X35" s="34">
        <f t="shared" si="25"/>
        <v>0.9900091559</v>
      </c>
    </row>
    <row r="38">
      <c r="A38" s="32" t="s">
        <v>51</v>
      </c>
      <c r="U38" s="34">
        <f>(U4/U18)</f>
        <v>0.9999088448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17.11</v>
      </c>
      <c r="C3" s="32">
        <v>11.18</v>
      </c>
      <c r="D3" s="32">
        <v>12.36</v>
      </c>
      <c r="E3" s="32">
        <v>32.07</v>
      </c>
      <c r="F3" s="32">
        <v>14.36</v>
      </c>
      <c r="G3" s="32">
        <v>5.2</v>
      </c>
      <c r="H3" s="32">
        <v>10.55</v>
      </c>
      <c r="I3" s="32">
        <v>24.14</v>
      </c>
      <c r="J3" s="32">
        <v>39.31</v>
      </c>
      <c r="K3" s="32">
        <v>7.21</v>
      </c>
      <c r="L3" s="32">
        <v>11.42</v>
      </c>
      <c r="M3" s="32">
        <v>111.23</v>
      </c>
      <c r="N3" s="32">
        <v>43.78</v>
      </c>
      <c r="O3" s="32">
        <v>520.13</v>
      </c>
      <c r="P3" s="32">
        <v>41.22</v>
      </c>
      <c r="Q3" s="32">
        <v>74.26</v>
      </c>
      <c r="R3" s="32">
        <v>480.61</v>
      </c>
      <c r="S3" s="32">
        <v>140.11</v>
      </c>
      <c r="T3" s="32">
        <v>14.81</v>
      </c>
      <c r="U3" s="32">
        <v>3.68</v>
      </c>
    </row>
    <row r="4">
      <c r="B4" s="32">
        <v>17.19</v>
      </c>
      <c r="C4" s="32">
        <v>11.19</v>
      </c>
      <c r="D4" s="32">
        <v>11.7</v>
      </c>
      <c r="E4" s="32">
        <v>31.65</v>
      </c>
      <c r="F4" s="32">
        <v>14.37</v>
      </c>
      <c r="G4" s="32">
        <v>5.17</v>
      </c>
      <c r="H4" s="32">
        <v>10.48</v>
      </c>
      <c r="I4" s="32">
        <v>24.3</v>
      </c>
      <c r="J4" s="32">
        <v>39.05</v>
      </c>
      <c r="K4" s="32">
        <v>7.13</v>
      </c>
      <c r="L4" s="32">
        <v>11.34</v>
      </c>
      <c r="M4" s="32">
        <v>111.33</v>
      </c>
      <c r="N4" s="32">
        <v>44.26</v>
      </c>
      <c r="O4" s="32">
        <v>518.55</v>
      </c>
      <c r="P4" s="32">
        <v>41.17</v>
      </c>
      <c r="Q4" s="32">
        <v>60.49</v>
      </c>
      <c r="R4" s="32">
        <v>484.61</v>
      </c>
      <c r="S4" s="32">
        <v>138.94</v>
      </c>
      <c r="T4" s="32">
        <v>14.71</v>
      </c>
      <c r="U4" s="32">
        <v>3.68</v>
      </c>
    </row>
    <row r="5">
      <c r="B5" s="32">
        <v>17.11</v>
      </c>
      <c r="C5" s="32">
        <v>11.18</v>
      </c>
      <c r="D5" s="32">
        <v>12.34</v>
      </c>
      <c r="E5" s="32">
        <v>31.77</v>
      </c>
      <c r="F5" s="32">
        <v>14.41</v>
      </c>
      <c r="G5" s="32">
        <v>5.25</v>
      </c>
      <c r="H5" s="32">
        <v>10.57</v>
      </c>
      <c r="I5" s="32">
        <v>24.26</v>
      </c>
      <c r="J5" s="32">
        <v>39.23</v>
      </c>
      <c r="K5" s="32">
        <v>7.03</v>
      </c>
      <c r="L5" s="32">
        <v>11.44</v>
      </c>
      <c r="M5" s="32">
        <v>110.66</v>
      </c>
      <c r="N5" s="32">
        <v>43.69</v>
      </c>
      <c r="O5" s="32">
        <v>515.22</v>
      </c>
      <c r="P5" s="32">
        <v>40.84</v>
      </c>
      <c r="Q5" s="32">
        <v>60.8</v>
      </c>
      <c r="R5" s="32">
        <v>480.46</v>
      </c>
      <c r="S5" s="32">
        <v>139.29</v>
      </c>
      <c r="T5" s="32">
        <v>14.69</v>
      </c>
      <c r="U5" s="32">
        <v>3.67</v>
      </c>
    </row>
    <row r="6">
      <c r="B6" s="32">
        <v>17.08</v>
      </c>
      <c r="C6" s="32">
        <v>11.1</v>
      </c>
      <c r="D6" s="32">
        <v>12.31</v>
      </c>
      <c r="E6" s="32">
        <v>31.85</v>
      </c>
      <c r="F6" s="32">
        <v>14.29</v>
      </c>
      <c r="G6" s="32">
        <v>5.21</v>
      </c>
      <c r="H6" s="32">
        <v>10.46</v>
      </c>
      <c r="I6" s="32">
        <v>24.21</v>
      </c>
      <c r="J6" s="32">
        <v>39.07</v>
      </c>
      <c r="K6" s="32">
        <v>7.1</v>
      </c>
      <c r="L6" s="32">
        <v>13.76</v>
      </c>
      <c r="M6" s="32">
        <v>110.63</v>
      </c>
      <c r="N6" s="32">
        <v>43.66</v>
      </c>
      <c r="O6" s="32">
        <v>515.19</v>
      </c>
      <c r="P6" s="32">
        <v>40.79</v>
      </c>
      <c r="Q6" s="32">
        <v>73.01</v>
      </c>
      <c r="R6" s="32">
        <v>478.69</v>
      </c>
      <c r="S6" s="32">
        <v>138.34</v>
      </c>
      <c r="T6" s="32">
        <v>14.84</v>
      </c>
      <c r="U6" s="32">
        <v>3.68</v>
      </c>
    </row>
    <row r="7">
      <c r="B7" s="32">
        <v>16.95</v>
      </c>
      <c r="C7" s="32">
        <v>11.25</v>
      </c>
      <c r="D7" s="32">
        <v>12.32</v>
      </c>
      <c r="E7" s="32">
        <v>31.48</v>
      </c>
      <c r="F7" s="32">
        <v>14.34</v>
      </c>
      <c r="G7" s="32">
        <v>5.04</v>
      </c>
      <c r="H7" s="32">
        <v>10.45</v>
      </c>
      <c r="I7" s="32">
        <v>24.26</v>
      </c>
      <c r="J7" s="32">
        <v>38.94</v>
      </c>
      <c r="K7" s="32">
        <v>7.07</v>
      </c>
      <c r="L7" s="32">
        <v>13.85</v>
      </c>
      <c r="M7" s="32">
        <v>110.48</v>
      </c>
      <c r="N7" s="32">
        <v>43.64</v>
      </c>
      <c r="O7" s="32">
        <v>514.18</v>
      </c>
      <c r="P7" s="32">
        <v>40.68</v>
      </c>
      <c r="Q7" s="32">
        <v>73.23</v>
      </c>
      <c r="R7" s="32">
        <v>481.92</v>
      </c>
      <c r="S7" s="32">
        <v>138.45</v>
      </c>
      <c r="T7" s="32">
        <v>14.68</v>
      </c>
      <c r="U7" s="32">
        <v>3.58</v>
      </c>
    </row>
    <row r="8">
      <c r="B8" s="32">
        <v>17.05</v>
      </c>
      <c r="C8" s="32">
        <v>11.11</v>
      </c>
      <c r="D8" s="32">
        <v>12.28</v>
      </c>
      <c r="E8" s="32">
        <v>31.58</v>
      </c>
      <c r="F8" s="32">
        <v>14.37</v>
      </c>
      <c r="G8" s="32">
        <v>5.33</v>
      </c>
      <c r="H8" s="32">
        <v>10.51</v>
      </c>
      <c r="I8" s="32">
        <v>24.51</v>
      </c>
      <c r="J8" s="32">
        <v>38.83</v>
      </c>
      <c r="K8" s="32">
        <v>7.04</v>
      </c>
      <c r="L8" s="32">
        <v>13.74</v>
      </c>
      <c r="M8" s="32">
        <v>111.43</v>
      </c>
      <c r="N8" s="32">
        <v>43.6</v>
      </c>
      <c r="O8" s="32">
        <v>511.98</v>
      </c>
      <c r="P8" s="32">
        <v>41.0</v>
      </c>
      <c r="Q8" s="32">
        <v>59.61</v>
      </c>
      <c r="R8" s="32">
        <v>480.08</v>
      </c>
      <c r="S8" s="32">
        <v>138.08</v>
      </c>
      <c r="T8" s="32">
        <v>14.75</v>
      </c>
      <c r="U8" s="32">
        <v>3.64</v>
      </c>
    </row>
    <row r="9">
      <c r="B9" s="32">
        <v>17.03</v>
      </c>
      <c r="C9" s="32">
        <v>11.08</v>
      </c>
      <c r="D9" s="32">
        <v>12.2</v>
      </c>
      <c r="E9" s="32">
        <v>31.66</v>
      </c>
      <c r="F9" s="32">
        <v>14.43</v>
      </c>
      <c r="G9" s="32">
        <v>5.24</v>
      </c>
      <c r="H9" s="32">
        <v>10.55</v>
      </c>
      <c r="I9" s="32">
        <v>24.26</v>
      </c>
      <c r="J9" s="32">
        <v>38.96</v>
      </c>
      <c r="K9" s="32">
        <v>7.1</v>
      </c>
      <c r="L9" s="32">
        <v>13.62</v>
      </c>
      <c r="M9" s="32">
        <v>110.59</v>
      </c>
      <c r="N9" s="32">
        <v>43.4</v>
      </c>
      <c r="O9" s="32">
        <v>515.89</v>
      </c>
      <c r="P9" s="32">
        <v>40.75</v>
      </c>
      <c r="Q9" s="32">
        <v>60.63</v>
      </c>
      <c r="R9" s="32">
        <v>480.3</v>
      </c>
      <c r="S9" s="32">
        <v>137.92</v>
      </c>
      <c r="T9" s="32">
        <v>14.72</v>
      </c>
      <c r="U9" s="32">
        <v>3.53</v>
      </c>
    </row>
    <row r="10">
      <c r="B10" s="32">
        <v>16.99</v>
      </c>
      <c r="C10" s="32">
        <v>11.08</v>
      </c>
      <c r="D10" s="32">
        <v>12.31</v>
      </c>
      <c r="E10" s="32">
        <v>31.57</v>
      </c>
      <c r="F10" s="32">
        <v>14.35</v>
      </c>
      <c r="G10" s="32">
        <v>5.16</v>
      </c>
      <c r="H10" s="32">
        <v>10.57</v>
      </c>
      <c r="I10" s="32">
        <v>24.36</v>
      </c>
      <c r="J10" s="32">
        <v>39.28</v>
      </c>
      <c r="K10" s="32">
        <v>7.08</v>
      </c>
      <c r="L10" s="32">
        <v>13.76</v>
      </c>
      <c r="M10" s="32">
        <v>110.73</v>
      </c>
      <c r="N10" s="32">
        <v>43.59</v>
      </c>
      <c r="O10" s="32">
        <v>512.12</v>
      </c>
      <c r="P10" s="32">
        <v>40.88</v>
      </c>
      <c r="Q10" s="32">
        <v>59.53</v>
      </c>
      <c r="R10" s="32">
        <v>479.73</v>
      </c>
      <c r="S10" s="32">
        <v>138.04</v>
      </c>
      <c r="T10" s="32">
        <v>14.75</v>
      </c>
      <c r="U10" s="32">
        <v>3.57</v>
      </c>
    </row>
    <row r="11">
      <c r="B11" s="32">
        <v>17.02</v>
      </c>
      <c r="C11" s="32">
        <v>11.12</v>
      </c>
      <c r="D11" s="32">
        <v>12.18</v>
      </c>
      <c r="E11" s="32">
        <v>31.69</v>
      </c>
      <c r="F11" s="32">
        <v>14.26</v>
      </c>
      <c r="G11" s="32">
        <v>5.19</v>
      </c>
      <c r="H11" s="32">
        <v>10.44</v>
      </c>
      <c r="I11" s="32">
        <v>24.31</v>
      </c>
      <c r="J11" s="32">
        <v>38.94</v>
      </c>
      <c r="K11" s="32">
        <v>7.09</v>
      </c>
      <c r="L11" s="32">
        <v>13.66</v>
      </c>
      <c r="M11" s="32">
        <v>110.54</v>
      </c>
      <c r="N11" s="32">
        <v>43.74</v>
      </c>
      <c r="O11" s="32">
        <v>512.37</v>
      </c>
      <c r="P11" s="32">
        <v>40.77</v>
      </c>
      <c r="Q11" s="32">
        <v>59.71</v>
      </c>
      <c r="R11" s="32">
        <v>477.99</v>
      </c>
      <c r="S11" s="32">
        <v>138.52</v>
      </c>
      <c r="T11" s="32">
        <v>14.69</v>
      </c>
      <c r="U11" s="32">
        <v>3.64</v>
      </c>
    </row>
    <row r="12">
      <c r="B12" s="32">
        <v>16.99</v>
      </c>
      <c r="C12" s="32">
        <v>11.17</v>
      </c>
      <c r="D12" s="32">
        <v>12.31</v>
      </c>
      <c r="E12" s="32">
        <v>31.61</v>
      </c>
      <c r="F12" s="32">
        <v>14.48</v>
      </c>
      <c r="G12" s="32">
        <v>5.29</v>
      </c>
      <c r="H12" s="32">
        <v>10.31</v>
      </c>
      <c r="I12" s="32">
        <v>24.09</v>
      </c>
      <c r="J12" s="32">
        <v>38.79</v>
      </c>
      <c r="K12" s="32">
        <v>7.1</v>
      </c>
      <c r="L12" s="32">
        <v>13.69</v>
      </c>
      <c r="M12" s="32">
        <v>110.64</v>
      </c>
      <c r="N12" s="32">
        <v>43.7</v>
      </c>
      <c r="O12" s="32">
        <v>514.5</v>
      </c>
      <c r="P12" s="32">
        <v>40.78</v>
      </c>
      <c r="Q12" s="32">
        <v>73.43</v>
      </c>
      <c r="R12" s="32">
        <v>484.0</v>
      </c>
      <c r="S12" s="32">
        <v>138.0</v>
      </c>
      <c r="T12" s="32">
        <v>14.59</v>
      </c>
      <c r="U12" s="32">
        <v>3.78</v>
      </c>
    </row>
    <row r="13">
      <c r="A13" s="115" t="s">
        <v>137</v>
      </c>
      <c r="B13" s="32">
        <f t="shared" ref="B13:U13" si="1">AVERAGE(B3:B12)</f>
        <v>17.052</v>
      </c>
      <c r="C13" s="32">
        <f t="shared" si="1"/>
        <v>11.146</v>
      </c>
      <c r="D13" s="32">
        <f t="shared" si="1"/>
        <v>12.231</v>
      </c>
      <c r="E13" s="32">
        <f t="shared" si="1"/>
        <v>31.693</v>
      </c>
      <c r="F13" s="32">
        <f t="shared" si="1"/>
        <v>14.366</v>
      </c>
      <c r="G13" s="32">
        <f t="shared" si="1"/>
        <v>5.208</v>
      </c>
      <c r="H13" s="32">
        <f t="shared" si="1"/>
        <v>10.489</v>
      </c>
      <c r="I13" s="32">
        <f t="shared" si="1"/>
        <v>24.27</v>
      </c>
      <c r="J13" s="32">
        <f t="shared" si="1"/>
        <v>39.04</v>
      </c>
      <c r="K13" s="32">
        <f t="shared" si="1"/>
        <v>7.095</v>
      </c>
      <c r="L13" s="32">
        <f t="shared" si="1"/>
        <v>13.028</v>
      </c>
      <c r="M13" s="32">
        <f t="shared" si="1"/>
        <v>110.826</v>
      </c>
      <c r="N13" s="32">
        <f t="shared" si="1"/>
        <v>43.706</v>
      </c>
      <c r="O13" s="32">
        <f t="shared" si="1"/>
        <v>515.013</v>
      </c>
      <c r="P13" s="32">
        <f t="shared" si="1"/>
        <v>40.888</v>
      </c>
      <c r="Q13" s="32">
        <f t="shared" si="1"/>
        <v>65.47</v>
      </c>
      <c r="R13" s="32">
        <f t="shared" si="1"/>
        <v>480.839</v>
      </c>
      <c r="S13" s="32">
        <f t="shared" si="1"/>
        <v>138.569</v>
      </c>
      <c r="T13" s="32">
        <f t="shared" si="1"/>
        <v>14.723</v>
      </c>
      <c r="U13" s="32">
        <f t="shared" si="1"/>
        <v>3.645</v>
      </c>
    </row>
    <row r="14">
      <c r="A14" s="115" t="s">
        <v>138</v>
      </c>
      <c r="B14" s="32">
        <f t="shared" ref="B14:U14" si="2">_xlfn.STDEV.S(B3:B12)</f>
        <v>0.07161626134</v>
      </c>
      <c r="C14" s="32">
        <f t="shared" si="2"/>
        <v>0.05621387729</v>
      </c>
      <c r="D14" s="32">
        <f t="shared" si="2"/>
        <v>0.1952462832</v>
      </c>
      <c r="E14" s="32">
        <f t="shared" si="2"/>
        <v>0.1685922102</v>
      </c>
      <c r="F14" s="32">
        <f t="shared" si="2"/>
        <v>0.06415259586</v>
      </c>
      <c r="G14" s="32">
        <f t="shared" si="2"/>
        <v>0.07941452428</v>
      </c>
      <c r="H14" s="32">
        <f t="shared" si="2"/>
        <v>0.08020113604</v>
      </c>
      <c r="I14" s="32">
        <f t="shared" si="2"/>
        <v>0.1161416759</v>
      </c>
      <c r="J14" s="32">
        <f t="shared" si="2"/>
        <v>0.1827566688</v>
      </c>
      <c r="K14" s="32">
        <f t="shared" si="2"/>
        <v>0.05016638981</v>
      </c>
      <c r="L14" s="32">
        <f t="shared" si="2"/>
        <v>1.125421403</v>
      </c>
      <c r="M14" s="32">
        <f t="shared" si="2"/>
        <v>0.3573109446</v>
      </c>
      <c r="N14" s="32">
        <f t="shared" si="2"/>
        <v>0.220766342</v>
      </c>
      <c r="O14" s="32">
        <f t="shared" si="2"/>
        <v>2.688419817</v>
      </c>
      <c r="P14" s="32">
        <f t="shared" si="2"/>
        <v>0.1832302741</v>
      </c>
      <c r="Q14" s="32">
        <f t="shared" si="2"/>
        <v>6.916410437</v>
      </c>
      <c r="R14" s="32">
        <f t="shared" si="2"/>
        <v>2.11892242</v>
      </c>
      <c r="S14" s="32">
        <f t="shared" si="2"/>
        <v>0.6964265934</v>
      </c>
      <c r="T14" s="32">
        <f t="shared" si="2"/>
        <v>0.07040359839</v>
      </c>
      <c r="U14" s="32">
        <f t="shared" si="2"/>
        <v>0.0712195354</v>
      </c>
    </row>
    <row r="15">
      <c r="A15" s="114" t="s">
        <v>139</v>
      </c>
      <c r="B15" s="34">
        <f t="shared" ref="B15:U15" si="3">2*B14</f>
        <v>0.1432325227</v>
      </c>
      <c r="C15" s="34">
        <f t="shared" si="3"/>
        <v>0.1124277546</v>
      </c>
      <c r="D15" s="34">
        <f t="shared" si="3"/>
        <v>0.3904925664</v>
      </c>
      <c r="E15" s="34">
        <f t="shared" si="3"/>
        <v>0.3371844204</v>
      </c>
      <c r="F15" s="34">
        <f t="shared" si="3"/>
        <v>0.1283051917</v>
      </c>
      <c r="G15" s="34">
        <f t="shared" si="3"/>
        <v>0.1588290486</v>
      </c>
      <c r="H15" s="34">
        <f t="shared" si="3"/>
        <v>0.1604022721</v>
      </c>
      <c r="I15" s="34">
        <f t="shared" si="3"/>
        <v>0.2322833519</v>
      </c>
      <c r="J15" s="34">
        <f t="shared" si="3"/>
        <v>0.3655133376</v>
      </c>
      <c r="K15" s="34">
        <f t="shared" si="3"/>
        <v>0.1003327796</v>
      </c>
      <c r="L15" s="34">
        <f t="shared" si="3"/>
        <v>2.250842805</v>
      </c>
      <c r="M15" s="34">
        <f t="shared" si="3"/>
        <v>0.7146218891</v>
      </c>
      <c r="N15" s="34">
        <f t="shared" si="3"/>
        <v>0.4415326841</v>
      </c>
      <c r="O15" s="34">
        <f t="shared" si="3"/>
        <v>5.376839634</v>
      </c>
      <c r="P15" s="34">
        <f t="shared" si="3"/>
        <v>0.3664605481</v>
      </c>
      <c r="Q15" s="34">
        <f t="shared" si="3"/>
        <v>13.83282087</v>
      </c>
      <c r="R15" s="34">
        <f t="shared" si="3"/>
        <v>4.23784484</v>
      </c>
      <c r="S15" s="34">
        <f t="shared" si="3"/>
        <v>1.392853187</v>
      </c>
      <c r="T15" s="34">
        <f t="shared" si="3"/>
        <v>0.1408071968</v>
      </c>
      <c r="U15" s="34">
        <f t="shared" si="3"/>
        <v>0.1424390708</v>
      </c>
    </row>
    <row r="16">
      <c r="A16" s="114" t="s">
        <v>140</v>
      </c>
      <c r="B16" s="32">
        <v>23.11</v>
      </c>
      <c r="C16" s="32">
        <v>14.99</v>
      </c>
      <c r="D16" s="32">
        <v>16.37</v>
      </c>
      <c r="E16" s="32">
        <v>42.74</v>
      </c>
      <c r="F16" s="32">
        <v>19.52</v>
      </c>
      <c r="G16" s="32">
        <v>6.83</v>
      </c>
      <c r="H16" s="32">
        <v>526.29</v>
      </c>
      <c r="I16" s="32">
        <v>32.19</v>
      </c>
      <c r="J16" s="32">
        <v>52.07</v>
      </c>
      <c r="K16" s="32">
        <v>9.52</v>
      </c>
      <c r="L16" s="32">
        <v>14.86</v>
      </c>
      <c r="M16" s="32">
        <v>145.11</v>
      </c>
      <c r="N16" s="32">
        <v>58.4</v>
      </c>
      <c r="O16" s="32">
        <v>643.83</v>
      </c>
      <c r="P16" s="32">
        <v>55.17</v>
      </c>
      <c r="Q16" s="32">
        <v>77.58</v>
      </c>
      <c r="R16" s="32">
        <v>610.15</v>
      </c>
      <c r="S16" s="32">
        <v>181.67</v>
      </c>
      <c r="T16" s="32">
        <v>20.11</v>
      </c>
      <c r="U16" s="32">
        <v>4.36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0.003548338743</v>
      </c>
      <c r="L17" s="117"/>
      <c r="M17" s="117"/>
      <c r="N17" s="117"/>
      <c r="O17" s="117"/>
      <c r="P17" s="112" t="s">
        <v>142</v>
      </c>
      <c r="Q17" s="117">
        <f>average(L15:Q15)/60</f>
        <v>0.06384199565</v>
      </c>
      <c r="R17" s="117"/>
      <c r="S17" s="117"/>
      <c r="T17" s="112" t="s">
        <v>143</v>
      </c>
      <c r="U17" s="117">
        <f>average(R15:U15)/60</f>
        <v>0.02464143456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205976.0</v>
      </c>
      <c r="C19" s="119">
        <v>138108.0</v>
      </c>
      <c r="D19" s="119">
        <v>137032.0</v>
      </c>
      <c r="E19" s="119">
        <v>268332.0</v>
      </c>
      <c r="F19" s="119">
        <v>161064.0</v>
      </c>
      <c r="G19" s="119">
        <v>97416.0</v>
      </c>
      <c r="H19" s="119">
        <v>138252.0</v>
      </c>
      <c r="I19" s="119">
        <v>202472.0</v>
      </c>
      <c r="J19" s="119">
        <v>313428.0</v>
      </c>
      <c r="K19" s="119">
        <v>111628.0</v>
      </c>
      <c r="L19" s="119">
        <v>161184.0</v>
      </c>
      <c r="M19" s="119">
        <v>831932.0</v>
      </c>
      <c r="N19" s="119">
        <v>336772.0</v>
      </c>
      <c r="O19" s="119">
        <v>3032688.0</v>
      </c>
      <c r="P19" s="119">
        <v>341616.0</v>
      </c>
      <c r="Q19" s="119">
        <v>536224.0</v>
      </c>
      <c r="R19" s="119">
        <v>3112760.0</v>
      </c>
      <c r="S19" s="119">
        <v>1027872.0</v>
      </c>
      <c r="T19" s="119">
        <v>157712.0</v>
      </c>
      <c r="U19" s="119">
        <v>144892.0</v>
      </c>
    </row>
    <row r="20">
      <c r="B20" s="119">
        <v>205872.0</v>
      </c>
      <c r="C20" s="119">
        <v>137784.0</v>
      </c>
      <c r="D20" s="119">
        <v>137136.0</v>
      </c>
      <c r="E20" s="119">
        <v>268148.0</v>
      </c>
      <c r="F20" s="119">
        <v>160924.0</v>
      </c>
      <c r="G20" s="119">
        <v>97184.0</v>
      </c>
      <c r="H20" s="119">
        <v>138628.0</v>
      </c>
      <c r="I20" s="119">
        <v>202356.0</v>
      </c>
      <c r="J20" s="119">
        <v>313032.0</v>
      </c>
      <c r="K20" s="119">
        <v>111408.0</v>
      </c>
      <c r="L20" s="119">
        <v>160844.0</v>
      </c>
      <c r="M20" s="119">
        <v>831800.0</v>
      </c>
      <c r="N20" s="119">
        <v>336528.0</v>
      </c>
      <c r="O20" s="119">
        <v>3032616.0</v>
      </c>
      <c r="P20" s="119">
        <v>341736.0</v>
      </c>
      <c r="Q20" s="119">
        <v>536260.0</v>
      </c>
      <c r="R20" s="119">
        <v>3112868.0</v>
      </c>
      <c r="S20" s="119">
        <v>1027804.0</v>
      </c>
      <c r="T20" s="119">
        <v>157436.0</v>
      </c>
      <c r="U20" s="119">
        <v>144512.0</v>
      </c>
    </row>
    <row r="21">
      <c r="B21" s="119">
        <v>205356.0</v>
      </c>
      <c r="C21" s="119">
        <v>137700.0</v>
      </c>
      <c r="D21" s="119">
        <v>137124.0</v>
      </c>
      <c r="E21" s="119">
        <v>268332.0</v>
      </c>
      <c r="F21" s="119">
        <v>160776.0</v>
      </c>
      <c r="G21" s="119">
        <v>97148.0</v>
      </c>
      <c r="H21" s="119">
        <v>138340.0</v>
      </c>
      <c r="I21" s="119">
        <v>202644.0</v>
      </c>
      <c r="J21" s="119">
        <v>312644.0</v>
      </c>
      <c r="K21" s="119">
        <v>111392.0</v>
      </c>
      <c r="L21" s="119">
        <v>160816.0</v>
      </c>
      <c r="M21" s="119">
        <v>831848.0</v>
      </c>
      <c r="N21" s="119">
        <v>336204.0</v>
      </c>
      <c r="O21" s="119">
        <v>3032208.0</v>
      </c>
      <c r="P21" s="119">
        <v>341492.0</v>
      </c>
      <c r="Q21" s="119">
        <v>535740.0</v>
      </c>
      <c r="R21" s="119">
        <v>3112768.0</v>
      </c>
      <c r="S21" s="119">
        <v>1027904.0</v>
      </c>
      <c r="T21" s="119">
        <v>158096.0</v>
      </c>
      <c r="U21" s="119">
        <v>144672.0</v>
      </c>
    </row>
    <row r="22">
      <c r="B22" s="119">
        <v>205480.0</v>
      </c>
      <c r="C22" s="119">
        <v>137736.0</v>
      </c>
      <c r="D22" s="119">
        <v>137148.0</v>
      </c>
      <c r="E22" s="119">
        <v>268068.0</v>
      </c>
      <c r="F22" s="119">
        <v>160912.0</v>
      </c>
      <c r="G22" s="119">
        <v>97640.0</v>
      </c>
      <c r="H22" s="119">
        <v>138284.0</v>
      </c>
      <c r="I22" s="119">
        <v>202360.0</v>
      </c>
      <c r="J22" s="119">
        <v>312928.0</v>
      </c>
      <c r="K22" s="119">
        <v>111244.0</v>
      </c>
      <c r="L22" s="119">
        <v>161252.0</v>
      </c>
      <c r="M22" s="119">
        <v>831416.0</v>
      </c>
      <c r="N22" s="119">
        <v>336656.0</v>
      </c>
      <c r="O22" s="119">
        <v>3032128.0</v>
      </c>
      <c r="P22" s="119">
        <v>341296.0</v>
      </c>
      <c r="Q22" s="119">
        <v>536296.0</v>
      </c>
      <c r="R22" s="119">
        <v>3112864.0</v>
      </c>
      <c r="S22" s="119">
        <v>1027868.0</v>
      </c>
      <c r="T22" s="119">
        <v>157220.0</v>
      </c>
      <c r="U22" s="119">
        <v>144688.0</v>
      </c>
    </row>
    <row r="23">
      <c r="B23" s="119">
        <v>205328.0</v>
      </c>
      <c r="C23" s="119">
        <v>137676.0</v>
      </c>
      <c r="D23" s="119">
        <v>137284.0</v>
      </c>
      <c r="E23" s="119">
        <v>268208.0</v>
      </c>
      <c r="F23" s="119">
        <v>161044.0</v>
      </c>
      <c r="G23" s="119">
        <v>97768.0</v>
      </c>
      <c r="H23" s="119">
        <v>138364.0</v>
      </c>
      <c r="I23" s="119">
        <v>202584.0</v>
      </c>
      <c r="J23" s="119">
        <v>312952.0</v>
      </c>
      <c r="K23" s="119">
        <v>111032.0</v>
      </c>
      <c r="L23" s="119">
        <v>161360.0</v>
      </c>
      <c r="M23" s="119">
        <v>831908.0</v>
      </c>
      <c r="N23" s="119">
        <v>336356.0</v>
      </c>
      <c r="O23" s="119">
        <v>3032136.0</v>
      </c>
      <c r="P23" s="119">
        <v>341732.0</v>
      </c>
      <c r="Q23" s="119">
        <v>535736.0</v>
      </c>
      <c r="R23" s="119">
        <v>3112500.0</v>
      </c>
      <c r="S23" s="119">
        <v>1027852.0</v>
      </c>
      <c r="T23" s="119">
        <v>157496.0</v>
      </c>
      <c r="U23" s="119">
        <v>144644.0</v>
      </c>
    </row>
    <row r="24">
      <c r="B24" s="119">
        <v>205764.0</v>
      </c>
      <c r="C24" s="119">
        <v>137812.0</v>
      </c>
      <c r="D24" s="119">
        <v>137340.0</v>
      </c>
      <c r="E24" s="119">
        <v>268232.0</v>
      </c>
      <c r="F24" s="119">
        <v>160424.0</v>
      </c>
      <c r="G24" s="119">
        <v>97724.0</v>
      </c>
      <c r="H24" s="119">
        <v>138092.0</v>
      </c>
      <c r="I24" s="119">
        <v>202452.0</v>
      </c>
      <c r="J24" s="119">
        <v>312920.0</v>
      </c>
      <c r="K24" s="119">
        <v>111208.0</v>
      </c>
      <c r="L24" s="119">
        <v>161244.0</v>
      </c>
      <c r="M24" s="119">
        <v>831940.0</v>
      </c>
      <c r="N24" s="119">
        <v>336724.0</v>
      </c>
      <c r="O24" s="119">
        <v>3032616.0</v>
      </c>
      <c r="P24" s="119">
        <v>341300.0</v>
      </c>
      <c r="Q24" s="119">
        <v>535952.0</v>
      </c>
      <c r="R24" s="119">
        <v>3113136.0</v>
      </c>
      <c r="S24" s="119">
        <v>1027764.0</v>
      </c>
      <c r="T24" s="119">
        <v>157604.0</v>
      </c>
      <c r="U24" s="119">
        <v>144884.0</v>
      </c>
    </row>
    <row r="25">
      <c r="B25" s="119">
        <v>205424.0</v>
      </c>
      <c r="C25" s="119">
        <v>137820.0</v>
      </c>
      <c r="D25" s="119">
        <v>137340.0</v>
      </c>
      <c r="E25" s="119">
        <v>268292.0</v>
      </c>
      <c r="F25" s="119">
        <v>160732.0</v>
      </c>
      <c r="G25" s="119">
        <v>97752.0</v>
      </c>
      <c r="H25" s="119">
        <v>137844.0</v>
      </c>
      <c r="I25" s="119">
        <v>202596.0</v>
      </c>
      <c r="J25" s="119">
        <v>313148.0</v>
      </c>
      <c r="K25" s="119">
        <v>111372.0</v>
      </c>
      <c r="L25" s="119">
        <v>161248.0</v>
      </c>
      <c r="M25" s="119">
        <v>831820.0</v>
      </c>
      <c r="N25" s="119">
        <v>336964.0</v>
      </c>
      <c r="O25" s="119">
        <v>3032568.0</v>
      </c>
      <c r="P25" s="119">
        <v>341444.0</v>
      </c>
      <c r="Q25" s="119">
        <v>536436.0</v>
      </c>
      <c r="R25" s="119">
        <v>3112516.0</v>
      </c>
      <c r="S25" s="119">
        <v>1027540.0</v>
      </c>
      <c r="T25" s="119">
        <v>157224.0</v>
      </c>
      <c r="U25" s="119">
        <v>144476.0</v>
      </c>
    </row>
    <row r="26">
      <c r="B26" s="119">
        <v>205680.0</v>
      </c>
      <c r="C26" s="119">
        <v>137372.0</v>
      </c>
      <c r="D26" s="119">
        <v>137264.0</v>
      </c>
      <c r="E26" s="119">
        <v>268380.0</v>
      </c>
      <c r="F26" s="119">
        <v>160724.0</v>
      </c>
      <c r="G26" s="119">
        <v>97168.0</v>
      </c>
      <c r="H26" s="119">
        <v>138160.0</v>
      </c>
      <c r="I26" s="119">
        <v>202068.0</v>
      </c>
      <c r="J26" s="119">
        <v>313388.0</v>
      </c>
      <c r="K26" s="119">
        <v>111412.0</v>
      </c>
      <c r="L26" s="119">
        <v>161096.0</v>
      </c>
      <c r="M26" s="119">
        <v>831936.0</v>
      </c>
      <c r="N26" s="119">
        <v>336180.0</v>
      </c>
      <c r="O26" s="119">
        <v>3032324.0</v>
      </c>
      <c r="P26" s="119">
        <v>341620.0</v>
      </c>
      <c r="Q26" s="119">
        <v>535848.0</v>
      </c>
      <c r="R26" s="119">
        <v>3112864.0</v>
      </c>
      <c r="S26" s="119">
        <v>1027644.0</v>
      </c>
      <c r="T26" s="119">
        <v>157924.0</v>
      </c>
      <c r="U26" s="119">
        <v>144896.0</v>
      </c>
    </row>
    <row r="27">
      <c r="B27" s="119">
        <v>205916.0</v>
      </c>
      <c r="C27" s="119">
        <v>137344.0</v>
      </c>
      <c r="D27" s="119">
        <v>137328.0</v>
      </c>
      <c r="E27" s="119">
        <v>268212.0</v>
      </c>
      <c r="F27" s="119">
        <v>160788.0</v>
      </c>
      <c r="G27" s="119">
        <v>97512.0</v>
      </c>
      <c r="H27" s="119">
        <v>138256.0</v>
      </c>
      <c r="I27" s="119">
        <v>202096.0</v>
      </c>
      <c r="J27" s="119">
        <v>313412.0</v>
      </c>
      <c r="K27" s="119">
        <v>111372.0</v>
      </c>
      <c r="L27" s="119">
        <v>161596.0</v>
      </c>
      <c r="M27" s="119">
        <v>831220.0</v>
      </c>
      <c r="N27" s="119">
        <v>336764.0</v>
      </c>
      <c r="O27" s="119">
        <v>3032200.0</v>
      </c>
      <c r="P27" s="119">
        <v>341368.0</v>
      </c>
      <c r="Q27" s="119">
        <v>536104.0</v>
      </c>
      <c r="R27" s="119">
        <v>3112480.0</v>
      </c>
      <c r="S27" s="119">
        <v>1027560.0</v>
      </c>
      <c r="T27" s="119">
        <v>157468.0</v>
      </c>
      <c r="U27" s="119">
        <v>144680.0</v>
      </c>
    </row>
    <row r="28">
      <c r="B28" s="119">
        <v>205900.0</v>
      </c>
      <c r="C28" s="119">
        <v>137680.0</v>
      </c>
      <c r="D28" s="119">
        <v>137148.0</v>
      </c>
      <c r="E28" s="119">
        <v>268352.0</v>
      </c>
      <c r="F28" s="119">
        <v>160808.0</v>
      </c>
      <c r="G28" s="119">
        <v>97420.0</v>
      </c>
      <c r="H28" s="119">
        <v>138436.0</v>
      </c>
      <c r="I28" s="119">
        <v>202352.0</v>
      </c>
      <c r="J28" s="119">
        <v>312952.0</v>
      </c>
      <c r="K28" s="119">
        <v>111404.0</v>
      </c>
      <c r="L28" s="119">
        <v>161508.0</v>
      </c>
      <c r="M28" s="119">
        <v>831620.0</v>
      </c>
      <c r="N28" s="119">
        <v>336828.0</v>
      </c>
      <c r="O28" s="119">
        <v>3032272.0</v>
      </c>
      <c r="P28" s="119">
        <v>341304.0</v>
      </c>
      <c r="Q28" s="119">
        <v>536000.0</v>
      </c>
      <c r="R28" s="119">
        <v>3112808.0</v>
      </c>
      <c r="S28" s="119">
        <v>1027752.0</v>
      </c>
      <c r="T28" s="119">
        <v>157576.0</v>
      </c>
      <c r="U28" s="119">
        <v>144632.0</v>
      </c>
    </row>
    <row r="29">
      <c r="A29" s="115" t="s">
        <v>137</v>
      </c>
      <c r="B29" s="32">
        <f t="shared" ref="B29:U29" si="4">AVERAGE(B19:B28)</f>
        <v>205669.6</v>
      </c>
      <c r="C29" s="32">
        <f t="shared" si="4"/>
        <v>137703.2</v>
      </c>
      <c r="D29" s="32">
        <f t="shared" si="4"/>
        <v>137214.4</v>
      </c>
      <c r="E29" s="32">
        <f t="shared" si="4"/>
        <v>268255.6</v>
      </c>
      <c r="F29" s="32">
        <f t="shared" si="4"/>
        <v>160819.6</v>
      </c>
      <c r="G29" s="32">
        <f t="shared" si="4"/>
        <v>97473.2</v>
      </c>
      <c r="H29" s="32">
        <f t="shared" si="4"/>
        <v>138265.6</v>
      </c>
      <c r="I29" s="32">
        <f t="shared" si="4"/>
        <v>202398</v>
      </c>
      <c r="J29" s="32">
        <f t="shared" si="4"/>
        <v>313080.4</v>
      </c>
      <c r="K29" s="32">
        <f t="shared" si="4"/>
        <v>111347.2</v>
      </c>
      <c r="L29" s="32">
        <f t="shared" si="4"/>
        <v>161214.8</v>
      </c>
      <c r="M29" s="32">
        <f t="shared" si="4"/>
        <v>831744</v>
      </c>
      <c r="N29" s="32">
        <f t="shared" si="4"/>
        <v>336597.6</v>
      </c>
      <c r="O29" s="32">
        <f t="shared" si="4"/>
        <v>3032375.6</v>
      </c>
      <c r="P29" s="32">
        <f t="shared" si="4"/>
        <v>341490.8</v>
      </c>
      <c r="Q29" s="32">
        <f t="shared" si="4"/>
        <v>536059.6</v>
      </c>
      <c r="R29" s="32">
        <f t="shared" si="4"/>
        <v>3112756.4</v>
      </c>
      <c r="S29" s="32">
        <f t="shared" si="4"/>
        <v>1027756</v>
      </c>
      <c r="T29" s="32">
        <f t="shared" si="4"/>
        <v>157575.6</v>
      </c>
      <c r="U29" s="32">
        <f t="shared" si="4"/>
        <v>144697.6</v>
      </c>
    </row>
    <row r="30">
      <c r="A30" s="115" t="s">
        <v>138</v>
      </c>
      <c r="B30" s="32">
        <f t="shared" ref="B30:U30" si="5">_xlfn.STDEV.S(B19:B28)</f>
        <v>251.4328715</v>
      </c>
      <c r="C30" s="32">
        <f t="shared" si="5"/>
        <v>220.341553</v>
      </c>
      <c r="D30" s="32">
        <f t="shared" si="5"/>
        <v>109.6288689</v>
      </c>
      <c r="E30" s="32">
        <f t="shared" si="5"/>
        <v>99.58937917</v>
      </c>
      <c r="F30" s="32">
        <f t="shared" si="5"/>
        <v>184.3518375</v>
      </c>
      <c r="G30" s="32">
        <f t="shared" si="5"/>
        <v>246.1945031</v>
      </c>
      <c r="H30" s="32">
        <f t="shared" si="5"/>
        <v>209.5599622</v>
      </c>
      <c r="I30" s="32">
        <f t="shared" si="5"/>
        <v>196.6768359</v>
      </c>
      <c r="J30" s="32">
        <f t="shared" si="5"/>
        <v>259.2052812</v>
      </c>
      <c r="K30" s="32">
        <f t="shared" si="5"/>
        <v>157.2632612</v>
      </c>
      <c r="L30" s="32">
        <f t="shared" si="5"/>
        <v>251.0638697</v>
      </c>
      <c r="M30" s="32">
        <f t="shared" si="5"/>
        <v>248.2794125</v>
      </c>
      <c r="N30" s="32">
        <f t="shared" si="5"/>
        <v>270.2571615</v>
      </c>
      <c r="O30" s="32">
        <f t="shared" si="5"/>
        <v>221.4172532</v>
      </c>
      <c r="P30" s="32">
        <f t="shared" si="5"/>
        <v>175.4947293</v>
      </c>
      <c r="Q30" s="32">
        <f t="shared" si="5"/>
        <v>243.4671778</v>
      </c>
      <c r="R30" s="32">
        <f t="shared" si="5"/>
        <v>206.1408364</v>
      </c>
      <c r="S30" s="32">
        <f t="shared" si="5"/>
        <v>132.1278842</v>
      </c>
      <c r="T30" s="32">
        <f t="shared" si="5"/>
        <v>278.7046226</v>
      </c>
      <c r="U30" s="32">
        <f t="shared" si="5"/>
        <v>150.4387657</v>
      </c>
    </row>
    <row r="31">
      <c r="A31" s="114" t="s">
        <v>139</v>
      </c>
      <c r="B31" s="34">
        <f t="shared" ref="B31:U31" si="6">2*B30</f>
        <v>502.8657431</v>
      </c>
      <c r="C31" s="34">
        <f t="shared" si="6"/>
        <v>440.6831061</v>
      </c>
      <c r="D31" s="34">
        <f t="shared" si="6"/>
        <v>219.2577377</v>
      </c>
      <c r="E31" s="34">
        <f t="shared" si="6"/>
        <v>199.1787583</v>
      </c>
      <c r="F31" s="34">
        <f t="shared" si="6"/>
        <v>368.7036751</v>
      </c>
      <c r="G31" s="34">
        <f t="shared" si="6"/>
        <v>492.3890061</v>
      </c>
      <c r="H31" s="34">
        <f t="shared" si="6"/>
        <v>419.1199245</v>
      </c>
      <c r="I31" s="34">
        <f t="shared" si="6"/>
        <v>393.3536718</v>
      </c>
      <c r="J31" s="34">
        <f t="shared" si="6"/>
        <v>518.4105623</v>
      </c>
      <c r="K31" s="34">
        <f t="shared" si="6"/>
        <v>314.5265225</v>
      </c>
      <c r="L31" s="34">
        <f t="shared" si="6"/>
        <v>502.1277394</v>
      </c>
      <c r="M31" s="34">
        <f t="shared" si="6"/>
        <v>496.558825</v>
      </c>
      <c r="N31" s="34">
        <f t="shared" si="6"/>
        <v>540.514323</v>
      </c>
      <c r="O31" s="34">
        <f t="shared" si="6"/>
        <v>442.8345063</v>
      </c>
      <c r="P31" s="34">
        <f t="shared" si="6"/>
        <v>350.9894585</v>
      </c>
      <c r="Q31" s="34">
        <f t="shared" si="6"/>
        <v>486.9343556</v>
      </c>
      <c r="R31" s="34">
        <f t="shared" si="6"/>
        <v>412.2816729</v>
      </c>
      <c r="S31" s="34">
        <f t="shared" si="6"/>
        <v>264.2557684</v>
      </c>
      <c r="T31" s="34">
        <f t="shared" si="6"/>
        <v>557.4092452</v>
      </c>
      <c r="U31" s="34">
        <f t="shared" si="6"/>
        <v>300.8775314</v>
      </c>
    </row>
    <row r="32">
      <c r="A32" s="114" t="s">
        <v>145</v>
      </c>
      <c r="B32" s="32">
        <v>205860.0</v>
      </c>
      <c r="C32" s="32">
        <v>138244.0</v>
      </c>
      <c r="D32" s="32">
        <v>137324.0</v>
      </c>
      <c r="E32" s="32">
        <v>268520.0</v>
      </c>
      <c r="F32" s="32">
        <v>160908.0</v>
      </c>
      <c r="G32" s="32">
        <v>98016.0</v>
      </c>
      <c r="H32" s="32">
        <v>3032272.0</v>
      </c>
      <c r="I32" s="32">
        <v>202732.0</v>
      </c>
      <c r="J32" s="32">
        <v>313124.0</v>
      </c>
      <c r="K32" s="32">
        <v>111544.0</v>
      </c>
      <c r="L32" s="32">
        <v>161192.0</v>
      </c>
      <c r="M32" s="32">
        <v>831312.0</v>
      </c>
      <c r="N32" s="32">
        <v>336976.0</v>
      </c>
      <c r="O32" s="32">
        <v>3032272.0</v>
      </c>
      <c r="P32" s="32">
        <v>341024.0</v>
      </c>
      <c r="Q32" s="32">
        <v>535564.0</v>
      </c>
      <c r="R32" s="32">
        <v>3112792.0</v>
      </c>
      <c r="S32" s="32">
        <v>1027268.0</v>
      </c>
      <c r="T32" s="32">
        <v>157776.0</v>
      </c>
      <c r="U32" s="32">
        <v>144584.0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0.3777821003</v>
      </c>
      <c r="L33" s="117"/>
      <c r="M33" s="117"/>
      <c r="N33" s="117"/>
      <c r="O33" s="117"/>
      <c r="P33" s="112" t="s">
        <v>142</v>
      </c>
      <c r="Q33" s="117">
        <f>average(L31:Q31)/1024</f>
        <v>0.4589777356</v>
      </c>
      <c r="R33" s="117"/>
      <c r="S33" s="117"/>
      <c r="T33" s="112" t="s">
        <v>143</v>
      </c>
      <c r="U33" s="117">
        <f>average(R31:U31)/1024</f>
        <v>0.3747129438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1.0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1.0</v>
      </c>
      <c r="M35" s="32">
        <v>0.0</v>
      </c>
      <c r="N35" s="32">
        <v>0.0</v>
      </c>
      <c r="O35" s="32">
        <v>0.0</v>
      </c>
      <c r="P35" s="32">
        <v>0.0</v>
      </c>
      <c r="Q35" s="32">
        <v>1.0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1.0</v>
      </c>
      <c r="M36" s="32">
        <v>0.0</v>
      </c>
      <c r="N36" s="32">
        <v>0.0</v>
      </c>
      <c r="O36" s="32">
        <v>0.0</v>
      </c>
      <c r="P36" s="32">
        <v>0.0</v>
      </c>
      <c r="Q36" s="32">
        <v>1.0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1.0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1.0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1.0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1.0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2">
        <f t="shared" ref="B44:U44" si="7">AVERAGE(B34:B43)</f>
        <v>0</v>
      </c>
      <c r="C44" s="32">
        <f t="shared" si="7"/>
        <v>0</v>
      </c>
      <c r="D44" s="32">
        <f t="shared" si="7"/>
        <v>0</v>
      </c>
      <c r="E44" s="32">
        <f t="shared" si="7"/>
        <v>0</v>
      </c>
      <c r="F44" s="32">
        <f t="shared" si="7"/>
        <v>0</v>
      </c>
      <c r="G44" s="32">
        <f t="shared" si="7"/>
        <v>0</v>
      </c>
      <c r="H44" s="32">
        <f t="shared" si="7"/>
        <v>0</v>
      </c>
      <c r="I44" s="32">
        <f t="shared" si="7"/>
        <v>0</v>
      </c>
      <c r="J44" s="32">
        <f t="shared" si="7"/>
        <v>0</v>
      </c>
      <c r="K44" s="32">
        <f t="shared" si="7"/>
        <v>0</v>
      </c>
      <c r="L44" s="32">
        <f t="shared" si="7"/>
        <v>0.3</v>
      </c>
      <c r="M44" s="32">
        <f t="shared" si="7"/>
        <v>0</v>
      </c>
      <c r="N44" s="32">
        <f t="shared" si="7"/>
        <v>0</v>
      </c>
      <c r="O44" s="32">
        <f t="shared" si="7"/>
        <v>0</v>
      </c>
      <c r="P44" s="32">
        <f t="shared" si="7"/>
        <v>0</v>
      </c>
      <c r="Q44" s="32">
        <f t="shared" si="7"/>
        <v>0.6</v>
      </c>
      <c r="R44" s="32">
        <f t="shared" si="7"/>
        <v>0</v>
      </c>
      <c r="S44" s="32">
        <f t="shared" si="7"/>
        <v>0</v>
      </c>
      <c r="T44" s="32">
        <f t="shared" si="7"/>
        <v>0</v>
      </c>
      <c r="U44" s="32">
        <f t="shared" si="7"/>
        <v>0</v>
      </c>
    </row>
    <row r="45">
      <c r="A45" s="114"/>
    </row>
    <row r="46">
      <c r="A46" s="114" t="s">
        <v>147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21"/>
      <c r="M46" s="148"/>
      <c r="N46" s="148"/>
      <c r="O46" s="148"/>
      <c r="P46" s="148"/>
      <c r="Q46" s="121"/>
      <c r="R46" s="148"/>
      <c r="S46" s="148"/>
      <c r="T46" s="148"/>
      <c r="U46" s="148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0.04</v>
      </c>
      <c r="C3" s="32">
        <v>0.1</v>
      </c>
      <c r="D3" s="32">
        <v>0.01</v>
      </c>
      <c r="E3" s="32">
        <v>0.03</v>
      </c>
      <c r="F3" s="32">
        <v>0.03</v>
      </c>
      <c r="G3" s="32">
        <v>0.04</v>
      </c>
      <c r="H3" s="32">
        <v>0.03</v>
      </c>
      <c r="I3" s="32">
        <v>0.02</v>
      </c>
      <c r="J3" s="32">
        <v>0.01</v>
      </c>
      <c r="K3" s="32">
        <v>0.02</v>
      </c>
      <c r="L3" s="32">
        <v>0.07</v>
      </c>
      <c r="M3" s="32">
        <v>0.04</v>
      </c>
      <c r="N3" s="32">
        <v>0.04</v>
      </c>
      <c r="O3" s="32">
        <v>0.05</v>
      </c>
      <c r="P3" s="32">
        <v>0.1</v>
      </c>
      <c r="Q3" s="32">
        <v>0.09</v>
      </c>
      <c r="R3" s="32">
        <v>0.04</v>
      </c>
      <c r="S3" s="32">
        <v>0.09</v>
      </c>
      <c r="T3" s="32">
        <v>0.03</v>
      </c>
      <c r="U3" s="32">
        <v>13.67</v>
      </c>
    </row>
    <row r="4">
      <c r="B4" s="32">
        <v>0.03</v>
      </c>
      <c r="C4" s="32">
        <v>0.09</v>
      </c>
      <c r="D4" s="32">
        <v>0.03</v>
      </c>
      <c r="E4" s="32">
        <v>0.03</v>
      </c>
      <c r="F4" s="32">
        <v>0.03</v>
      </c>
      <c r="G4" s="32">
        <v>0.02</v>
      </c>
      <c r="H4" s="32">
        <v>0.02</v>
      </c>
      <c r="I4" s="32">
        <v>0.02</v>
      </c>
      <c r="J4" s="32">
        <v>0.03</v>
      </c>
      <c r="K4" s="32">
        <v>0.02</v>
      </c>
      <c r="L4" s="32">
        <v>0.05</v>
      </c>
      <c r="M4" s="32">
        <v>0.04</v>
      </c>
      <c r="N4" s="32">
        <v>0.02</v>
      </c>
      <c r="O4" s="32">
        <v>0.03</v>
      </c>
      <c r="P4" s="32">
        <v>0.08</v>
      </c>
      <c r="Q4" s="32">
        <v>0.1</v>
      </c>
      <c r="R4" s="32">
        <v>0.05</v>
      </c>
      <c r="S4" s="32">
        <v>0.07</v>
      </c>
      <c r="T4" s="32">
        <v>0.03</v>
      </c>
      <c r="U4" s="32">
        <v>13.52</v>
      </c>
    </row>
    <row r="5">
      <c r="B5" s="32">
        <v>0.04</v>
      </c>
      <c r="C5" s="32">
        <v>0.09</v>
      </c>
      <c r="D5" s="32">
        <v>0.02</v>
      </c>
      <c r="E5" s="32">
        <v>0.03</v>
      </c>
      <c r="F5" s="32">
        <v>0.02</v>
      </c>
      <c r="G5" s="32">
        <v>0.02</v>
      </c>
      <c r="H5" s="32">
        <v>0.03</v>
      </c>
      <c r="I5" s="32">
        <v>0.03</v>
      </c>
      <c r="J5" s="32">
        <v>0.02</v>
      </c>
      <c r="K5" s="32">
        <v>0.01</v>
      </c>
      <c r="L5" s="32">
        <v>0.06</v>
      </c>
      <c r="M5" s="32">
        <v>0.05</v>
      </c>
      <c r="N5" s="32">
        <v>0.03</v>
      </c>
      <c r="O5" s="32">
        <v>0.04</v>
      </c>
      <c r="P5" s="32">
        <v>0.09</v>
      </c>
      <c r="Q5" s="32">
        <v>0.09</v>
      </c>
      <c r="R5" s="32">
        <v>0.04</v>
      </c>
      <c r="S5" s="32">
        <v>0.06</v>
      </c>
      <c r="T5" s="32">
        <v>0.02</v>
      </c>
      <c r="U5" s="32">
        <v>13.46</v>
      </c>
    </row>
    <row r="6">
      <c r="B6" s="32">
        <v>0.03</v>
      </c>
      <c r="C6" s="32">
        <v>0.08</v>
      </c>
      <c r="D6" s="32">
        <v>0.03</v>
      </c>
      <c r="E6" s="32">
        <v>0.02</v>
      </c>
      <c r="F6" s="32">
        <v>0.04</v>
      </c>
      <c r="G6" s="32">
        <v>0.02</v>
      </c>
      <c r="H6" s="32">
        <v>0.04</v>
      </c>
      <c r="I6" s="32">
        <v>0.02</v>
      </c>
      <c r="J6" s="32">
        <v>0.01</v>
      </c>
      <c r="K6" s="32">
        <v>0.01</v>
      </c>
      <c r="L6" s="32">
        <v>0.04</v>
      </c>
      <c r="M6" s="32">
        <v>0.06</v>
      </c>
      <c r="N6" s="32">
        <v>0.03</v>
      </c>
      <c r="O6" s="32">
        <v>0.03</v>
      </c>
      <c r="P6" s="32">
        <v>0.09</v>
      </c>
      <c r="Q6" s="32">
        <v>0.09</v>
      </c>
      <c r="R6" s="32">
        <v>0.03</v>
      </c>
      <c r="S6" s="32">
        <v>0.06</v>
      </c>
      <c r="T6" s="32">
        <v>0.02</v>
      </c>
      <c r="U6" s="32">
        <v>13.19</v>
      </c>
    </row>
    <row r="7">
      <c r="B7" s="32">
        <v>0.04</v>
      </c>
      <c r="C7" s="32">
        <v>0.07</v>
      </c>
      <c r="D7" s="32">
        <v>0.04</v>
      </c>
      <c r="E7" s="32">
        <v>0.02</v>
      </c>
      <c r="F7" s="32">
        <v>0.03</v>
      </c>
      <c r="G7" s="32">
        <v>0.03</v>
      </c>
      <c r="H7" s="32">
        <v>0.02</v>
      </c>
      <c r="I7" s="32">
        <v>0.03</v>
      </c>
      <c r="J7" s="32">
        <v>0.02</v>
      </c>
      <c r="K7" s="32">
        <v>0.02</v>
      </c>
      <c r="L7" s="32">
        <v>0.05</v>
      </c>
      <c r="M7" s="32">
        <v>0.05</v>
      </c>
      <c r="N7" s="32">
        <v>0.04</v>
      </c>
      <c r="O7" s="32">
        <v>0.03</v>
      </c>
      <c r="P7" s="32">
        <v>0.1</v>
      </c>
      <c r="Q7" s="32">
        <v>0.09</v>
      </c>
      <c r="R7" s="32">
        <v>0.04</v>
      </c>
      <c r="S7" s="32">
        <v>0.06</v>
      </c>
      <c r="T7" s="32">
        <v>0.03</v>
      </c>
      <c r="U7" s="32">
        <v>13.44</v>
      </c>
    </row>
    <row r="8">
      <c r="B8" s="32">
        <v>0.03</v>
      </c>
      <c r="C8" s="32">
        <v>0.09</v>
      </c>
      <c r="D8" s="32">
        <v>0.03</v>
      </c>
      <c r="E8" s="32">
        <v>0.02</v>
      </c>
      <c r="F8" s="32">
        <v>0.01</v>
      </c>
      <c r="G8" s="32">
        <v>0.02</v>
      </c>
      <c r="H8" s="32">
        <v>0.02</v>
      </c>
      <c r="I8" s="32">
        <v>0.02</v>
      </c>
      <c r="J8" s="32">
        <v>0.01</v>
      </c>
      <c r="K8" s="32">
        <v>0.01</v>
      </c>
      <c r="L8" s="32">
        <v>0.04</v>
      </c>
      <c r="M8" s="32">
        <v>0.05</v>
      </c>
      <c r="N8" s="32">
        <v>0.04</v>
      </c>
      <c r="O8" s="32">
        <v>0.03</v>
      </c>
      <c r="P8" s="32">
        <v>0.09</v>
      </c>
      <c r="Q8" s="32">
        <v>0.08</v>
      </c>
      <c r="R8" s="32">
        <v>0.03</v>
      </c>
      <c r="S8" s="32">
        <v>0.08</v>
      </c>
      <c r="T8" s="32">
        <v>0.03</v>
      </c>
      <c r="U8" s="32">
        <v>13.32</v>
      </c>
    </row>
    <row r="9">
      <c r="B9" s="32">
        <v>0.02</v>
      </c>
      <c r="C9" s="32">
        <v>0.1</v>
      </c>
      <c r="D9" s="32">
        <v>0.02</v>
      </c>
      <c r="E9" s="32">
        <v>0.01</v>
      </c>
      <c r="F9" s="32">
        <v>0.03</v>
      </c>
      <c r="G9" s="32">
        <v>0.03</v>
      </c>
      <c r="H9" s="32">
        <v>0.03</v>
      </c>
      <c r="I9" s="32">
        <v>0.01</v>
      </c>
      <c r="J9" s="32">
        <v>0.01</v>
      </c>
      <c r="K9" s="32">
        <v>0.01</v>
      </c>
      <c r="L9" s="32">
        <v>0.06</v>
      </c>
      <c r="M9" s="32">
        <v>0.04</v>
      </c>
      <c r="N9" s="32">
        <v>0.04</v>
      </c>
      <c r="O9" s="32">
        <v>0.03</v>
      </c>
      <c r="P9" s="32">
        <v>0.08</v>
      </c>
      <c r="Q9" s="32">
        <v>0.08</v>
      </c>
      <c r="R9" s="32">
        <v>0.04</v>
      </c>
      <c r="S9" s="32">
        <v>0.07</v>
      </c>
      <c r="T9" s="32">
        <v>0.04</v>
      </c>
      <c r="U9" s="32">
        <v>13.3</v>
      </c>
    </row>
    <row r="10">
      <c r="B10" s="32">
        <v>0.02</v>
      </c>
      <c r="C10" s="32">
        <v>0.11</v>
      </c>
      <c r="D10" s="32">
        <v>0.03</v>
      </c>
      <c r="E10" s="32">
        <v>0.02</v>
      </c>
      <c r="F10" s="32">
        <v>0.01</v>
      </c>
      <c r="G10" s="32">
        <v>0.04</v>
      </c>
      <c r="H10" s="32">
        <v>0.03</v>
      </c>
      <c r="I10" s="32">
        <v>0.02</v>
      </c>
      <c r="J10" s="32">
        <v>0.0</v>
      </c>
      <c r="K10" s="32">
        <v>0.01</v>
      </c>
      <c r="L10" s="32">
        <v>0.04</v>
      </c>
      <c r="M10" s="32">
        <v>0.04</v>
      </c>
      <c r="N10" s="32">
        <v>0.04</v>
      </c>
      <c r="O10" s="32">
        <v>0.04</v>
      </c>
      <c r="P10" s="32">
        <v>0.09</v>
      </c>
      <c r="Q10" s="32">
        <v>0.08</v>
      </c>
      <c r="R10" s="32">
        <v>0.04</v>
      </c>
      <c r="S10" s="32">
        <v>0.09</v>
      </c>
      <c r="T10" s="32">
        <v>0.04</v>
      </c>
      <c r="U10" s="32">
        <v>13.39</v>
      </c>
    </row>
    <row r="11">
      <c r="B11" s="32">
        <v>0.05</v>
      </c>
      <c r="C11" s="32">
        <v>0.09</v>
      </c>
      <c r="D11" s="32">
        <v>0.02</v>
      </c>
      <c r="E11" s="32">
        <v>0.02</v>
      </c>
      <c r="F11" s="32">
        <v>0.01</v>
      </c>
      <c r="G11" s="32">
        <v>0.03</v>
      </c>
      <c r="H11" s="32">
        <v>0.03</v>
      </c>
      <c r="I11" s="32">
        <v>0.03</v>
      </c>
      <c r="J11" s="32">
        <v>0.02</v>
      </c>
      <c r="K11" s="32">
        <v>0.01</v>
      </c>
      <c r="L11" s="32">
        <v>0.09</v>
      </c>
      <c r="M11" s="32">
        <v>0.05</v>
      </c>
      <c r="N11" s="32">
        <v>0.04</v>
      </c>
      <c r="O11" s="32">
        <v>0.04</v>
      </c>
      <c r="P11" s="32">
        <v>0.08</v>
      </c>
      <c r="Q11" s="32">
        <v>0.06</v>
      </c>
      <c r="R11" s="32">
        <v>0.04</v>
      </c>
      <c r="S11" s="32">
        <v>0.07</v>
      </c>
      <c r="T11" s="32">
        <v>0.03</v>
      </c>
      <c r="U11" s="32">
        <v>13.29</v>
      </c>
    </row>
    <row r="12">
      <c r="B12" s="32">
        <v>0.04</v>
      </c>
      <c r="C12" s="32">
        <v>0.09</v>
      </c>
      <c r="D12" s="32">
        <v>0.02</v>
      </c>
      <c r="E12" s="32">
        <v>0.02</v>
      </c>
      <c r="F12" s="32">
        <v>0.03</v>
      </c>
      <c r="G12" s="32">
        <v>0.05</v>
      </c>
      <c r="H12" s="32">
        <v>0.04</v>
      </c>
      <c r="I12" s="32">
        <v>0.02</v>
      </c>
      <c r="J12" s="32">
        <v>0.02</v>
      </c>
      <c r="K12" s="32">
        <v>0.0</v>
      </c>
      <c r="L12" s="32">
        <v>0.08</v>
      </c>
      <c r="M12" s="32">
        <v>0.04</v>
      </c>
      <c r="N12" s="32">
        <v>0.04</v>
      </c>
      <c r="O12" s="32">
        <v>0.04</v>
      </c>
      <c r="P12" s="32">
        <v>0.08</v>
      </c>
      <c r="Q12" s="32">
        <v>0.09</v>
      </c>
      <c r="R12" s="32">
        <v>0.04</v>
      </c>
      <c r="S12" s="32">
        <v>0.08</v>
      </c>
      <c r="T12" s="32">
        <v>0.03</v>
      </c>
      <c r="U12" s="32">
        <v>13.53</v>
      </c>
    </row>
    <row r="13">
      <c r="A13" s="115" t="s">
        <v>137</v>
      </c>
      <c r="B13" s="34">
        <f t="shared" ref="B13:U13" si="1">AVERAGE(B3:B12)</f>
        <v>0.034</v>
      </c>
      <c r="C13" s="34">
        <f t="shared" si="1"/>
        <v>0.091</v>
      </c>
      <c r="D13" s="34">
        <f t="shared" si="1"/>
        <v>0.025</v>
      </c>
      <c r="E13" s="34">
        <f t="shared" si="1"/>
        <v>0.022</v>
      </c>
      <c r="F13" s="34">
        <f t="shared" si="1"/>
        <v>0.024</v>
      </c>
      <c r="G13" s="34">
        <f t="shared" si="1"/>
        <v>0.03</v>
      </c>
      <c r="H13" s="34">
        <f t="shared" si="1"/>
        <v>0.029</v>
      </c>
      <c r="I13" s="34">
        <f t="shared" si="1"/>
        <v>0.022</v>
      </c>
      <c r="J13" s="34">
        <f t="shared" si="1"/>
        <v>0.015</v>
      </c>
      <c r="K13" s="34">
        <f t="shared" si="1"/>
        <v>0.012</v>
      </c>
      <c r="L13" s="34">
        <f t="shared" si="1"/>
        <v>0.058</v>
      </c>
      <c r="M13" s="34">
        <f t="shared" si="1"/>
        <v>0.046</v>
      </c>
      <c r="N13" s="34">
        <f t="shared" si="1"/>
        <v>0.036</v>
      </c>
      <c r="O13" s="34">
        <f t="shared" si="1"/>
        <v>0.036</v>
      </c>
      <c r="P13" s="34">
        <f t="shared" si="1"/>
        <v>0.088</v>
      </c>
      <c r="Q13" s="34">
        <f t="shared" si="1"/>
        <v>0.085</v>
      </c>
      <c r="R13" s="34">
        <f t="shared" si="1"/>
        <v>0.039</v>
      </c>
      <c r="S13" s="34">
        <f t="shared" si="1"/>
        <v>0.073</v>
      </c>
      <c r="T13" s="34">
        <f t="shared" si="1"/>
        <v>0.03</v>
      </c>
      <c r="U13" s="34">
        <f t="shared" si="1"/>
        <v>13.411</v>
      </c>
    </row>
    <row r="14">
      <c r="A14" s="115" t="s">
        <v>138</v>
      </c>
      <c r="B14" s="32">
        <f t="shared" ref="B14:U14" si="2">_xlfn.STDEV.S(B3:B12)</f>
        <v>0.009660917831</v>
      </c>
      <c r="C14" s="32">
        <f t="shared" si="2"/>
        <v>0.01100504935</v>
      </c>
      <c r="D14" s="32">
        <f t="shared" si="2"/>
        <v>0.008498365856</v>
      </c>
      <c r="E14" s="32">
        <f t="shared" si="2"/>
        <v>0.00632455532</v>
      </c>
      <c r="F14" s="32">
        <f t="shared" si="2"/>
        <v>0.010749677</v>
      </c>
      <c r="G14" s="32">
        <f t="shared" si="2"/>
        <v>0.01054092553</v>
      </c>
      <c r="H14" s="32">
        <f t="shared" si="2"/>
        <v>0.007378647874</v>
      </c>
      <c r="I14" s="32">
        <f t="shared" si="2"/>
        <v>0.00632455532</v>
      </c>
      <c r="J14" s="32">
        <f t="shared" si="2"/>
        <v>0.008498365856</v>
      </c>
      <c r="K14" s="32">
        <f t="shared" si="2"/>
        <v>0.00632455532</v>
      </c>
      <c r="L14" s="32">
        <f t="shared" si="2"/>
        <v>0.01751190072</v>
      </c>
      <c r="M14" s="32">
        <f t="shared" si="2"/>
        <v>0.006992058988</v>
      </c>
      <c r="N14" s="32">
        <f t="shared" si="2"/>
        <v>0.006992058988</v>
      </c>
      <c r="O14" s="32">
        <f t="shared" si="2"/>
        <v>0.006992058988</v>
      </c>
      <c r="P14" s="32">
        <f t="shared" si="2"/>
        <v>0.007888106377</v>
      </c>
      <c r="Q14" s="32">
        <f t="shared" si="2"/>
        <v>0.0108012345</v>
      </c>
      <c r="R14" s="32">
        <f t="shared" si="2"/>
        <v>0.005676462122</v>
      </c>
      <c r="S14" s="32">
        <f t="shared" si="2"/>
        <v>0.01159501809</v>
      </c>
      <c r="T14" s="32">
        <f t="shared" si="2"/>
        <v>0.006666666667</v>
      </c>
      <c r="U14" s="32">
        <f t="shared" si="2"/>
        <v>0.1417705501</v>
      </c>
    </row>
    <row r="15">
      <c r="A15" s="114" t="s">
        <v>139</v>
      </c>
      <c r="B15" s="34">
        <f t="shared" ref="B15:Q15" si="3">2*B14</f>
        <v>0.01932183566</v>
      </c>
      <c r="C15" s="34">
        <f t="shared" si="3"/>
        <v>0.02201009869</v>
      </c>
      <c r="D15" s="34">
        <f t="shared" si="3"/>
        <v>0.01699673171</v>
      </c>
      <c r="E15" s="34">
        <f t="shared" si="3"/>
        <v>0.01264911064</v>
      </c>
      <c r="F15" s="34">
        <f t="shared" si="3"/>
        <v>0.021499354</v>
      </c>
      <c r="G15" s="34">
        <f t="shared" si="3"/>
        <v>0.02108185107</v>
      </c>
      <c r="H15" s="34">
        <f t="shared" si="3"/>
        <v>0.01475729575</v>
      </c>
      <c r="I15" s="34">
        <f t="shared" si="3"/>
        <v>0.01264911064</v>
      </c>
      <c r="J15" s="34">
        <f t="shared" si="3"/>
        <v>0.01699673171</v>
      </c>
      <c r="K15" s="34">
        <f t="shared" si="3"/>
        <v>0.01264911064</v>
      </c>
      <c r="L15" s="34">
        <f t="shared" si="3"/>
        <v>0.03502380143</v>
      </c>
      <c r="M15" s="34">
        <f t="shared" si="3"/>
        <v>0.01398411798</v>
      </c>
      <c r="N15" s="34">
        <f t="shared" si="3"/>
        <v>0.01398411798</v>
      </c>
      <c r="O15" s="34">
        <f t="shared" si="3"/>
        <v>0.01398411798</v>
      </c>
      <c r="P15" s="34">
        <f t="shared" si="3"/>
        <v>0.01577621275</v>
      </c>
      <c r="Q15" s="34">
        <f t="shared" si="3"/>
        <v>0.02160246899</v>
      </c>
      <c r="S15" s="34">
        <f t="shared" ref="S15:T15" si="4">2*S14</f>
        <v>0.02319003617</v>
      </c>
      <c r="T15" s="34">
        <f t="shared" si="4"/>
        <v>0.01333333333</v>
      </c>
    </row>
    <row r="16">
      <c r="A16" s="114" t="s">
        <v>140</v>
      </c>
      <c r="B16" s="32">
        <v>0.04</v>
      </c>
      <c r="C16" s="32">
        <v>0.1</v>
      </c>
      <c r="D16" s="32">
        <v>0.03</v>
      </c>
      <c r="E16" s="32">
        <v>0.04</v>
      </c>
      <c r="F16" s="32">
        <v>0.03</v>
      </c>
      <c r="G16" s="32">
        <v>0.05</v>
      </c>
      <c r="H16" s="32">
        <v>0.04</v>
      </c>
      <c r="I16" s="32">
        <v>0.04</v>
      </c>
      <c r="J16" s="32">
        <v>0.04</v>
      </c>
      <c r="K16" s="32">
        <v>0.04</v>
      </c>
      <c r="M16" s="32">
        <v>0.08</v>
      </c>
      <c r="N16" s="32">
        <v>0.04</v>
      </c>
      <c r="O16" s="32">
        <v>0.06</v>
      </c>
      <c r="P16" s="32">
        <v>0.11</v>
      </c>
      <c r="R16" s="32">
        <v>0.07</v>
      </c>
      <c r="S16" s="32">
        <v>0.1</v>
      </c>
      <c r="T16" s="32">
        <v>0.04</v>
      </c>
      <c r="U16" s="32">
        <v>18.41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0.01706112305</v>
      </c>
      <c r="L17" s="117"/>
      <c r="M17" s="117"/>
      <c r="N17" s="117"/>
      <c r="O17" s="117"/>
      <c r="P17" s="112" t="s">
        <v>142</v>
      </c>
      <c r="Q17" s="117">
        <f>average(L15:Q15)</f>
        <v>0.01905913952</v>
      </c>
      <c r="R17" s="117"/>
      <c r="S17" s="117"/>
      <c r="T17" s="112" t="s">
        <v>143</v>
      </c>
      <c r="U17" s="117">
        <f>average(R15:U15)</f>
        <v>0.01826168475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3160.0</v>
      </c>
      <c r="C19" s="119">
        <v>3132.0</v>
      </c>
      <c r="D19" s="119">
        <v>3144.0</v>
      </c>
      <c r="E19" s="119">
        <v>3288.0</v>
      </c>
      <c r="F19" s="119">
        <v>3128.0</v>
      </c>
      <c r="G19" s="119">
        <v>3104.0</v>
      </c>
      <c r="H19" s="119">
        <v>3000.0</v>
      </c>
      <c r="I19" s="119">
        <v>3184.0</v>
      </c>
      <c r="J19" s="119">
        <v>3180.0</v>
      </c>
      <c r="K19" s="119">
        <v>3116.0</v>
      </c>
      <c r="L19" s="119">
        <v>8480.0</v>
      </c>
      <c r="M19" s="119">
        <v>4356.0</v>
      </c>
      <c r="N19" s="119">
        <v>3144.0</v>
      </c>
      <c r="O19" s="119">
        <v>3156.0</v>
      </c>
      <c r="P19" s="119">
        <v>10988.0</v>
      </c>
      <c r="Q19" s="119">
        <v>4588.0</v>
      </c>
      <c r="R19" s="119">
        <v>4452.0</v>
      </c>
      <c r="S19" s="119">
        <v>4452.0</v>
      </c>
      <c r="T19" s="119">
        <v>6916.0</v>
      </c>
      <c r="U19" s="119">
        <v>144804.0</v>
      </c>
    </row>
    <row r="20">
      <c r="B20" s="119">
        <v>3164.0</v>
      </c>
      <c r="C20" s="119">
        <v>3168.0</v>
      </c>
      <c r="D20" s="119">
        <v>3212.0</v>
      </c>
      <c r="E20" s="119">
        <v>3168.0</v>
      </c>
      <c r="F20" s="119">
        <v>3260.0</v>
      </c>
      <c r="G20" s="119">
        <v>3192.0</v>
      </c>
      <c r="H20" s="119">
        <v>3024.0</v>
      </c>
      <c r="I20" s="119">
        <v>3060.0</v>
      </c>
      <c r="J20" s="119">
        <v>3100.0</v>
      </c>
      <c r="K20" s="119">
        <v>3156.0</v>
      </c>
      <c r="L20" s="119">
        <v>8396.0</v>
      </c>
      <c r="M20" s="119">
        <v>4492.0</v>
      </c>
      <c r="N20" s="119">
        <v>3164.0</v>
      </c>
      <c r="O20" s="119">
        <v>3100.0</v>
      </c>
      <c r="P20" s="119">
        <v>11028.0</v>
      </c>
      <c r="Q20" s="119">
        <v>4560.0</v>
      </c>
      <c r="R20" s="119">
        <v>4488.0</v>
      </c>
      <c r="S20" s="119">
        <v>4316.0</v>
      </c>
      <c r="T20" s="119">
        <v>6916.0</v>
      </c>
      <c r="U20" s="119">
        <v>144804.0</v>
      </c>
    </row>
    <row r="21">
      <c r="B21" s="119">
        <v>3252.0</v>
      </c>
      <c r="C21" s="119">
        <v>3140.0</v>
      </c>
      <c r="D21" s="119">
        <v>3336.0</v>
      </c>
      <c r="E21" s="119">
        <v>3084.0</v>
      </c>
      <c r="F21" s="119">
        <v>3108.0</v>
      </c>
      <c r="G21" s="119">
        <v>3092.0</v>
      </c>
      <c r="H21" s="119">
        <v>3016.0</v>
      </c>
      <c r="I21" s="119">
        <v>3148.0</v>
      </c>
      <c r="J21" s="119">
        <v>3204.0</v>
      </c>
      <c r="K21" s="119">
        <v>3124.0</v>
      </c>
      <c r="L21" s="119">
        <v>8492.0</v>
      </c>
      <c r="M21" s="119">
        <v>4508.0</v>
      </c>
      <c r="N21" s="119">
        <v>3200.0</v>
      </c>
      <c r="O21" s="119">
        <v>3144.0</v>
      </c>
      <c r="P21" s="119">
        <v>10984.0</v>
      </c>
      <c r="Q21" s="119">
        <v>4572.0</v>
      </c>
      <c r="R21" s="119">
        <v>4516.0</v>
      </c>
      <c r="S21" s="119">
        <v>4404.0</v>
      </c>
      <c r="T21" s="119">
        <v>6752.0</v>
      </c>
      <c r="U21" s="119">
        <v>144836.0</v>
      </c>
    </row>
    <row r="22">
      <c r="B22" s="119">
        <v>3144.0</v>
      </c>
      <c r="C22" s="119">
        <v>3244.0</v>
      </c>
      <c r="D22" s="119">
        <v>3236.0</v>
      </c>
      <c r="E22" s="119">
        <v>3172.0</v>
      </c>
      <c r="F22" s="119">
        <v>3148.0</v>
      </c>
      <c r="G22" s="119">
        <v>3172.0</v>
      </c>
      <c r="H22" s="119">
        <v>3068.0</v>
      </c>
      <c r="I22" s="119">
        <v>3200.0</v>
      </c>
      <c r="J22" s="119">
        <v>3116.0</v>
      </c>
      <c r="K22" s="119">
        <v>3160.0</v>
      </c>
      <c r="L22" s="119">
        <v>8468.0</v>
      </c>
      <c r="M22" s="119">
        <v>4316.0</v>
      </c>
      <c r="N22" s="119">
        <v>3168.0</v>
      </c>
      <c r="O22" s="119">
        <v>3068.0</v>
      </c>
      <c r="P22" s="119">
        <v>11036.0</v>
      </c>
      <c r="Q22" s="119">
        <v>4428.0</v>
      </c>
      <c r="R22" s="119">
        <v>4388.0</v>
      </c>
      <c r="S22" s="119">
        <v>4472.0</v>
      </c>
      <c r="T22" s="119">
        <v>6816.0</v>
      </c>
      <c r="U22" s="119">
        <v>144792.0</v>
      </c>
    </row>
    <row r="23">
      <c r="B23" s="119">
        <v>3160.0</v>
      </c>
      <c r="C23" s="119">
        <v>3176.0</v>
      </c>
      <c r="D23" s="119">
        <v>3228.0</v>
      </c>
      <c r="E23" s="119">
        <v>3112.0</v>
      </c>
      <c r="F23" s="119">
        <v>3180.0</v>
      </c>
      <c r="G23" s="119">
        <v>3084.0</v>
      </c>
      <c r="H23" s="119">
        <v>3128.0</v>
      </c>
      <c r="I23" s="119">
        <v>3176.0</v>
      </c>
      <c r="J23" s="119">
        <v>3212.0</v>
      </c>
      <c r="K23" s="119">
        <v>3180.0</v>
      </c>
      <c r="L23" s="119">
        <v>8596.0</v>
      </c>
      <c r="M23" s="119">
        <v>4408.0</v>
      </c>
      <c r="N23" s="119">
        <v>3084.0</v>
      </c>
      <c r="O23" s="119">
        <v>3164.0</v>
      </c>
      <c r="P23" s="119">
        <v>10968.0</v>
      </c>
      <c r="Q23" s="119">
        <v>4452.0</v>
      </c>
      <c r="R23" s="119">
        <v>4488.0</v>
      </c>
      <c r="S23" s="119">
        <v>4312.0</v>
      </c>
      <c r="T23" s="119">
        <v>6568.0</v>
      </c>
      <c r="U23" s="119">
        <v>144672.0</v>
      </c>
    </row>
    <row r="24">
      <c r="B24" s="119">
        <v>3156.0</v>
      </c>
      <c r="C24" s="119">
        <v>3192.0</v>
      </c>
      <c r="D24" s="119">
        <v>3300.0</v>
      </c>
      <c r="E24" s="119">
        <v>3212.0</v>
      </c>
      <c r="F24" s="119">
        <v>3244.0</v>
      </c>
      <c r="G24" s="119">
        <v>3092.0</v>
      </c>
      <c r="H24" s="119">
        <v>3104.0</v>
      </c>
      <c r="I24" s="119">
        <v>3188.0</v>
      </c>
      <c r="J24" s="119">
        <v>3176.0</v>
      </c>
      <c r="K24" s="119">
        <v>3252.0</v>
      </c>
      <c r="L24" s="119">
        <v>8596.0</v>
      </c>
      <c r="M24" s="119">
        <v>4460.0</v>
      </c>
      <c r="N24" s="119">
        <v>3108.0</v>
      </c>
      <c r="O24" s="119">
        <v>3232.0</v>
      </c>
      <c r="P24" s="119">
        <v>11028.0</v>
      </c>
      <c r="Q24" s="119">
        <v>4484.0</v>
      </c>
      <c r="R24" s="119">
        <v>4444.0</v>
      </c>
      <c r="S24" s="119">
        <v>4304.0</v>
      </c>
      <c r="T24" s="119">
        <v>6692.0</v>
      </c>
      <c r="U24" s="119">
        <v>144884.0</v>
      </c>
    </row>
    <row r="25">
      <c r="B25" s="119">
        <v>3144.0</v>
      </c>
      <c r="C25" s="119">
        <v>3104.0</v>
      </c>
      <c r="D25" s="119">
        <v>3232.0</v>
      </c>
      <c r="E25" s="119">
        <v>3240.0</v>
      </c>
      <c r="F25" s="119">
        <v>3184.0</v>
      </c>
      <c r="G25" s="119">
        <v>3256.0</v>
      </c>
      <c r="H25" s="119">
        <v>3076.0</v>
      </c>
      <c r="I25" s="119">
        <v>3156.0</v>
      </c>
      <c r="J25" s="119">
        <v>3184.0</v>
      </c>
      <c r="K25" s="119">
        <v>3116.0</v>
      </c>
      <c r="L25" s="119">
        <v>8308.0</v>
      </c>
      <c r="M25" s="119">
        <v>4428.0</v>
      </c>
      <c r="N25" s="119">
        <v>3224.0</v>
      </c>
      <c r="O25" s="119">
        <v>3204.0</v>
      </c>
      <c r="P25" s="119">
        <v>10988.0</v>
      </c>
      <c r="Q25" s="119">
        <v>4528.0</v>
      </c>
      <c r="R25" s="119">
        <v>4432.0</v>
      </c>
      <c r="S25" s="119">
        <v>4536.0</v>
      </c>
      <c r="T25" s="119">
        <v>6924.0</v>
      </c>
      <c r="U25" s="119">
        <v>144864.0</v>
      </c>
    </row>
    <row r="26">
      <c r="B26" s="119">
        <v>3068.0</v>
      </c>
      <c r="C26" s="119">
        <v>3152.0</v>
      </c>
      <c r="D26" s="119">
        <v>3300.0</v>
      </c>
      <c r="E26" s="119">
        <v>3284.0</v>
      </c>
      <c r="F26" s="119">
        <v>3160.0</v>
      </c>
      <c r="G26" s="119">
        <v>3140.0</v>
      </c>
      <c r="H26" s="119">
        <v>3144.0</v>
      </c>
      <c r="I26" s="119">
        <v>3020.0</v>
      </c>
      <c r="J26" s="119">
        <v>3124.0</v>
      </c>
      <c r="K26" s="119">
        <v>3180.0</v>
      </c>
      <c r="L26" s="119">
        <v>8464.0</v>
      </c>
      <c r="M26" s="119">
        <v>4400.0</v>
      </c>
      <c r="N26" s="119">
        <v>3180.0</v>
      </c>
      <c r="O26" s="119">
        <v>3188.0</v>
      </c>
      <c r="P26" s="119">
        <v>10984.0</v>
      </c>
      <c r="Q26" s="119">
        <v>4548.0</v>
      </c>
      <c r="R26" s="119">
        <v>4456.0</v>
      </c>
      <c r="S26" s="119">
        <v>4384.0</v>
      </c>
      <c r="T26" s="119">
        <v>6844.0</v>
      </c>
      <c r="U26" s="119">
        <v>144736.0</v>
      </c>
    </row>
    <row r="27">
      <c r="B27" s="119">
        <v>3048.0</v>
      </c>
      <c r="C27" s="119">
        <v>3244.0</v>
      </c>
      <c r="D27" s="119">
        <v>3212.0</v>
      </c>
      <c r="E27" s="119">
        <v>3192.0</v>
      </c>
      <c r="F27" s="119">
        <v>3152.0</v>
      </c>
      <c r="G27" s="119">
        <v>3168.0</v>
      </c>
      <c r="H27" s="119">
        <v>3056.0</v>
      </c>
      <c r="I27" s="119">
        <v>3116.0</v>
      </c>
      <c r="J27" s="119">
        <v>3124.0</v>
      </c>
      <c r="K27" s="119">
        <v>3132.0</v>
      </c>
      <c r="L27" s="119">
        <v>8288.0</v>
      </c>
      <c r="M27" s="119">
        <v>4460.0</v>
      </c>
      <c r="N27" s="119">
        <v>3116.0</v>
      </c>
      <c r="O27" s="119">
        <v>3192.0</v>
      </c>
      <c r="P27" s="119">
        <v>10968.0</v>
      </c>
      <c r="Q27" s="119">
        <v>4592.0</v>
      </c>
      <c r="R27" s="119">
        <v>4356.0</v>
      </c>
      <c r="S27" s="119">
        <v>4368.0</v>
      </c>
      <c r="T27" s="119">
        <v>6580.0</v>
      </c>
      <c r="U27" s="119">
        <v>144884.0</v>
      </c>
    </row>
    <row r="28">
      <c r="B28" s="119">
        <v>3188.0</v>
      </c>
      <c r="C28" s="119">
        <v>3184.0</v>
      </c>
      <c r="D28" s="119">
        <v>3284.0</v>
      </c>
      <c r="E28" s="119">
        <v>3096.0</v>
      </c>
      <c r="F28" s="119">
        <v>3248.0</v>
      </c>
      <c r="G28" s="119">
        <v>3020.0</v>
      </c>
      <c r="H28" s="119">
        <v>3052.0</v>
      </c>
      <c r="I28" s="119">
        <v>3160.0</v>
      </c>
      <c r="J28" s="119">
        <v>3144.0</v>
      </c>
      <c r="K28" s="119">
        <v>3200.0</v>
      </c>
      <c r="L28" s="119">
        <v>8380.0</v>
      </c>
      <c r="M28" s="119">
        <v>4424.0</v>
      </c>
      <c r="N28" s="119">
        <v>3188.0</v>
      </c>
      <c r="O28" s="119">
        <v>3124.0</v>
      </c>
      <c r="P28" s="119">
        <v>11032.0</v>
      </c>
      <c r="Q28" s="119">
        <v>4536.0</v>
      </c>
      <c r="R28" s="119">
        <v>4344.0</v>
      </c>
      <c r="S28" s="119">
        <v>4312.0</v>
      </c>
      <c r="T28" s="119">
        <v>6664.0</v>
      </c>
      <c r="U28" s="119">
        <v>144672.0</v>
      </c>
    </row>
    <row r="29">
      <c r="A29" s="115" t="s">
        <v>137</v>
      </c>
      <c r="B29" s="34">
        <f t="shared" ref="B29:U29" si="5">AVERAGE(B19:B28)</f>
        <v>3148.4</v>
      </c>
      <c r="C29" s="34">
        <f t="shared" si="5"/>
        <v>3173.6</v>
      </c>
      <c r="D29" s="34">
        <f t="shared" si="5"/>
        <v>3248.4</v>
      </c>
      <c r="E29" s="34">
        <f t="shared" si="5"/>
        <v>3184.8</v>
      </c>
      <c r="F29" s="34">
        <f t="shared" si="5"/>
        <v>3181.2</v>
      </c>
      <c r="G29" s="34">
        <f t="shared" si="5"/>
        <v>3132</v>
      </c>
      <c r="H29" s="34">
        <f t="shared" si="5"/>
        <v>3066.8</v>
      </c>
      <c r="I29" s="34">
        <f t="shared" si="5"/>
        <v>3140.8</v>
      </c>
      <c r="J29" s="34">
        <f t="shared" si="5"/>
        <v>3156.4</v>
      </c>
      <c r="K29" s="34">
        <f t="shared" si="5"/>
        <v>3161.6</v>
      </c>
      <c r="L29" s="34">
        <f t="shared" si="5"/>
        <v>8446.8</v>
      </c>
      <c r="M29" s="34">
        <f t="shared" si="5"/>
        <v>4425.2</v>
      </c>
      <c r="N29" s="34">
        <f t="shared" si="5"/>
        <v>3157.6</v>
      </c>
      <c r="O29" s="34">
        <f t="shared" si="5"/>
        <v>3157.2</v>
      </c>
      <c r="P29" s="34">
        <f t="shared" si="5"/>
        <v>11000.4</v>
      </c>
      <c r="Q29" s="34">
        <f t="shared" si="5"/>
        <v>4528.8</v>
      </c>
      <c r="R29" s="34">
        <f t="shared" si="5"/>
        <v>4436.4</v>
      </c>
      <c r="S29" s="34">
        <f t="shared" si="5"/>
        <v>4386</v>
      </c>
      <c r="T29" s="34">
        <f t="shared" si="5"/>
        <v>6767.2</v>
      </c>
      <c r="U29" s="34">
        <f t="shared" si="5"/>
        <v>144794.8</v>
      </c>
    </row>
    <row r="30">
      <c r="A30" s="115" t="s">
        <v>138</v>
      </c>
      <c r="B30" s="32">
        <f t="shared" ref="B30:U30" si="6">_xlfn.STDEV.S(B19:B28)</f>
        <v>57.2076141</v>
      </c>
      <c r="C30" s="32">
        <f t="shared" si="6"/>
        <v>45.4195259</v>
      </c>
      <c r="D30" s="32">
        <f t="shared" si="6"/>
        <v>56.42536861</v>
      </c>
      <c r="E30" s="32">
        <f t="shared" si="6"/>
        <v>73.12212008</v>
      </c>
      <c r="F30" s="32">
        <f t="shared" si="6"/>
        <v>52.93350126</v>
      </c>
      <c r="G30" s="32">
        <f t="shared" si="6"/>
        <v>67.30362381</v>
      </c>
      <c r="H30" s="32">
        <f t="shared" si="6"/>
        <v>47.59271653</v>
      </c>
      <c r="I30" s="32">
        <f t="shared" si="6"/>
        <v>58.90255607</v>
      </c>
      <c r="J30" s="32">
        <f t="shared" si="6"/>
        <v>39.61817765</v>
      </c>
      <c r="K30" s="32">
        <f t="shared" si="6"/>
        <v>43.21316672</v>
      </c>
      <c r="L30" s="32">
        <f t="shared" si="6"/>
        <v>105.3763625</v>
      </c>
      <c r="M30" s="32">
        <f t="shared" si="6"/>
        <v>59.0607973</v>
      </c>
      <c r="N30" s="32">
        <f t="shared" si="6"/>
        <v>44.18949096</v>
      </c>
      <c r="O30" s="32">
        <f t="shared" si="6"/>
        <v>49.99733326</v>
      </c>
      <c r="P30" s="32">
        <f t="shared" si="6"/>
        <v>27.35446338</v>
      </c>
      <c r="Q30" s="32">
        <f t="shared" si="6"/>
        <v>56.59367848</v>
      </c>
      <c r="R30" s="32">
        <f t="shared" si="6"/>
        <v>57.45568341</v>
      </c>
      <c r="S30" s="32">
        <f t="shared" si="6"/>
        <v>79.91662322</v>
      </c>
      <c r="T30" s="32">
        <f t="shared" si="6"/>
        <v>136.7924624</v>
      </c>
      <c r="U30" s="32">
        <f t="shared" si="6"/>
        <v>79.01729768</v>
      </c>
    </row>
    <row r="31">
      <c r="A31" s="114" t="s">
        <v>139</v>
      </c>
      <c r="B31" s="34">
        <f t="shared" ref="B31:Q31" si="7">2*B30</f>
        <v>114.4152282</v>
      </c>
      <c r="C31" s="34">
        <f t="shared" si="7"/>
        <v>90.83905181</v>
      </c>
      <c r="D31" s="34">
        <f t="shared" si="7"/>
        <v>112.8507372</v>
      </c>
      <c r="E31" s="34">
        <f t="shared" si="7"/>
        <v>146.2442402</v>
      </c>
      <c r="F31" s="34">
        <f t="shared" si="7"/>
        <v>105.8670025</v>
      </c>
      <c r="G31" s="34">
        <f t="shared" si="7"/>
        <v>134.6072476</v>
      </c>
      <c r="H31" s="34">
        <f t="shared" si="7"/>
        <v>95.18543306</v>
      </c>
      <c r="I31" s="34">
        <f t="shared" si="7"/>
        <v>117.8051121</v>
      </c>
      <c r="J31" s="34">
        <f t="shared" si="7"/>
        <v>79.23635529</v>
      </c>
      <c r="K31" s="34">
        <f t="shared" si="7"/>
        <v>86.42633344</v>
      </c>
      <c r="L31" s="34">
        <f t="shared" si="7"/>
        <v>210.752725</v>
      </c>
      <c r="M31" s="34">
        <f t="shared" si="7"/>
        <v>118.1215946</v>
      </c>
      <c r="N31" s="34">
        <f t="shared" si="7"/>
        <v>88.37898192</v>
      </c>
      <c r="O31" s="34">
        <f t="shared" si="7"/>
        <v>99.99466652</v>
      </c>
      <c r="P31" s="34">
        <f t="shared" si="7"/>
        <v>54.70892675</v>
      </c>
      <c r="Q31" s="34">
        <f t="shared" si="7"/>
        <v>113.187357</v>
      </c>
      <c r="S31" s="34">
        <f t="shared" ref="S31:T31" si="8">2*S30</f>
        <v>159.8332464</v>
      </c>
      <c r="T31" s="34">
        <f t="shared" si="8"/>
        <v>273.5849249</v>
      </c>
    </row>
    <row r="32">
      <c r="A32" s="114" t="s">
        <v>145</v>
      </c>
      <c r="B32" s="32">
        <v>2976.0</v>
      </c>
      <c r="C32" s="32">
        <v>3188.0</v>
      </c>
      <c r="D32" s="32">
        <v>3144.0</v>
      </c>
      <c r="E32" s="32">
        <v>3224.0</v>
      </c>
      <c r="F32" s="32">
        <v>3180.0</v>
      </c>
      <c r="G32" s="32">
        <v>3164.0</v>
      </c>
      <c r="H32" s="32">
        <v>3032.0</v>
      </c>
      <c r="I32" s="32">
        <v>3024.0</v>
      </c>
      <c r="J32" s="32">
        <v>3132.0</v>
      </c>
      <c r="K32" s="32">
        <v>3216.0</v>
      </c>
      <c r="M32" s="32">
        <v>7892.0</v>
      </c>
      <c r="N32" s="32">
        <v>3144.0</v>
      </c>
      <c r="O32" s="32">
        <v>3128.0</v>
      </c>
      <c r="P32" s="32">
        <v>11152.0</v>
      </c>
      <c r="R32" s="32">
        <v>4320.0</v>
      </c>
      <c r="S32" s="32">
        <v>4060.0</v>
      </c>
      <c r="T32" s="32">
        <v>6764.0</v>
      </c>
      <c r="U32" s="32">
        <v>144628.0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0.1058082755</v>
      </c>
      <c r="L33" s="117"/>
      <c r="M33" s="117"/>
      <c r="N33" s="117"/>
      <c r="O33" s="117"/>
      <c r="P33" s="112" t="s">
        <v>142</v>
      </c>
      <c r="Q33" s="117">
        <f>average(M31:Q31)/1024</f>
        <v>0.09265459507</v>
      </c>
      <c r="R33" s="117"/>
      <c r="S33" s="117"/>
      <c r="T33" s="112" t="s">
        <v>143</v>
      </c>
      <c r="U33" s="117">
        <f>average(R31:U31)/1024</f>
        <v>0.2116299665</v>
      </c>
      <c r="V33" s="117"/>
      <c r="W33" s="117"/>
      <c r="X33" s="117"/>
      <c r="Y33" s="117"/>
      <c r="Z33" s="117"/>
    </row>
    <row r="34">
      <c r="A34" s="115" t="s">
        <v>146</v>
      </c>
      <c r="B34" s="32">
        <v>1.0</v>
      </c>
      <c r="C34" s="32">
        <v>1.0</v>
      </c>
      <c r="D34" s="32">
        <v>1.0</v>
      </c>
      <c r="E34" s="32">
        <v>1.0</v>
      </c>
      <c r="F34" s="32">
        <v>139.0</v>
      </c>
      <c r="G34" s="32">
        <v>1.0</v>
      </c>
      <c r="H34" s="32">
        <v>1.0</v>
      </c>
      <c r="I34" s="32">
        <v>1.0</v>
      </c>
      <c r="J34" s="32">
        <v>139.0</v>
      </c>
      <c r="K34" s="32">
        <v>1.0</v>
      </c>
      <c r="L34" s="32">
        <v>1.0</v>
      </c>
      <c r="M34" s="32">
        <v>1.0</v>
      </c>
      <c r="N34" s="32">
        <v>1.0</v>
      </c>
      <c r="O34" s="32">
        <v>1.0</v>
      </c>
      <c r="P34" s="32">
        <v>1.0</v>
      </c>
      <c r="Q34" s="32">
        <v>1.0</v>
      </c>
      <c r="R34" s="32">
        <v>139.0</v>
      </c>
      <c r="S34" s="32">
        <v>1.0</v>
      </c>
      <c r="T34" s="32">
        <v>1.0</v>
      </c>
      <c r="U34" s="32">
        <v>0.0</v>
      </c>
    </row>
    <row r="35">
      <c r="B35" s="32">
        <v>1.0</v>
      </c>
      <c r="C35" s="32">
        <v>1.0</v>
      </c>
      <c r="D35" s="32">
        <v>1.0</v>
      </c>
      <c r="E35" s="32">
        <v>1.0</v>
      </c>
      <c r="F35" s="32">
        <v>139.0</v>
      </c>
      <c r="G35" s="32">
        <v>1.0</v>
      </c>
      <c r="H35" s="32">
        <v>1.0</v>
      </c>
      <c r="I35" s="32">
        <v>1.0</v>
      </c>
      <c r="J35" s="32">
        <v>139.0</v>
      </c>
      <c r="K35" s="32">
        <v>1.0</v>
      </c>
      <c r="L35" s="32">
        <v>1.0</v>
      </c>
      <c r="M35" s="32">
        <v>1.0</v>
      </c>
      <c r="N35" s="32">
        <v>1.0</v>
      </c>
      <c r="O35" s="32">
        <v>1.0</v>
      </c>
      <c r="P35" s="32">
        <v>1.0</v>
      </c>
      <c r="Q35" s="32">
        <v>1.0</v>
      </c>
      <c r="R35" s="32">
        <v>139.0</v>
      </c>
      <c r="S35" s="32">
        <v>1.0</v>
      </c>
      <c r="T35" s="32">
        <v>1.0</v>
      </c>
      <c r="U35" s="32">
        <v>0.0</v>
      </c>
    </row>
    <row r="36">
      <c r="B36" s="32">
        <v>1.0</v>
      </c>
      <c r="C36" s="32">
        <v>1.0</v>
      </c>
      <c r="D36" s="32">
        <v>1.0</v>
      </c>
      <c r="E36" s="32">
        <v>1.0</v>
      </c>
      <c r="F36" s="32">
        <v>139.0</v>
      </c>
      <c r="G36" s="32">
        <v>1.0</v>
      </c>
      <c r="H36" s="32">
        <v>1.0</v>
      </c>
      <c r="I36" s="32">
        <v>1.0</v>
      </c>
      <c r="J36" s="32">
        <v>139.0</v>
      </c>
      <c r="K36" s="32">
        <v>1.0</v>
      </c>
      <c r="L36" s="32">
        <v>1.0</v>
      </c>
      <c r="M36" s="32">
        <v>1.0</v>
      </c>
      <c r="N36" s="32">
        <v>1.0</v>
      </c>
      <c r="O36" s="32">
        <v>1.0</v>
      </c>
      <c r="P36" s="32">
        <v>1.0</v>
      </c>
      <c r="Q36" s="32">
        <v>1.0</v>
      </c>
      <c r="R36" s="32">
        <v>139.0</v>
      </c>
      <c r="S36" s="32">
        <v>1.0</v>
      </c>
      <c r="T36" s="32">
        <v>1.0</v>
      </c>
      <c r="U36" s="32">
        <v>0.0</v>
      </c>
    </row>
    <row r="37">
      <c r="B37" s="32">
        <v>1.0</v>
      </c>
      <c r="C37" s="32">
        <v>1.0</v>
      </c>
      <c r="D37" s="32">
        <v>1.0</v>
      </c>
      <c r="E37" s="32">
        <v>1.0</v>
      </c>
      <c r="F37" s="32">
        <v>139.0</v>
      </c>
      <c r="G37" s="32">
        <v>1.0</v>
      </c>
      <c r="H37" s="32">
        <v>1.0</v>
      </c>
      <c r="I37" s="32">
        <v>1.0</v>
      </c>
      <c r="J37" s="32">
        <v>139.0</v>
      </c>
      <c r="K37" s="32">
        <v>1.0</v>
      </c>
      <c r="L37" s="32">
        <v>1.0</v>
      </c>
      <c r="M37" s="32">
        <v>1.0</v>
      </c>
      <c r="N37" s="32">
        <v>1.0</v>
      </c>
      <c r="O37" s="32">
        <v>1.0</v>
      </c>
      <c r="P37" s="32">
        <v>1.0</v>
      </c>
      <c r="Q37" s="32">
        <v>1.0</v>
      </c>
      <c r="R37" s="32">
        <v>139.0</v>
      </c>
      <c r="S37" s="32">
        <v>1.0</v>
      </c>
      <c r="T37" s="32">
        <v>1.0</v>
      </c>
      <c r="U37" s="32">
        <v>0.0</v>
      </c>
    </row>
    <row r="38">
      <c r="B38" s="32">
        <v>1.0</v>
      </c>
      <c r="C38" s="32">
        <v>1.0</v>
      </c>
      <c r="D38" s="32">
        <v>1.0</v>
      </c>
      <c r="E38" s="32">
        <v>1.0</v>
      </c>
      <c r="F38" s="32">
        <v>139.0</v>
      </c>
      <c r="G38" s="32">
        <v>1.0</v>
      </c>
      <c r="H38" s="32">
        <v>1.0</v>
      </c>
      <c r="I38" s="32">
        <v>1.0</v>
      </c>
      <c r="J38" s="32">
        <v>139.0</v>
      </c>
      <c r="K38" s="32">
        <v>1.0</v>
      </c>
      <c r="L38" s="32">
        <v>1.0</v>
      </c>
      <c r="M38" s="32">
        <v>1.0</v>
      </c>
      <c r="N38" s="32">
        <v>1.0</v>
      </c>
      <c r="O38" s="32">
        <v>1.0</v>
      </c>
      <c r="P38" s="32">
        <v>1.0</v>
      </c>
      <c r="Q38" s="32">
        <v>1.0</v>
      </c>
      <c r="R38" s="32">
        <v>139.0</v>
      </c>
      <c r="S38" s="32">
        <v>1.0</v>
      </c>
      <c r="T38" s="32">
        <v>1.0</v>
      </c>
      <c r="U38" s="32">
        <v>0.0</v>
      </c>
    </row>
    <row r="39">
      <c r="B39" s="32">
        <v>1.0</v>
      </c>
      <c r="C39" s="32">
        <v>1.0</v>
      </c>
      <c r="D39" s="32">
        <v>1.0</v>
      </c>
      <c r="E39" s="32">
        <v>1.0</v>
      </c>
      <c r="F39" s="32">
        <v>139.0</v>
      </c>
      <c r="G39" s="32">
        <v>1.0</v>
      </c>
      <c r="H39" s="32">
        <v>1.0</v>
      </c>
      <c r="I39" s="32">
        <v>1.0</v>
      </c>
      <c r="J39" s="32">
        <v>139.0</v>
      </c>
      <c r="K39" s="32">
        <v>1.0</v>
      </c>
      <c r="L39" s="32">
        <v>1.0</v>
      </c>
      <c r="M39" s="32">
        <v>1.0</v>
      </c>
      <c r="N39" s="32">
        <v>1.0</v>
      </c>
      <c r="O39" s="32">
        <v>1.0</v>
      </c>
      <c r="P39" s="32">
        <v>1.0</v>
      </c>
      <c r="Q39" s="32">
        <v>1.0</v>
      </c>
      <c r="R39" s="32">
        <v>139.0</v>
      </c>
      <c r="S39" s="32">
        <v>1.0</v>
      </c>
      <c r="T39" s="32">
        <v>1.0</v>
      </c>
      <c r="U39" s="32">
        <v>0.0</v>
      </c>
    </row>
    <row r="40">
      <c r="B40" s="32">
        <v>1.0</v>
      </c>
      <c r="C40" s="32">
        <v>1.0</v>
      </c>
      <c r="D40" s="32">
        <v>1.0</v>
      </c>
      <c r="E40" s="32">
        <v>1.0</v>
      </c>
      <c r="F40" s="32">
        <v>139.0</v>
      </c>
      <c r="G40" s="32">
        <v>1.0</v>
      </c>
      <c r="H40" s="32">
        <v>1.0</v>
      </c>
      <c r="I40" s="32">
        <v>1.0</v>
      </c>
      <c r="J40" s="32">
        <v>139.0</v>
      </c>
      <c r="K40" s="32">
        <v>1.0</v>
      </c>
      <c r="L40" s="32">
        <v>1.0</v>
      </c>
      <c r="M40" s="32">
        <v>1.0</v>
      </c>
      <c r="N40" s="32">
        <v>1.0</v>
      </c>
      <c r="O40" s="32">
        <v>1.0</v>
      </c>
      <c r="P40" s="32">
        <v>1.0</v>
      </c>
      <c r="Q40" s="32">
        <v>1.0</v>
      </c>
      <c r="R40" s="32">
        <v>139.0</v>
      </c>
      <c r="S40" s="32">
        <v>1.0</v>
      </c>
      <c r="T40" s="32">
        <v>1.0</v>
      </c>
      <c r="U40" s="32">
        <v>0.0</v>
      </c>
    </row>
    <row r="41">
      <c r="B41" s="32">
        <v>1.0</v>
      </c>
      <c r="C41" s="32">
        <v>1.0</v>
      </c>
      <c r="D41" s="32">
        <v>1.0</v>
      </c>
      <c r="E41" s="32">
        <v>1.0</v>
      </c>
      <c r="F41" s="32">
        <v>139.0</v>
      </c>
      <c r="G41" s="32">
        <v>1.0</v>
      </c>
      <c r="H41" s="32">
        <v>1.0</v>
      </c>
      <c r="I41" s="32">
        <v>1.0</v>
      </c>
      <c r="J41" s="32">
        <v>139.0</v>
      </c>
      <c r="K41" s="32">
        <v>1.0</v>
      </c>
      <c r="L41" s="32">
        <v>1.0</v>
      </c>
      <c r="M41" s="32">
        <v>1.0</v>
      </c>
      <c r="N41" s="32">
        <v>1.0</v>
      </c>
      <c r="O41" s="32">
        <v>1.0</v>
      </c>
      <c r="P41" s="32">
        <v>1.0</v>
      </c>
      <c r="Q41" s="32">
        <v>1.0</v>
      </c>
      <c r="R41" s="32">
        <v>139.0</v>
      </c>
      <c r="S41" s="32">
        <v>1.0</v>
      </c>
      <c r="T41" s="32">
        <v>1.0</v>
      </c>
      <c r="U41" s="32">
        <v>0.0</v>
      </c>
    </row>
    <row r="42">
      <c r="B42" s="32">
        <v>1.0</v>
      </c>
      <c r="C42" s="32">
        <v>1.0</v>
      </c>
      <c r="D42" s="32">
        <v>1.0</v>
      </c>
      <c r="E42" s="32">
        <v>1.0</v>
      </c>
      <c r="F42" s="32">
        <v>139.0</v>
      </c>
      <c r="G42" s="32">
        <v>1.0</v>
      </c>
      <c r="H42" s="32">
        <v>1.0</v>
      </c>
      <c r="I42" s="32">
        <v>1.0</v>
      </c>
      <c r="J42" s="32">
        <v>139.0</v>
      </c>
      <c r="K42" s="32">
        <v>1.0</v>
      </c>
      <c r="L42" s="32">
        <v>1.0</v>
      </c>
      <c r="M42" s="32">
        <v>1.0</v>
      </c>
      <c r="N42" s="32">
        <v>1.0</v>
      </c>
      <c r="O42" s="32">
        <v>1.0</v>
      </c>
      <c r="P42" s="32">
        <v>1.0</v>
      </c>
      <c r="Q42" s="32">
        <v>1.0</v>
      </c>
      <c r="R42" s="32">
        <v>139.0</v>
      </c>
      <c r="S42" s="32">
        <v>1.0</v>
      </c>
      <c r="T42" s="32">
        <v>1.0</v>
      </c>
      <c r="U42" s="32">
        <v>0.0</v>
      </c>
    </row>
    <row r="43">
      <c r="B43" s="32">
        <v>1.0</v>
      </c>
      <c r="C43" s="32">
        <v>1.0</v>
      </c>
      <c r="D43" s="32">
        <v>1.0</v>
      </c>
      <c r="E43" s="32">
        <v>1.0</v>
      </c>
      <c r="F43" s="32">
        <v>139.0</v>
      </c>
      <c r="G43" s="32">
        <v>1.0</v>
      </c>
      <c r="H43" s="32">
        <v>1.0</v>
      </c>
      <c r="I43" s="32">
        <v>1.0</v>
      </c>
      <c r="J43" s="32">
        <v>139.0</v>
      </c>
      <c r="K43" s="32">
        <v>1.0</v>
      </c>
      <c r="L43" s="32">
        <v>1.0</v>
      </c>
      <c r="M43" s="32">
        <v>1.0</v>
      </c>
      <c r="N43" s="32">
        <v>1.0</v>
      </c>
      <c r="O43" s="32">
        <v>1.0</v>
      </c>
      <c r="P43" s="32">
        <v>1.0</v>
      </c>
      <c r="Q43" s="32">
        <v>1.0</v>
      </c>
      <c r="R43" s="32">
        <v>139.0</v>
      </c>
      <c r="S43" s="32">
        <v>1.0</v>
      </c>
      <c r="T43" s="32">
        <v>1.0</v>
      </c>
      <c r="U43" s="32">
        <v>0.0</v>
      </c>
    </row>
    <row r="44">
      <c r="A44" s="115" t="s">
        <v>137</v>
      </c>
      <c r="B44" s="34">
        <f t="shared" ref="B44:U44" si="9">AVERAGE(B34:B43)</f>
        <v>1</v>
      </c>
      <c r="C44" s="34">
        <f t="shared" si="9"/>
        <v>1</v>
      </c>
      <c r="D44" s="34">
        <f t="shared" si="9"/>
        <v>1</v>
      </c>
      <c r="E44" s="34">
        <f t="shared" si="9"/>
        <v>1</v>
      </c>
      <c r="F44" s="34">
        <f t="shared" si="9"/>
        <v>139</v>
      </c>
      <c r="G44" s="34">
        <f t="shared" si="9"/>
        <v>1</v>
      </c>
      <c r="H44" s="34">
        <f t="shared" si="9"/>
        <v>1</v>
      </c>
      <c r="I44" s="34">
        <f t="shared" si="9"/>
        <v>1</v>
      </c>
      <c r="J44" s="34">
        <f t="shared" si="9"/>
        <v>139</v>
      </c>
      <c r="K44" s="34">
        <f t="shared" si="9"/>
        <v>1</v>
      </c>
      <c r="L44" s="34">
        <f t="shared" si="9"/>
        <v>1</v>
      </c>
      <c r="M44" s="34">
        <f t="shared" si="9"/>
        <v>1</v>
      </c>
      <c r="N44" s="34">
        <f t="shared" si="9"/>
        <v>1</v>
      </c>
      <c r="O44" s="34">
        <f t="shared" si="9"/>
        <v>1</v>
      </c>
      <c r="P44" s="34">
        <f t="shared" si="9"/>
        <v>1</v>
      </c>
      <c r="Q44" s="34">
        <f t="shared" si="9"/>
        <v>1</v>
      </c>
      <c r="R44" s="34">
        <f t="shared" si="9"/>
        <v>139</v>
      </c>
      <c r="S44" s="34">
        <f t="shared" si="9"/>
        <v>1</v>
      </c>
      <c r="T44" s="34">
        <f t="shared" si="9"/>
        <v>1</v>
      </c>
      <c r="U44" s="34">
        <f t="shared" si="9"/>
        <v>0</v>
      </c>
    </row>
    <row r="45">
      <c r="A45" s="114"/>
    </row>
    <row r="46">
      <c r="A46" s="114" t="s">
        <v>147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21"/>
      <c r="M46" s="130"/>
      <c r="N46" s="130"/>
      <c r="O46" s="130"/>
      <c r="P46" s="130"/>
      <c r="Q46" s="121"/>
      <c r="R46" s="130"/>
      <c r="S46" s="130"/>
      <c r="T46" s="130"/>
      <c r="U46" s="138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179.11</v>
      </c>
      <c r="C3" s="32">
        <v>120.79</v>
      </c>
      <c r="D3" s="32">
        <v>920.16</v>
      </c>
      <c r="E3" s="32">
        <v>476.26</v>
      </c>
      <c r="F3" s="32">
        <v>165.91</v>
      </c>
      <c r="G3" s="32">
        <v>99.51</v>
      </c>
      <c r="H3" s="32">
        <v>98.47</v>
      </c>
      <c r="J3" s="32">
        <v>289.72</v>
      </c>
      <c r="K3" s="32">
        <v>201.01</v>
      </c>
      <c r="L3" s="32">
        <v>85.25</v>
      </c>
      <c r="N3" s="32">
        <v>311.64</v>
      </c>
      <c r="O3" s="32">
        <v>866.51</v>
      </c>
      <c r="R3" s="32">
        <v>137.05</v>
      </c>
      <c r="T3" s="32">
        <v>622.41</v>
      </c>
      <c r="U3" s="32">
        <v>702.09</v>
      </c>
    </row>
    <row r="4">
      <c r="B4" s="32">
        <v>200.39</v>
      </c>
      <c r="C4" s="32">
        <v>117.74</v>
      </c>
      <c r="D4" s="32">
        <v>948.48</v>
      </c>
      <c r="E4" s="32">
        <v>483.09</v>
      </c>
      <c r="F4" s="32">
        <v>176.59</v>
      </c>
      <c r="G4" s="32">
        <v>108.16</v>
      </c>
      <c r="H4" s="32">
        <v>94.54</v>
      </c>
      <c r="J4" s="32">
        <v>293.08</v>
      </c>
      <c r="K4" s="32">
        <v>211.28</v>
      </c>
      <c r="L4" s="32">
        <v>82.72</v>
      </c>
      <c r="N4" s="32">
        <v>340.93</v>
      </c>
      <c r="O4" s="32">
        <v>883.14</v>
      </c>
      <c r="R4" s="32">
        <v>143.72</v>
      </c>
      <c r="T4" s="32">
        <v>633.34</v>
      </c>
      <c r="U4" s="32">
        <v>703.88</v>
      </c>
    </row>
    <row r="5">
      <c r="B5" s="32">
        <v>206.06</v>
      </c>
      <c r="C5" s="32">
        <v>115.1</v>
      </c>
      <c r="D5" s="32">
        <v>946.37</v>
      </c>
      <c r="E5" s="32">
        <v>475.75</v>
      </c>
      <c r="F5" s="32">
        <v>193.34</v>
      </c>
      <c r="G5" s="32">
        <v>110.19</v>
      </c>
      <c r="H5" s="32">
        <v>95.84</v>
      </c>
      <c r="J5" s="32">
        <v>314.45</v>
      </c>
      <c r="K5" s="32">
        <v>214.34</v>
      </c>
      <c r="L5" s="32">
        <v>87.39</v>
      </c>
      <c r="N5" s="32">
        <v>333.38</v>
      </c>
      <c r="O5" s="32">
        <v>870.91</v>
      </c>
      <c r="R5" s="32">
        <v>147.56</v>
      </c>
      <c r="T5" s="32">
        <v>617.99</v>
      </c>
      <c r="U5" s="32">
        <v>703.32</v>
      </c>
    </row>
    <row r="6">
      <c r="B6" s="32">
        <v>228.08</v>
      </c>
      <c r="C6" s="32">
        <v>111.65</v>
      </c>
      <c r="D6" s="32">
        <v>972.37</v>
      </c>
      <c r="E6" s="32">
        <v>479.83</v>
      </c>
      <c r="F6" s="32">
        <v>198.51</v>
      </c>
      <c r="G6" s="32">
        <v>117.93</v>
      </c>
      <c r="H6" s="32">
        <v>96.67</v>
      </c>
      <c r="J6" s="32">
        <v>317.62</v>
      </c>
      <c r="K6" s="32">
        <v>233.16</v>
      </c>
      <c r="L6" s="32">
        <v>86.06</v>
      </c>
      <c r="N6" s="32">
        <v>328.95</v>
      </c>
      <c r="O6" s="32">
        <v>873.23</v>
      </c>
      <c r="R6" s="32">
        <v>152.89</v>
      </c>
      <c r="T6" s="32">
        <v>621.05</v>
      </c>
      <c r="U6" s="32">
        <v>701.74</v>
      </c>
    </row>
    <row r="7">
      <c r="B7" s="32">
        <v>226.58</v>
      </c>
      <c r="C7" s="32">
        <v>113.76</v>
      </c>
      <c r="D7" s="32">
        <v>958.89</v>
      </c>
      <c r="E7" s="32">
        <v>471.95</v>
      </c>
      <c r="F7" s="32">
        <v>215.3</v>
      </c>
      <c r="G7" s="32">
        <v>129.58</v>
      </c>
      <c r="H7" s="32">
        <v>94.62</v>
      </c>
      <c r="J7" s="32">
        <v>337.41</v>
      </c>
      <c r="K7" s="32">
        <v>226.18</v>
      </c>
      <c r="L7" s="32">
        <v>82.87</v>
      </c>
      <c r="N7" s="32">
        <v>336.31</v>
      </c>
      <c r="O7" s="32">
        <v>873.97</v>
      </c>
      <c r="R7" s="32">
        <v>143.26</v>
      </c>
      <c r="T7" s="32">
        <v>629.95</v>
      </c>
      <c r="U7" s="32">
        <v>708.35</v>
      </c>
    </row>
    <row r="8">
      <c r="B8" s="32">
        <v>244.6</v>
      </c>
      <c r="C8" s="32">
        <v>115.88</v>
      </c>
      <c r="D8" s="32">
        <v>970.43</v>
      </c>
      <c r="E8" s="32">
        <v>472.15</v>
      </c>
      <c r="F8" s="32">
        <v>230.6</v>
      </c>
      <c r="G8" s="32">
        <v>138.54</v>
      </c>
      <c r="H8" s="32">
        <v>102.49</v>
      </c>
      <c r="J8" s="32">
        <v>344.49</v>
      </c>
      <c r="K8" s="32">
        <v>254.5</v>
      </c>
      <c r="L8" s="32">
        <v>76.36</v>
      </c>
      <c r="N8" s="32">
        <v>339.69</v>
      </c>
      <c r="O8" s="32">
        <v>873.57</v>
      </c>
      <c r="R8" s="32">
        <v>139.0</v>
      </c>
      <c r="T8" s="32">
        <v>616.19</v>
      </c>
      <c r="U8" s="32">
        <v>694.91</v>
      </c>
    </row>
    <row r="9">
      <c r="B9" s="32">
        <v>249.98</v>
      </c>
      <c r="C9" s="32">
        <v>114.2</v>
      </c>
      <c r="D9" s="32">
        <v>984.14</v>
      </c>
      <c r="E9" s="32">
        <v>472.9</v>
      </c>
      <c r="F9" s="32">
        <v>240.39</v>
      </c>
      <c r="G9" s="32">
        <v>141.57</v>
      </c>
      <c r="H9" s="32">
        <v>111.65</v>
      </c>
      <c r="J9" s="32">
        <v>371.84</v>
      </c>
      <c r="K9" s="32">
        <v>254.31</v>
      </c>
      <c r="L9" s="32">
        <v>86.45</v>
      </c>
      <c r="N9" s="32">
        <v>330.5</v>
      </c>
      <c r="O9" s="32">
        <v>871.21</v>
      </c>
      <c r="R9" s="32">
        <v>132.52</v>
      </c>
      <c r="T9" s="32">
        <v>621.58</v>
      </c>
      <c r="U9" s="32">
        <v>699.61</v>
      </c>
    </row>
    <row r="10">
      <c r="B10" s="32">
        <v>269.19</v>
      </c>
      <c r="C10" s="32">
        <v>114.72</v>
      </c>
      <c r="D10" s="32">
        <v>1010.68</v>
      </c>
      <c r="E10" s="32">
        <v>474.42</v>
      </c>
      <c r="F10" s="32">
        <v>266.1</v>
      </c>
      <c r="G10" s="32">
        <v>153.03</v>
      </c>
      <c r="H10" s="32">
        <v>102.12</v>
      </c>
      <c r="J10" s="32">
        <v>370.96</v>
      </c>
      <c r="K10" s="32">
        <v>253.46</v>
      </c>
      <c r="L10" s="32">
        <v>78.43</v>
      </c>
      <c r="N10" s="32">
        <v>337.8</v>
      </c>
      <c r="O10" s="32">
        <v>871.13</v>
      </c>
      <c r="R10" s="32">
        <v>140.47</v>
      </c>
      <c r="T10" s="32">
        <v>620.52</v>
      </c>
      <c r="U10" s="32">
        <v>689.74</v>
      </c>
    </row>
    <row r="11">
      <c r="B11" s="32">
        <v>269.6</v>
      </c>
      <c r="C11" s="32">
        <v>111.68</v>
      </c>
      <c r="D11" s="32">
        <v>1010.21</v>
      </c>
      <c r="E11" s="32">
        <v>475.65</v>
      </c>
      <c r="F11" s="32">
        <v>276.5</v>
      </c>
      <c r="G11" s="32">
        <v>162.92</v>
      </c>
      <c r="H11" s="32">
        <v>98.78</v>
      </c>
      <c r="J11" s="32">
        <v>391.54</v>
      </c>
      <c r="K11" s="32">
        <v>281.11</v>
      </c>
      <c r="L11" s="32">
        <v>75.34</v>
      </c>
      <c r="N11" s="32">
        <v>338.55</v>
      </c>
      <c r="O11" s="32">
        <v>863.85</v>
      </c>
      <c r="R11" s="32">
        <v>147.65</v>
      </c>
      <c r="T11" s="32">
        <v>623.8</v>
      </c>
      <c r="U11" s="32">
        <v>707.63</v>
      </c>
    </row>
    <row r="12">
      <c r="B12" s="32">
        <v>293.53</v>
      </c>
      <c r="C12" s="32">
        <v>115.41</v>
      </c>
      <c r="D12" s="32">
        <v>1017.85</v>
      </c>
      <c r="E12" s="32">
        <v>477.2</v>
      </c>
      <c r="F12" s="32">
        <v>287.77</v>
      </c>
      <c r="G12" s="32">
        <v>168.98</v>
      </c>
      <c r="H12" s="32">
        <v>98.12</v>
      </c>
      <c r="J12" s="32">
        <v>404.54</v>
      </c>
      <c r="K12" s="32">
        <v>280.12</v>
      </c>
      <c r="L12" s="32">
        <v>86.26</v>
      </c>
      <c r="N12" s="32">
        <v>352.18</v>
      </c>
      <c r="O12" s="32">
        <v>875.77</v>
      </c>
      <c r="R12" s="32">
        <v>143.43</v>
      </c>
      <c r="T12" s="32">
        <v>622.24</v>
      </c>
      <c r="U12" s="32">
        <v>704.94</v>
      </c>
    </row>
    <row r="13">
      <c r="A13" s="115" t="s">
        <v>137</v>
      </c>
      <c r="B13" s="32">
        <f t="shared" ref="B13:H13" si="1">AVERAGE(B3:B12)</f>
        <v>236.712</v>
      </c>
      <c r="C13" s="32">
        <f t="shared" si="1"/>
        <v>115.093</v>
      </c>
      <c r="D13" s="32">
        <f t="shared" si="1"/>
        <v>973.958</v>
      </c>
      <c r="E13" s="32">
        <f t="shared" si="1"/>
        <v>475.92</v>
      </c>
      <c r="F13" s="32">
        <f t="shared" si="1"/>
        <v>225.101</v>
      </c>
      <c r="G13" s="32">
        <f t="shared" si="1"/>
        <v>133.041</v>
      </c>
      <c r="H13" s="32">
        <f t="shared" si="1"/>
        <v>99.33</v>
      </c>
      <c r="J13" s="32">
        <f t="shared" ref="J13:L13" si="2">AVERAGE(J3:J12)</f>
        <v>343.565</v>
      </c>
      <c r="K13" s="32">
        <f t="shared" si="2"/>
        <v>240.947</v>
      </c>
      <c r="L13" s="32">
        <f t="shared" si="2"/>
        <v>82.713</v>
      </c>
      <c r="N13" s="32">
        <f t="shared" ref="N13:O13" si="3">AVERAGE(N3:N12)</f>
        <v>334.993</v>
      </c>
      <c r="O13" s="32">
        <f t="shared" si="3"/>
        <v>872.329</v>
      </c>
      <c r="R13" s="32">
        <f>AVERAGE(R3:R12)</f>
        <v>142.755</v>
      </c>
      <c r="T13" s="32">
        <f t="shared" ref="T13:U13" si="4">AVERAGE(T3:T12)</f>
        <v>622.907</v>
      </c>
      <c r="U13" s="32">
        <f t="shared" si="4"/>
        <v>701.621</v>
      </c>
    </row>
    <row r="14">
      <c r="A14" s="115" t="s">
        <v>138</v>
      </c>
      <c r="B14" s="32">
        <f t="shared" ref="B14:H14" si="5">_xlfn.STDEV.S(B3:B12)</f>
        <v>35.52304191</v>
      </c>
      <c r="C14" s="32">
        <f t="shared" si="5"/>
        <v>2.716178075</v>
      </c>
      <c r="D14" s="32">
        <f t="shared" si="5"/>
        <v>32.040526</v>
      </c>
      <c r="E14" s="32">
        <f t="shared" si="5"/>
        <v>3.494392333</v>
      </c>
      <c r="F14" s="32">
        <f t="shared" si="5"/>
        <v>42.40409426</v>
      </c>
      <c r="G14" s="32">
        <f t="shared" si="5"/>
        <v>24.02033974</v>
      </c>
      <c r="H14" s="32">
        <f t="shared" si="5"/>
        <v>5.125559048</v>
      </c>
      <c r="J14" s="32">
        <f t="shared" ref="J14:L14" si="6">_xlfn.STDEV.S(J3:J12)</f>
        <v>40.24521787</v>
      </c>
      <c r="K14" s="32">
        <f t="shared" si="6"/>
        <v>28.14278714</v>
      </c>
      <c r="L14" s="32">
        <f t="shared" si="6"/>
        <v>4.461564374</v>
      </c>
      <c r="N14" s="32">
        <f t="shared" ref="N14:O14" si="7">_xlfn.STDEV.S(N3:N12)</f>
        <v>10.43305649</v>
      </c>
      <c r="O14" s="32">
        <f t="shared" si="7"/>
        <v>5.209185157</v>
      </c>
      <c r="R14" s="32">
        <f>_xlfn.STDEV.S(R3:R12)</f>
        <v>5.850286318</v>
      </c>
      <c r="T14" s="32">
        <f t="shared" ref="T14:U14" si="8">_xlfn.STDEV.S(T3:T12)</f>
        <v>5.165513957</v>
      </c>
      <c r="U14" s="32">
        <f t="shared" si="8"/>
        <v>5.684940047</v>
      </c>
    </row>
    <row r="15">
      <c r="A15" s="114" t="s">
        <v>139</v>
      </c>
      <c r="B15" s="34">
        <f t="shared" ref="B15:H15" si="9">2*B14</f>
        <v>71.04608382</v>
      </c>
      <c r="C15" s="34">
        <f t="shared" si="9"/>
        <v>5.432356149</v>
      </c>
      <c r="D15" s="34">
        <f t="shared" si="9"/>
        <v>64.08105201</v>
      </c>
      <c r="E15" s="34">
        <f t="shared" si="9"/>
        <v>6.988784666</v>
      </c>
      <c r="F15" s="34">
        <f t="shared" si="9"/>
        <v>84.80818852</v>
      </c>
      <c r="G15" s="34">
        <f t="shared" si="9"/>
        <v>48.04067948</v>
      </c>
      <c r="H15" s="34">
        <f t="shared" si="9"/>
        <v>10.2511181</v>
      </c>
      <c r="J15" s="34">
        <f t="shared" ref="J15:L15" si="10">2*J14</f>
        <v>80.49043573</v>
      </c>
      <c r="K15" s="34">
        <f t="shared" si="10"/>
        <v>56.28557427</v>
      </c>
      <c r="L15" s="34">
        <f t="shared" si="10"/>
        <v>8.923128749</v>
      </c>
      <c r="N15" s="34">
        <f t="shared" ref="N15:O15" si="11">2*N14</f>
        <v>20.86611299</v>
      </c>
      <c r="O15" s="34">
        <f t="shared" si="11"/>
        <v>10.41837031</v>
      </c>
      <c r="R15" s="34">
        <f>2*R14</f>
        <v>11.70057264</v>
      </c>
      <c r="T15" s="34">
        <f t="shared" ref="T15:U15" si="12">2*T14</f>
        <v>10.33102791</v>
      </c>
      <c r="U15" s="34">
        <f t="shared" si="12"/>
        <v>11.36988009</v>
      </c>
    </row>
    <row r="16">
      <c r="A16" s="114" t="s">
        <v>140</v>
      </c>
      <c r="B16" s="32">
        <v>73.29</v>
      </c>
      <c r="C16" s="32">
        <v>51.36</v>
      </c>
      <c r="D16" s="32">
        <v>387.08</v>
      </c>
      <c r="E16" s="32">
        <v>202.05</v>
      </c>
      <c r="F16" s="32">
        <v>68.53</v>
      </c>
      <c r="G16" s="32">
        <v>41.78</v>
      </c>
      <c r="H16" s="32">
        <v>42.64</v>
      </c>
      <c r="J16" s="32">
        <v>122.75</v>
      </c>
      <c r="K16" s="32">
        <v>78.87</v>
      </c>
      <c r="L16" s="32">
        <v>37.73</v>
      </c>
      <c r="N16" s="32">
        <v>143.43</v>
      </c>
      <c r="O16" s="32">
        <v>375.31</v>
      </c>
      <c r="R16" s="32">
        <v>59.86</v>
      </c>
      <c r="T16" s="32">
        <v>259.62</v>
      </c>
      <c r="U16" s="32">
        <v>294.74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0.791526431</v>
      </c>
      <c r="L17" s="117"/>
      <c r="M17" s="117"/>
      <c r="N17" s="117"/>
      <c r="O17" s="117"/>
      <c r="P17" s="112" t="s">
        <v>142</v>
      </c>
      <c r="Q17" s="117">
        <f>average(L15:Q15)/60</f>
        <v>0.2233756225</v>
      </c>
      <c r="R17" s="117"/>
      <c r="S17" s="117"/>
      <c r="T17" s="112" t="s">
        <v>143</v>
      </c>
      <c r="U17" s="117">
        <f>average(R15:U15)/60</f>
        <v>0.1855637814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1269100.0</v>
      </c>
      <c r="C19" s="119">
        <v>1264584.0</v>
      </c>
      <c r="D19" s="119">
        <v>1271300.0</v>
      </c>
      <c r="E19" s="119">
        <v>1271940.0</v>
      </c>
      <c r="F19" s="119">
        <v>1274960.0</v>
      </c>
      <c r="G19" s="119">
        <v>1265848.0</v>
      </c>
      <c r="H19" s="119">
        <v>1268728.0</v>
      </c>
      <c r="I19" s="119"/>
      <c r="J19" s="119">
        <v>1278648.0</v>
      </c>
      <c r="K19" s="119">
        <v>1271824.0</v>
      </c>
      <c r="L19" s="119">
        <v>1263980.0</v>
      </c>
      <c r="M19" s="119"/>
      <c r="N19" s="119">
        <v>1309336.0</v>
      </c>
      <c r="O19" s="119">
        <v>1261384.0</v>
      </c>
      <c r="P19" s="119"/>
      <c r="Q19" s="119"/>
      <c r="R19" s="119">
        <v>1278420.0</v>
      </c>
      <c r="S19" s="119"/>
      <c r="T19" s="119">
        <v>1264644.0</v>
      </c>
      <c r="U19" s="119">
        <v>1264116.0</v>
      </c>
    </row>
    <row r="20">
      <c r="B20" s="119">
        <v>1269460.0</v>
      </c>
      <c r="C20" s="119">
        <v>1268684.0</v>
      </c>
      <c r="D20" s="119">
        <v>1273920.0</v>
      </c>
      <c r="E20" s="119">
        <v>1271664.0</v>
      </c>
      <c r="F20" s="119">
        <v>1268104.0</v>
      </c>
      <c r="G20" s="119">
        <v>1267972.0</v>
      </c>
      <c r="H20" s="119">
        <v>1265092.0</v>
      </c>
      <c r="I20" s="119"/>
      <c r="J20" s="119">
        <v>1273488.0</v>
      </c>
      <c r="K20" s="119">
        <v>1272312.0</v>
      </c>
      <c r="L20" s="119">
        <v>1270396.0</v>
      </c>
      <c r="M20" s="119"/>
      <c r="N20" s="119">
        <v>1307140.0</v>
      </c>
      <c r="O20" s="119">
        <v>1264516.0</v>
      </c>
      <c r="P20" s="119"/>
      <c r="Q20" s="119"/>
      <c r="R20" s="119">
        <v>1278932.0</v>
      </c>
      <c r="S20" s="119"/>
      <c r="T20" s="119">
        <v>1265052.0</v>
      </c>
      <c r="U20" s="119">
        <v>1264604.0</v>
      </c>
    </row>
    <row r="21">
      <c r="B21" s="119">
        <v>1270248.0</v>
      </c>
      <c r="C21" s="119">
        <v>1270316.0</v>
      </c>
      <c r="D21" s="119">
        <v>1272628.0</v>
      </c>
      <c r="E21" s="119">
        <v>1271288.0</v>
      </c>
      <c r="F21" s="119">
        <v>1272644.0</v>
      </c>
      <c r="G21" s="119">
        <v>1265916.0</v>
      </c>
      <c r="H21" s="119">
        <v>1267164.0</v>
      </c>
      <c r="I21" s="119"/>
      <c r="J21" s="119">
        <v>1273428.0</v>
      </c>
      <c r="K21" s="119">
        <v>1275612.0</v>
      </c>
      <c r="L21" s="119">
        <v>1264584.0</v>
      </c>
      <c r="M21" s="119"/>
      <c r="N21" s="119">
        <v>1308304.0</v>
      </c>
      <c r="O21" s="119">
        <v>1265384.0</v>
      </c>
      <c r="P21" s="119"/>
      <c r="Q21" s="119"/>
      <c r="R21" s="119">
        <v>1277296.0</v>
      </c>
      <c r="S21" s="119"/>
      <c r="T21" s="119">
        <v>1262000.0</v>
      </c>
      <c r="U21" s="119">
        <v>1265608.0</v>
      </c>
    </row>
    <row r="22">
      <c r="B22" s="119">
        <v>1268560.0</v>
      </c>
      <c r="C22" s="119">
        <v>1270716.0</v>
      </c>
      <c r="D22" s="119">
        <v>1272244.0</v>
      </c>
      <c r="E22" s="119">
        <v>1265072.0</v>
      </c>
      <c r="F22" s="119">
        <v>1267576.0</v>
      </c>
      <c r="G22" s="119">
        <v>1264756.0</v>
      </c>
      <c r="H22" s="119">
        <v>1267680.0</v>
      </c>
      <c r="I22" s="119"/>
      <c r="J22" s="119">
        <v>1272904.0</v>
      </c>
      <c r="K22" s="119">
        <v>1274012.0</v>
      </c>
      <c r="L22" s="119">
        <v>1270772.0</v>
      </c>
      <c r="M22" s="119"/>
      <c r="N22" s="119">
        <v>1312916.0</v>
      </c>
      <c r="O22" s="119">
        <v>1266520.0</v>
      </c>
      <c r="P22" s="119"/>
      <c r="Q22" s="119"/>
      <c r="R22" s="119">
        <v>1278892.0</v>
      </c>
      <c r="S22" s="119"/>
      <c r="T22" s="119">
        <v>1264868.0</v>
      </c>
      <c r="U22" s="119">
        <v>1266392.0</v>
      </c>
    </row>
    <row r="23">
      <c r="B23" s="119">
        <v>1270232.0</v>
      </c>
      <c r="C23" s="119">
        <v>1267036.0</v>
      </c>
      <c r="D23" s="119">
        <v>1270924.0</v>
      </c>
      <c r="E23" s="119">
        <v>1265284.0</v>
      </c>
      <c r="F23" s="119">
        <v>1274828.0</v>
      </c>
      <c r="G23" s="119">
        <v>1266312.0</v>
      </c>
      <c r="H23" s="119">
        <v>1272052.0</v>
      </c>
      <c r="I23" s="119"/>
      <c r="J23" s="119">
        <v>1271100.0</v>
      </c>
      <c r="K23" s="119">
        <v>1272124.0</v>
      </c>
      <c r="L23" s="119">
        <v>1270572.0</v>
      </c>
      <c r="M23" s="119"/>
      <c r="N23" s="119">
        <v>1311848.0</v>
      </c>
      <c r="O23" s="119">
        <v>1267084.0</v>
      </c>
      <c r="P23" s="119"/>
      <c r="Q23" s="119"/>
      <c r="R23" s="119">
        <v>1278332.0</v>
      </c>
      <c r="S23" s="119"/>
      <c r="T23" s="119">
        <v>1264428.0</v>
      </c>
      <c r="U23" s="119">
        <v>1263552.0</v>
      </c>
    </row>
    <row r="24">
      <c r="B24" s="119">
        <v>1272932.0</v>
      </c>
      <c r="C24" s="119">
        <v>1265332.0</v>
      </c>
      <c r="D24" s="119">
        <v>1270368.0</v>
      </c>
      <c r="E24" s="119">
        <v>1269376.0</v>
      </c>
      <c r="F24" s="119">
        <v>1269320.0</v>
      </c>
      <c r="G24" s="119">
        <v>1259796.0</v>
      </c>
      <c r="H24" s="119">
        <v>1270304.0</v>
      </c>
      <c r="I24" s="119"/>
      <c r="J24" s="119">
        <v>1276900.0</v>
      </c>
      <c r="K24" s="119">
        <v>1271712.0</v>
      </c>
      <c r="L24" s="119">
        <v>1265280.0</v>
      </c>
      <c r="M24" s="119"/>
      <c r="N24" s="119">
        <v>1310968.0</v>
      </c>
      <c r="O24" s="119">
        <v>1265204.0</v>
      </c>
      <c r="P24" s="119"/>
      <c r="Q24" s="119"/>
      <c r="R24" s="119">
        <v>1277396.0</v>
      </c>
      <c r="S24" s="119"/>
      <c r="T24" s="119">
        <v>1259404.0</v>
      </c>
      <c r="U24" s="119">
        <v>1265376.0</v>
      </c>
    </row>
    <row r="25">
      <c r="B25" s="119">
        <v>1270420.0</v>
      </c>
      <c r="C25" s="119">
        <v>1266848.0</v>
      </c>
      <c r="D25" s="119">
        <v>1269984.0</v>
      </c>
      <c r="E25" s="119">
        <v>1264936.0</v>
      </c>
      <c r="F25" s="119">
        <v>1270416.0</v>
      </c>
      <c r="G25" s="119">
        <v>1269376.0</v>
      </c>
      <c r="H25" s="119">
        <v>1270900.0</v>
      </c>
      <c r="I25" s="119"/>
      <c r="J25" s="119">
        <v>1275948.0</v>
      </c>
      <c r="K25" s="119">
        <v>1272276.0</v>
      </c>
      <c r="L25" s="119">
        <v>1271396.0</v>
      </c>
      <c r="M25" s="119"/>
      <c r="N25" s="119">
        <v>1308788.0</v>
      </c>
      <c r="O25" s="119">
        <v>1265164.0</v>
      </c>
      <c r="P25" s="119"/>
      <c r="Q25" s="119"/>
      <c r="R25" s="119">
        <v>1274072.0</v>
      </c>
      <c r="S25" s="119"/>
      <c r="T25" s="119">
        <v>1258884.0</v>
      </c>
      <c r="U25" s="119">
        <v>1264992.0</v>
      </c>
    </row>
    <row r="26">
      <c r="B26" s="119">
        <v>1273308.0</v>
      </c>
      <c r="C26" s="119">
        <v>1266060.0</v>
      </c>
      <c r="D26" s="119">
        <v>1270536.0</v>
      </c>
      <c r="E26" s="119">
        <v>1264940.0</v>
      </c>
      <c r="F26" s="119">
        <v>1269496.0</v>
      </c>
      <c r="G26" s="119">
        <v>1270788.0</v>
      </c>
      <c r="H26" s="119">
        <v>1264352.0</v>
      </c>
      <c r="I26" s="119"/>
      <c r="J26" s="119">
        <v>1272884.0</v>
      </c>
      <c r="K26" s="119">
        <v>1269188.0</v>
      </c>
      <c r="L26" s="119">
        <v>1267168.0</v>
      </c>
      <c r="M26" s="119"/>
      <c r="N26" s="119">
        <v>1309272.0</v>
      </c>
      <c r="O26" s="119">
        <v>1266792.0</v>
      </c>
      <c r="P26" s="119"/>
      <c r="Q26" s="119"/>
      <c r="R26" s="119">
        <v>1274376.0</v>
      </c>
      <c r="S26" s="119"/>
      <c r="T26" s="119">
        <v>1259940.0</v>
      </c>
      <c r="U26" s="119">
        <v>1266764.0</v>
      </c>
    </row>
    <row r="27">
      <c r="B27" s="119">
        <v>1263584.0</v>
      </c>
      <c r="C27" s="119">
        <v>1264560.0</v>
      </c>
      <c r="D27" s="119">
        <v>1268960.0</v>
      </c>
      <c r="E27" s="119">
        <v>1271396.0</v>
      </c>
      <c r="F27" s="119">
        <v>1276964.0</v>
      </c>
      <c r="G27" s="119">
        <v>1264188.0</v>
      </c>
      <c r="H27" s="119">
        <v>1267660.0</v>
      </c>
      <c r="I27" s="119"/>
      <c r="J27" s="119">
        <v>1272564.0</v>
      </c>
      <c r="K27" s="119">
        <v>1267828.0</v>
      </c>
      <c r="L27" s="119">
        <v>1264840.0</v>
      </c>
      <c r="M27" s="119"/>
      <c r="N27" s="119">
        <v>1313436.0</v>
      </c>
      <c r="O27" s="119">
        <v>1266812.0</v>
      </c>
      <c r="P27" s="119"/>
      <c r="Q27" s="119"/>
      <c r="R27" s="119">
        <v>1278228.0</v>
      </c>
      <c r="S27" s="119"/>
      <c r="T27" s="119">
        <v>1259920.0</v>
      </c>
      <c r="U27" s="119">
        <v>1265776.0</v>
      </c>
    </row>
    <row r="28">
      <c r="B28" s="119">
        <v>1267812.0</v>
      </c>
      <c r="C28" s="119">
        <v>1266628.0</v>
      </c>
      <c r="D28" s="119">
        <v>1273060.0</v>
      </c>
      <c r="E28" s="119">
        <v>1267608.0</v>
      </c>
      <c r="F28" s="119">
        <v>1267464.0</v>
      </c>
      <c r="G28" s="119">
        <v>1262152.0</v>
      </c>
      <c r="H28" s="119">
        <v>1265940.0</v>
      </c>
      <c r="I28" s="119"/>
      <c r="J28" s="119">
        <v>1274552.0</v>
      </c>
      <c r="K28" s="119">
        <v>1275792.0</v>
      </c>
      <c r="L28" s="119">
        <v>1267536.0</v>
      </c>
      <c r="M28" s="119"/>
      <c r="N28" s="119">
        <v>1309484.0</v>
      </c>
      <c r="O28" s="119">
        <v>1267468.0</v>
      </c>
      <c r="P28" s="119"/>
      <c r="Q28" s="119"/>
      <c r="R28" s="119">
        <v>1275644.0</v>
      </c>
      <c r="S28" s="119"/>
      <c r="T28" s="119">
        <v>1264576.0</v>
      </c>
      <c r="U28" s="119">
        <v>1265016.0</v>
      </c>
    </row>
    <row r="29">
      <c r="A29" s="115" t="s">
        <v>137</v>
      </c>
      <c r="B29" s="32">
        <f t="shared" ref="B29:H29" si="13">AVERAGE(B19:B28)</f>
        <v>1269565.6</v>
      </c>
      <c r="C29" s="32">
        <f t="shared" si="13"/>
        <v>1267076.4</v>
      </c>
      <c r="D29" s="32">
        <f t="shared" si="13"/>
        <v>1271392.4</v>
      </c>
      <c r="E29" s="32">
        <f t="shared" si="13"/>
        <v>1268350.4</v>
      </c>
      <c r="F29" s="32">
        <f t="shared" si="13"/>
        <v>1271177.2</v>
      </c>
      <c r="G29" s="32">
        <f t="shared" si="13"/>
        <v>1265710.4</v>
      </c>
      <c r="H29" s="32">
        <f t="shared" si="13"/>
        <v>1267987.2</v>
      </c>
      <c r="J29" s="32">
        <f t="shared" ref="J29:L29" si="14">AVERAGE(J19:J28)</f>
        <v>1274241.6</v>
      </c>
      <c r="K29" s="32">
        <f t="shared" si="14"/>
        <v>1272268</v>
      </c>
      <c r="L29" s="32">
        <f t="shared" si="14"/>
        <v>1267652.4</v>
      </c>
      <c r="N29" s="32">
        <f t="shared" ref="N29:O29" si="15">AVERAGE(N19:N28)</f>
        <v>1310149.2</v>
      </c>
      <c r="O29" s="32">
        <f t="shared" si="15"/>
        <v>1265632.8</v>
      </c>
      <c r="R29" s="32">
        <f>AVERAGE(R19:R28)</f>
        <v>1277158.8</v>
      </c>
      <c r="T29" s="32">
        <f t="shared" ref="T29:U29" si="16">AVERAGE(T19:T28)</f>
        <v>1262371.6</v>
      </c>
      <c r="U29" s="32">
        <f t="shared" si="16"/>
        <v>1265219.6</v>
      </c>
    </row>
    <row r="30">
      <c r="A30" s="115" t="s">
        <v>138</v>
      </c>
      <c r="B30" s="32">
        <f t="shared" ref="B30:H30" si="17">_xlfn.STDEV.S(B19:B28)</f>
        <v>2729.912135</v>
      </c>
      <c r="C30" s="32">
        <f t="shared" si="17"/>
        <v>2190.922241</v>
      </c>
      <c r="D30" s="32">
        <f t="shared" si="17"/>
        <v>1539.570445</v>
      </c>
      <c r="E30" s="32">
        <f t="shared" si="17"/>
        <v>3105.78368</v>
      </c>
      <c r="F30" s="32">
        <f t="shared" si="17"/>
        <v>3437.256296</v>
      </c>
      <c r="G30" s="32">
        <f t="shared" si="17"/>
        <v>3259.644261</v>
      </c>
      <c r="H30" s="32">
        <f t="shared" si="17"/>
        <v>2529.609755</v>
      </c>
      <c r="J30" s="32">
        <f t="shared" ref="J30:L30" si="18">_xlfn.STDEV.S(J19:J28)</f>
        <v>2286.134593</v>
      </c>
      <c r="K30" s="32">
        <f t="shared" si="18"/>
        <v>2502.697567</v>
      </c>
      <c r="L30" s="32">
        <f t="shared" si="18"/>
        <v>2915.199982</v>
      </c>
      <c r="N30" s="32">
        <f t="shared" ref="N30:O30" si="19">_xlfn.STDEV.S(N19:N28)</f>
        <v>2060.225705</v>
      </c>
      <c r="O30" s="32">
        <f t="shared" si="19"/>
        <v>1787.62442</v>
      </c>
      <c r="R30" s="32">
        <f>_xlfn.STDEV.S(R19:R28)</f>
        <v>1822.710119</v>
      </c>
      <c r="T30" s="32">
        <f t="shared" ref="T30:U30" si="20">_xlfn.STDEV.S(T19:T28)</f>
        <v>2596.998918</v>
      </c>
      <c r="U30" s="32">
        <f t="shared" si="20"/>
        <v>984.0748842</v>
      </c>
    </row>
    <row r="31">
      <c r="A31" s="114" t="s">
        <v>139</v>
      </c>
      <c r="B31" s="34">
        <f t="shared" ref="B31:H31" si="21">2*B30</f>
        <v>5459.824271</v>
      </c>
      <c r="C31" s="34">
        <f t="shared" si="21"/>
        <v>4381.844482</v>
      </c>
      <c r="D31" s="34">
        <f t="shared" si="21"/>
        <v>3079.14089</v>
      </c>
      <c r="E31" s="34">
        <f t="shared" si="21"/>
        <v>6211.56736</v>
      </c>
      <c r="F31" s="34">
        <f t="shared" si="21"/>
        <v>6874.512592</v>
      </c>
      <c r="G31" s="34">
        <f t="shared" si="21"/>
        <v>6519.288523</v>
      </c>
      <c r="H31" s="34">
        <f t="shared" si="21"/>
        <v>5059.219509</v>
      </c>
      <c r="J31" s="34">
        <f t="shared" ref="J31:L31" si="22">2*J30</f>
        <v>4572.269186</v>
      </c>
      <c r="K31" s="34">
        <f t="shared" si="22"/>
        <v>5005.395134</v>
      </c>
      <c r="L31" s="34">
        <f t="shared" si="22"/>
        <v>5830.399963</v>
      </c>
      <c r="N31" s="34">
        <f t="shared" ref="N31:O31" si="23">2*N30</f>
        <v>4120.45141</v>
      </c>
      <c r="O31" s="34">
        <f t="shared" si="23"/>
        <v>3575.24884</v>
      </c>
      <c r="R31" s="34">
        <f>2*R30</f>
        <v>3645.420238</v>
      </c>
      <c r="T31" s="34">
        <f t="shared" ref="T31:U31" si="24">2*T30</f>
        <v>5193.997835</v>
      </c>
      <c r="U31" s="34">
        <f t="shared" si="24"/>
        <v>1968.149768</v>
      </c>
    </row>
    <row r="32">
      <c r="A32" s="114" t="s">
        <v>145</v>
      </c>
      <c r="B32" s="32">
        <v>1269020.0</v>
      </c>
      <c r="C32" s="32">
        <v>1265520.0</v>
      </c>
      <c r="D32" s="32">
        <v>1265620.0</v>
      </c>
      <c r="E32" s="32">
        <v>1262856.0</v>
      </c>
      <c r="F32" s="32">
        <v>1265492.0</v>
      </c>
      <c r="G32" s="32">
        <v>1261632.0</v>
      </c>
      <c r="H32" s="32">
        <v>1264432.0</v>
      </c>
      <c r="J32" s="32">
        <v>1273156.0</v>
      </c>
      <c r="K32" s="32">
        <v>1265800.0</v>
      </c>
      <c r="L32" s="32">
        <v>1264212.0</v>
      </c>
      <c r="N32" s="32">
        <v>1310868.0</v>
      </c>
      <c r="O32" s="32">
        <v>1259208.0</v>
      </c>
      <c r="R32" s="32">
        <v>1265624.0</v>
      </c>
      <c r="T32" s="32">
        <v>1259444.0</v>
      </c>
      <c r="U32" s="32">
        <v>1257472.0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5.117519743</v>
      </c>
      <c r="L33" s="117"/>
      <c r="M33" s="117"/>
      <c r="N33" s="117"/>
      <c r="O33" s="117"/>
      <c r="P33" s="112" t="s">
        <v>142</v>
      </c>
      <c r="Q33" s="117">
        <f>average(L31:Q31)/1024</f>
        <v>4.403027413</v>
      </c>
      <c r="R33" s="117"/>
      <c r="S33" s="117"/>
      <c r="T33" s="112" t="s">
        <v>143</v>
      </c>
      <c r="U33" s="117">
        <f>average(R31:U31)/1024</f>
        <v>3.51808849</v>
      </c>
      <c r="V33" s="117"/>
      <c r="W33" s="117"/>
      <c r="X33" s="117"/>
      <c r="Y33" s="117"/>
      <c r="Z33" s="117"/>
    </row>
    <row r="34">
      <c r="A34" s="115" t="s">
        <v>146</v>
      </c>
      <c r="B34" s="32">
        <v>1.0</v>
      </c>
      <c r="C34" s="32">
        <v>1.0</v>
      </c>
      <c r="D34" s="32">
        <v>1.0</v>
      </c>
      <c r="E34" s="32">
        <v>1.0</v>
      </c>
      <c r="F34" s="32">
        <v>1.0</v>
      </c>
      <c r="G34" s="32">
        <v>1.0</v>
      </c>
      <c r="H34" s="32">
        <v>1.0</v>
      </c>
      <c r="J34" s="32">
        <v>1.0</v>
      </c>
      <c r="K34" s="32">
        <v>1.0</v>
      </c>
      <c r="L34" s="32">
        <v>1.0</v>
      </c>
      <c r="N34" s="32">
        <v>1.0</v>
      </c>
      <c r="O34" s="32">
        <v>1.0</v>
      </c>
      <c r="R34" s="32">
        <v>1.0</v>
      </c>
      <c r="T34" s="32">
        <v>1.0</v>
      </c>
      <c r="U34" s="32">
        <v>1.0</v>
      </c>
    </row>
    <row r="35">
      <c r="B35" s="32">
        <v>1.0</v>
      </c>
      <c r="C35" s="32">
        <v>1.0</v>
      </c>
      <c r="D35" s="32">
        <v>1.0</v>
      </c>
      <c r="E35" s="32">
        <v>1.0</v>
      </c>
      <c r="F35" s="32">
        <v>1.0</v>
      </c>
      <c r="G35" s="32">
        <v>1.0</v>
      </c>
      <c r="H35" s="32">
        <v>1.0</v>
      </c>
      <c r="J35" s="32">
        <v>1.0</v>
      </c>
      <c r="K35" s="32">
        <v>1.0</v>
      </c>
      <c r="L35" s="32">
        <v>1.0</v>
      </c>
      <c r="N35" s="32">
        <v>1.0</v>
      </c>
      <c r="O35" s="32">
        <v>1.0</v>
      </c>
      <c r="R35" s="32">
        <v>1.0</v>
      </c>
      <c r="T35" s="32">
        <v>1.0</v>
      </c>
      <c r="U35" s="32">
        <v>1.0</v>
      </c>
    </row>
    <row r="36">
      <c r="B36" s="32">
        <v>1.0</v>
      </c>
      <c r="C36" s="32">
        <v>1.0</v>
      </c>
      <c r="D36" s="32">
        <v>1.0</v>
      </c>
      <c r="E36" s="32">
        <v>1.0</v>
      </c>
      <c r="F36" s="32">
        <v>1.0</v>
      </c>
      <c r="G36" s="32">
        <v>1.0</v>
      </c>
      <c r="H36" s="32">
        <v>1.0</v>
      </c>
      <c r="J36" s="32">
        <v>1.0</v>
      </c>
      <c r="K36" s="32">
        <v>1.0</v>
      </c>
      <c r="L36" s="32">
        <v>1.0</v>
      </c>
      <c r="N36" s="32">
        <v>1.0</v>
      </c>
      <c r="O36" s="32">
        <v>1.0</v>
      </c>
      <c r="R36" s="32">
        <v>1.0</v>
      </c>
      <c r="T36" s="32">
        <v>1.0</v>
      </c>
      <c r="U36" s="32">
        <v>1.0</v>
      </c>
    </row>
    <row r="37">
      <c r="B37" s="32">
        <v>1.0</v>
      </c>
      <c r="C37" s="32">
        <v>1.0</v>
      </c>
      <c r="D37" s="32">
        <v>1.0</v>
      </c>
      <c r="E37" s="32">
        <v>1.0</v>
      </c>
      <c r="F37" s="32">
        <v>1.0</v>
      </c>
      <c r="G37" s="32">
        <v>1.0</v>
      </c>
      <c r="H37" s="32">
        <v>1.0</v>
      </c>
      <c r="J37" s="32">
        <v>1.0</v>
      </c>
      <c r="K37" s="32">
        <v>1.0</v>
      </c>
      <c r="L37" s="32">
        <v>1.0</v>
      </c>
      <c r="N37" s="32">
        <v>1.0</v>
      </c>
      <c r="O37" s="32">
        <v>1.0</v>
      </c>
      <c r="R37" s="32">
        <v>1.0</v>
      </c>
      <c r="T37" s="32">
        <v>1.0</v>
      </c>
      <c r="U37" s="32">
        <v>1.0</v>
      </c>
    </row>
    <row r="38">
      <c r="B38" s="32">
        <v>1.0</v>
      </c>
      <c r="C38" s="32">
        <v>1.0</v>
      </c>
      <c r="D38" s="32">
        <v>1.0</v>
      </c>
      <c r="E38" s="32">
        <v>1.0</v>
      </c>
      <c r="F38" s="32">
        <v>1.0</v>
      </c>
      <c r="G38" s="32">
        <v>1.0</v>
      </c>
      <c r="H38" s="32">
        <v>1.0</v>
      </c>
      <c r="J38" s="32">
        <v>1.0</v>
      </c>
      <c r="K38" s="32">
        <v>1.0</v>
      </c>
      <c r="L38" s="32">
        <v>1.0</v>
      </c>
      <c r="N38" s="32">
        <v>1.0</v>
      </c>
      <c r="O38" s="32">
        <v>1.0</v>
      </c>
      <c r="R38" s="32">
        <v>1.0</v>
      </c>
      <c r="T38" s="32">
        <v>1.0</v>
      </c>
      <c r="U38" s="32">
        <v>1.0</v>
      </c>
    </row>
    <row r="39">
      <c r="B39" s="32">
        <v>1.0</v>
      </c>
      <c r="C39" s="32">
        <v>1.0</v>
      </c>
      <c r="D39" s="32">
        <v>1.0</v>
      </c>
      <c r="E39" s="32">
        <v>1.0</v>
      </c>
      <c r="F39" s="32">
        <v>1.0</v>
      </c>
      <c r="G39" s="32">
        <v>1.0</v>
      </c>
      <c r="H39" s="32">
        <v>1.0</v>
      </c>
      <c r="J39" s="32">
        <v>1.0</v>
      </c>
      <c r="K39" s="32">
        <v>1.0</v>
      </c>
      <c r="L39" s="32">
        <v>1.0</v>
      </c>
      <c r="N39" s="32">
        <v>1.0</v>
      </c>
      <c r="O39" s="32">
        <v>1.0</v>
      </c>
      <c r="R39" s="32">
        <v>1.0</v>
      </c>
      <c r="T39" s="32">
        <v>1.0</v>
      </c>
      <c r="U39" s="32">
        <v>1.0</v>
      </c>
    </row>
    <row r="40">
      <c r="B40" s="32">
        <v>1.0</v>
      </c>
      <c r="C40" s="32">
        <v>1.0</v>
      </c>
      <c r="D40" s="32">
        <v>1.0</v>
      </c>
      <c r="E40" s="32">
        <v>1.0</v>
      </c>
      <c r="F40" s="32">
        <v>1.0</v>
      </c>
      <c r="G40" s="32">
        <v>1.0</v>
      </c>
      <c r="H40" s="32">
        <v>1.0</v>
      </c>
      <c r="J40" s="32">
        <v>1.0</v>
      </c>
      <c r="K40" s="32">
        <v>1.0</v>
      </c>
      <c r="L40" s="32">
        <v>1.0</v>
      </c>
      <c r="N40" s="32">
        <v>1.0</v>
      </c>
      <c r="O40" s="32">
        <v>1.0</v>
      </c>
      <c r="R40" s="32">
        <v>1.0</v>
      </c>
      <c r="T40" s="32">
        <v>1.0</v>
      </c>
      <c r="U40" s="32">
        <v>1.0</v>
      </c>
    </row>
    <row r="41">
      <c r="B41" s="32">
        <v>1.0</v>
      </c>
      <c r="C41" s="32">
        <v>1.0</v>
      </c>
      <c r="D41" s="32">
        <v>1.0</v>
      </c>
      <c r="E41" s="32">
        <v>1.0</v>
      </c>
      <c r="F41" s="32">
        <v>1.0</v>
      </c>
      <c r="G41" s="32">
        <v>1.0</v>
      </c>
      <c r="H41" s="32">
        <v>1.0</v>
      </c>
      <c r="J41" s="32">
        <v>1.0</v>
      </c>
      <c r="K41" s="32">
        <v>1.0</v>
      </c>
      <c r="L41" s="32">
        <v>1.0</v>
      </c>
      <c r="N41" s="32">
        <v>1.0</v>
      </c>
      <c r="O41" s="32">
        <v>1.0</v>
      </c>
      <c r="R41" s="32">
        <v>1.0</v>
      </c>
      <c r="T41" s="32">
        <v>1.0</v>
      </c>
      <c r="U41" s="32">
        <v>1.0</v>
      </c>
    </row>
    <row r="42">
      <c r="B42" s="32">
        <v>1.0</v>
      </c>
      <c r="C42" s="32">
        <v>1.0</v>
      </c>
      <c r="D42" s="32">
        <v>1.0</v>
      </c>
      <c r="E42" s="32">
        <v>1.0</v>
      </c>
      <c r="F42" s="32">
        <v>1.0</v>
      </c>
      <c r="G42" s="32">
        <v>1.0</v>
      </c>
      <c r="H42" s="32">
        <v>1.0</v>
      </c>
      <c r="J42" s="32">
        <v>1.0</v>
      </c>
      <c r="K42" s="32">
        <v>1.0</v>
      </c>
      <c r="L42" s="32">
        <v>1.0</v>
      </c>
      <c r="N42" s="32">
        <v>1.0</v>
      </c>
      <c r="O42" s="32">
        <v>1.0</v>
      </c>
      <c r="R42" s="32">
        <v>1.0</v>
      </c>
      <c r="T42" s="32">
        <v>1.0</v>
      </c>
      <c r="U42" s="32">
        <v>1.0</v>
      </c>
    </row>
    <row r="43">
      <c r="B43" s="32">
        <v>1.0</v>
      </c>
      <c r="C43" s="32">
        <v>1.0</v>
      </c>
      <c r="D43" s="32">
        <v>1.0</v>
      </c>
      <c r="E43" s="32">
        <v>1.0</v>
      </c>
      <c r="F43" s="32">
        <v>1.0</v>
      </c>
      <c r="G43" s="32">
        <v>1.0</v>
      </c>
      <c r="H43" s="32">
        <v>1.0</v>
      </c>
      <c r="J43" s="32">
        <v>1.0</v>
      </c>
      <c r="K43" s="32">
        <v>1.0</v>
      </c>
      <c r="L43" s="32">
        <v>1.0</v>
      </c>
      <c r="N43" s="32">
        <v>1.0</v>
      </c>
      <c r="O43" s="32">
        <v>1.0</v>
      </c>
      <c r="R43" s="32">
        <v>1.0</v>
      </c>
      <c r="T43" s="32">
        <v>1.0</v>
      </c>
      <c r="U43" s="32">
        <v>1.0</v>
      </c>
    </row>
    <row r="44">
      <c r="A44" s="115" t="s">
        <v>137</v>
      </c>
      <c r="B44" s="32">
        <f t="shared" ref="B44:U44" si="25">AVERAGE(B34:B43)</f>
        <v>1</v>
      </c>
      <c r="C44" s="32">
        <f t="shared" si="25"/>
        <v>1</v>
      </c>
      <c r="D44" s="32">
        <f t="shared" si="25"/>
        <v>1</v>
      </c>
      <c r="E44" s="32">
        <f t="shared" si="25"/>
        <v>1</v>
      </c>
      <c r="F44" s="32">
        <f t="shared" si="25"/>
        <v>1</v>
      </c>
      <c r="G44" s="32">
        <f t="shared" si="25"/>
        <v>1</v>
      </c>
      <c r="H44" s="32">
        <f t="shared" si="25"/>
        <v>1</v>
      </c>
      <c r="I44" s="32" t="str">
        <f t="shared" si="25"/>
        <v>#DIV/0!</v>
      </c>
      <c r="J44" s="32">
        <f t="shared" si="25"/>
        <v>1</v>
      </c>
      <c r="K44" s="32">
        <f t="shared" si="25"/>
        <v>1</v>
      </c>
      <c r="L44" s="32">
        <f t="shared" si="25"/>
        <v>1</v>
      </c>
      <c r="M44" s="32" t="str">
        <f t="shared" si="25"/>
        <v>#DIV/0!</v>
      </c>
      <c r="N44" s="32">
        <f t="shared" si="25"/>
        <v>1</v>
      </c>
      <c r="O44" s="32">
        <f t="shared" si="25"/>
        <v>1</v>
      </c>
      <c r="P44" s="32" t="str">
        <f t="shared" si="25"/>
        <v>#DIV/0!</v>
      </c>
      <c r="Q44" s="32" t="str">
        <f t="shared" si="25"/>
        <v>#DIV/0!</v>
      </c>
      <c r="R44" s="32">
        <f t="shared" si="25"/>
        <v>1</v>
      </c>
      <c r="S44" s="32" t="str">
        <f t="shared" si="25"/>
        <v>#DIV/0!</v>
      </c>
      <c r="T44" s="32">
        <f t="shared" si="25"/>
        <v>1</v>
      </c>
      <c r="U44" s="32">
        <f t="shared" si="25"/>
        <v>1</v>
      </c>
    </row>
    <row r="45">
      <c r="A45" s="114"/>
    </row>
    <row r="46">
      <c r="A46" s="114" t="s">
        <v>147</v>
      </c>
      <c r="B46" s="149"/>
      <c r="C46" s="149"/>
      <c r="D46" s="149"/>
      <c r="E46" s="149"/>
      <c r="F46" s="149"/>
      <c r="G46" s="149"/>
      <c r="H46" s="149"/>
      <c r="I46" s="150"/>
      <c r="J46" s="149"/>
      <c r="K46" s="149"/>
      <c r="L46" s="149"/>
      <c r="M46" s="151"/>
      <c r="N46" s="149"/>
      <c r="O46" s="149"/>
      <c r="P46" s="150"/>
      <c r="Q46" s="150"/>
      <c r="R46" s="149"/>
      <c r="S46" s="150"/>
      <c r="T46" s="149"/>
      <c r="U46" s="149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1.82</v>
      </c>
      <c r="C3" s="32">
        <v>2.81</v>
      </c>
      <c r="D3" s="32">
        <v>6.4</v>
      </c>
      <c r="E3" s="32">
        <v>4.08</v>
      </c>
      <c r="F3" s="32">
        <v>1.59</v>
      </c>
      <c r="G3" s="32">
        <v>2.06</v>
      </c>
      <c r="H3" s="32">
        <v>1.48</v>
      </c>
      <c r="I3" s="32">
        <v>12.58</v>
      </c>
      <c r="J3" s="32">
        <v>1.51</v>
      </c>
      <c r="K3" s="32">
        <v>2.1</v>
      </c>
      <c r="L3" s="32">
        <v>2.01</v>
      </c>
      <c r="M3" s="32">
        <v>0.12</v>
      </c>
      <c r="N3" s="32">
        <v>3144.0</v>
      </c>
      <c r="O3" s="32">
        <v>126.62</v>
      </c>
      <c r="P3" s="32">
        <v>8.39</v>
      </c>
      <c r="Q3" s="32">
        <v>3.13</v>
      </c>
      <c r="R3" s="32">
        <v>50.93</v>
      </c>
      <c r="S3" s="32">
        <v>1.99</v>
      </c>
      <c r="T3" s="32">
        <v>14.02</v>
      </c>
      <c r="U3" s="32">
        <v>18.52</v>
      </c>
    </row>
    <row r="4">
      <c r="B4" s="32">
        <v>3.91</v>
      </c>
      <c r="C4" s="32">
        <v>2.79</v>
      </c>
      <c r="D4" s="32">
        <v>6.47</v>
      </c>
      <c r="E4" s="32">
        <v>4.12</v>
      </c>
      <c r="F4" s="32">
        <v>1.57</v>
      </c>
      <c r="G4" s="32">
        <v>2.12</v>
      </c>
      <c r="H4" s="32">
        <v>1.47</v>
      </c>
      <c r="I4" s="32">
        <v>12.61</v>
      </c>
      <c r="J4" s="32">
        <v>1.53</v>
      </c>
      <c r="K4" s="32">
        <v>2.15</v>
      </c>
      <c r="L4" s="32">
        <v>2.09</v>
      </c>
      <c r="M4" s="32">
        <v>0.09</v>
      </c>
      <c r="N4" s="32">
        <v>3164.0</v>
      </c>
      <c r="O4" s="32">
        <v>126.57</v>
      </c>
      <c r="P4" s="32">
        <v>7.68</v>
      </c>
      <c r="Q4" s="32">
        <v>3.24</v>
      </c>
      <c r="R4" s="32">
        <v>51.03</v>
      </c>
      <c r="S4" s="32">
        <v>1.97</v>
      </c>
      <c r="T4" s="32">
        <v>14.08</v>
      </c>
      <c r="U4" s="32">
        <v>18.53</v>
      </c>
    </row>
    <row r="5">
      <c r="B5" s="32">
        <v>1.83</v>
      </c>
      <c r="C5" s="32">
        <v>2.69</v>
      </c>
      <c r="D5" s="32">
        <v>15.31</v>
      </c>
      <c r="E5" s="32">
        <v>4.03</v>
      </c>
      <c r="F5" s="32">
        <v>1.56</v>
      </c>
      <c r="G5" s="32">
        <v>2.14</v>
      </c>
      <c r="H5" s="32">
        <v>1.35</v>
      </c>
      <c r="I5" s="32">
        <v>12.64</v>
      </c>
      <c r="J5" s="32">
        <v>1.58</v>
      </c>
      <c r="K5" s="32">
        <v>2.2</v>
      </c>
      <c r="L5" s="32">
        <v>2.02</v>
      </c>
      <c r="M5" s="32">
        <v>0.12</v>
      </c>
      <c r="N5" s="32">
        <v>3200.0</v>
      </c>
      <c r="O5" s="32">
        <v>126.72</v>
      </c>
      <c r="P5" s="32">
        <v>10.15</v>
      </c>
      <c r="Q5" s="32">
        <v>3.12</v>
      </c>
      <c r="R5" s="32">
        <v>75.62</v>
      </c>
      <c r="S5" s="32">
        <v>4.99</v>
      </c>
      <c r="T5" s="32">
        <v>14.04</v>
      </c>
      <c r="U5" s="32">
        <v>18.54</v>
      </c>
    </row>
    <row r="6">
      <c r="B6" s="32">
        <v>1.96</v>
      </c>
      <c r="C6" s="32">
        <v>2.59</v>
      </c>
      <c r="D6" s="32">
        <v>6.67</v>
      </c>
      <c r="E6" s="32">
        <v>4.18</v>
      </c>
      <c r="F6" s="32">
        <v>1.47</v>
      </c>
      <c r="G6" s="32">
        <v>2.06</v>
      </c>
      <c r="H6" s="32">
        <v>1.44</v>
      </c>
      <c r="I6" s="32">
        <v>12.65</v>
      </c>
      <c r="J6" s="32">
        <v>1.53</v>
      </c>
      <c r="K6" s="32">
        <v>2.17</v>
      </c>
      <c r="L6" s="32">
        <v>2.07</v>
      </c>
      <c r="M6" s="32">
        <v>0.1</v>
      </c>
      <c r="N6" s="32">
        <v>3168.0</v>
      </c>
      <c r="O6" s="32">
        <v>126.27</v>
      </c>
      <c r="P6" s="32">
        <v>7.11</v>
      </c>
      <c r="Q6" s="32">
        <v>3.25</v>
      </c>
      <c r="R6" s="32">
        <v>75.84</v>
      </c>
      <c r="S6" s="32">
        <v>4.9</v>
      </c>
      <c r="T6" s="32">
        <v>14.13</v>
      </c>
      <c r="U6" s="32">
        <v>18.59</v>
      </c>
    </row>
    <row r="7">
      <c r="B7" s="32">
        <v>1.86</v>
      </c>
      <c r="C7" s="32">
        <v>2.71</v>
      </c>
      <c r="D7" s="32">
        <v>6.58</v>
      </c>
      <c r="E7" s="32">
        <v>4.17</v>
      </c>
      <c r="F7" s="32">
        <v>1.52</v>
      </c>
      <c r="G7" s="32">
        <v>1.94</v>
      </c>
      <c r="H7" s="32">
        <v>1.41</v>
      </c>
      <c r="I7" s="32">
        <v>12.64</v>
      </c>
      <c r="J7" s="32">
        <v>1.65</v>
      </c>
      <c r="K7" s="32">
        <v>2.15</v>
      </c>
      <c r="L7" s="32">
        <v>1.95</v>
      </c>
      <c r="M7" s="32">
        <v>0.1</v>
      </c>
      <c r="N7" s="32">
        <v>3084.0</v>
      </c>
      <c r="O7" s="32">
        <v>126.99</v>
      </c>
      <c r="P7" s="32">
        <v>7.71</v>
      </c>
      <c r="Q7" s="32">
        <v>3.16</v>
      </c>
      <c r="R7" s="32">
        <v>75.52</v>
      </c>
      <c r="S7" s="32">
        <v>4.94</v>
      </c>
      <c r="T7" s="32">
        <v>14.25</v>
      </c>
      <c r="U7" s="32">
        <v>18.56</v>
      </c>
    </row>
    <row r="8">
      <c r="B8" s="32">
        <v>1.9</v>
      </c>
      <c r="C8" s="32">
        <v>2.89</v>
      </c>
      <c r="D8" s="32">
        <v>6.73</v>
      </c>
      <c r="E8" s="32">
        <v>4.18</v>
      </c>
      <c r="F8" s="32">
        <v>2.71</v>
      </c>
      <c r="G8" s="32">
        <v>2.16</v>
      </c>
      <c r="H8" s="32">
        <v>1.54</v>
      </c>
      <c r="I8" s="32">
        <v>12.75</v>
      </c>
      <c r="J8" s="32">
        <v>1.61</v>
      </c>
      <c r="K8" s="32">
        <v>2.2</v>
      </c>
      <c r="L8" s="32">
        <v>3.49</v>
      </c>
      <c r="M8" s="32">
        <v>0.1</v>
      </c>
      <c r="N8" s="32">
        <v>3108.0</v>
      </c>
      <c r="O8" s="32">
        <v>126.71</v>
      </c>
      <c r="P8" s="32">
        <v>7.41</v>
      </c>
      <c r="Q8" s="32">
        <v>3.15</v>
      </c>
      <c r="R8" s="32">
        <v>76.03</v>
      </c>
      <c r="S8" s="32">
        <v>5.03</v>
      </c>
      <c r="T8" s="32">
        <v>14.1</v>
      </c>
      <c r="U8" s="32">
        <v>18.68</v>
      </c>
    </row>
    <row r="9">
      <c r="B9" s="32">
        <v>1.87</v>
      </c>
      <c r="C9" s="32">
        <v>4.65</v>
      </c>
      <c r="D9" s="32">
        <v>6.57</v>
      </c>
      <c r="E9" s="32">
        <v>4.22</v>
      </c>
      <c r="F9" s="32">
        <v>1.57</v>
      </c>
      <c r="G9" s="32">
        <v>2.14</v>
      </c>
      <c r="H9" s="32">
        <v>1.49</v>
      </c>
      <c r="I9" s="32">
        <v>12.7</v>
      </c>
      <c r="J9" s="32">
        <v>1.56</v>
      </c>
      <c r="K9" s="32">
        <v>2.1</v>
      </c>
      <c r="L9" s="32">
        <v>1.98</v>
      </c>
      <c r="M9" s="32">
        <v>0.11</v>
      </c>
      <c r="N9" s="32">
        <v>3224.0</v>
      </c>
      <c r="O9" s="32">
        <v>127.09</v>
      </c>
      <c r="P9" s="32">
        <v>6.53</v>
      </c>
      <c r="Q9" s="32">
        <v>3.2</v>
      </c>
      <c r="R9" s="32">
        <v>51.04</v>
      </c>
      <c r="S9" s="32">
        <v>4.97</v>
      </c>
      <c r="T9" s="32">
        <v>14.01</v>
      </c>
      <c r="U9" s="32">
        <v>18.47</v>
      </c>
    </row>
    <row r="10">
      <c r="B10" s="32">
        <v>4.04</v>
      </c>
      <c r="C10" s="32">
        <v>2.68</v>
      </c>
      <c r="D10" s="32">
        <v>6.55</v>
      </c>
      <c r="E10" s="32">
        <v>4.2</v>
      </c>
      <c r="F10" s="32">
        <v>1.57</v>
      </c>
      <c r="G10" s="32">
        <v>2.23</v>
      </c>
      <c r="H10" s="32">
        <v>1.4</v>
      </c>
      <c r="I10" s="32">
        <v>12.57</v>
      </c>
      <c r="J10" s="32">
        <v>1.99</v>
      </c>
      <c r="K10" s="32">
        <v>2.11</v>
      </c>
      <c r="L10" s="32">
        <v>2.08</v>
      </c>
      <c r="M10" s="32">
        <v>0.11</v>
      </c>
      <c r="N10" s="32">
        <v>3180.0</v>
      </c>
      <c r="O10" s="32">
        <v>127.17</v>
      </c>
      <c r="P10" s="32">
        <v>7.05</v>
      </c>
      <c r="Q10" s="32">
        <v>3.17</v>
      </c>
      <c r="R10" s="32">
        <v>51.3</v>
      </c>
      <c r="S10" s="32">
        <v>4.96</v>
      </c>
      <c r="T10" s="32">
        <v>14.01</v>
      </c>
      <c r="U10" s="32">
        <v>18.66</v>
      </c>
    </row>
    <row r="11">
      <c r="B11" s="32">
        <v>1.86</v>
      </c>
      <c r="C11" s="32">
        <v>2.78</v>
      </c>
      <c r="D11" s="32">
        <v>15.14</v>
      </c>
      <c r="E11" s="32">
        <v>4.09</v>
      </c>
      <c r="F11" s="32">
        <v>2.76</v>
      </c>
      <c r="G11" s="32">
        <v>2.13</v>
      </c>
      <c r="H11" s="32">
        <v>1.44</v>
      </c>
      <c r="I11" s="32">
        <v>12.62</v>
      </c>
      <c r="J11" s="32">
        <v>1.44</v>
      </c>
      <c r="K11" s="32">
        <v>2.19</v>
      </c>
      <c r="L11" s="32">
        <v>2.06</v>
      </c>
      <c r="M11" s="32">
        <v>0.1</v>
      </c>
      <c r="N11" s="32">
        <v>3116.0</v>
      </c>
      <c r="O11" s="32">
        <v>126.64</v>
      </c>
      <c r="P11" s="32">
        <v>6.64</v>
      </c>
      <c r="Q11" s="32">
        <v>3.17</v>
      </c>
      <c r="R11" s="32">
        <v>51.11</v>
      </c>
      <c r="S11" s="32">
        <v>5.1</v>
      </c>
      <c r="T11" s="32">
        <v>14.12</v>
      </c>
      <c r="U11" s="32">
        <v>18.78</v>
      </c>
    </row>
    <row r="12">
      <c r="B12" s="32">
        <v>1.82</v>
      </c>
      <c r="C12" s="32">
        <v>2.75</v>
      </c>
      <c r="D12" s="32">
        <v>6.6</v>
      </c>
      <c r="E12" s="32">
        <v>4.04</v>
      </c>
      <c r="F12" s="32">
        <v>1.52</v>
      </c>
      <c r="G12" s="32">
        <v>2.15</v>
      </c>
      <c r="H12" s="32">
        <v>1.45</v>
      </c>
      <c r="I12" s="32">
        <v>12.88</v>
      </c>
      <c r="J12" s="32">
        <v>1.61</v>
      </c>
      <c r="K12" s="32">
        <v>2.15</v>
      </c>
      <c r="L12" s="32">
        <v>2.03</v>
      </c>
      <c r="M12" s="32">
        <v>0.11</v>
      </c>
      <c r="N12" s="32">
        <v>3188.0</v>
      </c>
      <c r="O12" s="32">
        <v>126.12</v>
      </c>
      <c r="P12" s="32">
        <v>7.81</v>
      </c>
      <c r="Q12" s="32">
        <v>3.17</v>
      </c>
      <c r="R12" s="32">
        <v>51.4</v>
      </c>
      <c r="S12" s="32">
        <v>1.84</v>
      </c>
      <c r="T12" s="32">
        <v>14.05</v>
      </c>
      <c r="U12" s="32">
        <v>18.55</v>
      </c>
    </row>
    <row r="13">
      <c r="A13" s="115" t="s">
        <v>137</v>
      </c>
      <c r="B13" s="32">
        <f t="shared" ref="B13:U13" si="1">AVERAGE(B3:B12)</f>
        <v>2.287</v>
      </c>
      <c r="C13" s="32">
        <f t="shared" si="1"/>
        <v>2.934</v>
      </c>
      <c r="D13" s="32">
        <f t="shared" si="1"/>
        <v>8.302</v>
      </c>
      <c r="E13" s="32">
        <f t="shared" si="1"/>
        <v>4.131</v>
      </c>
      <c r="F13" s="32">
        <f t="shared" si="1"/>
        <v>1.784</v>
      </c>
      <c r="G13" s="32">
        <f t="shared" si="1"/>
        <v>2.113</v>
      </c>
      <c r="H13" s="32">
        <f t="shared" si="1"/>
        <v>1.447</v>
      </c>
      <c r="I13" s="32">
        <f t="shared" si="1"/>
        <v>12.664</v>
      </c>
      <c r="J13" s="32">
        <f t="shared" si="1"/>
        <v>1.601</v>
      </c>
      <c r="K13" s="32">
        <f t="shared" si="1"/>
        <v>2.152</v>
      </c>
      <c r="L13" s="32">
        <f t="shared" si="1"/>
        <v>2.178</v>
      </c>
      <c r="M13" s="32">
        <f t="shared" si="1"/>
        <v>0.106</v>
      </c>
      <c r="N13" s="32">
        <f t="shared" si="1"/>
        <v>3157.6</v>
      </c>
      <c r="O13" s="32">
        <f t="shared" si="1"/>
        <v>126.69</v>
      </c>
      <c r="P13" s="32">
        <f t="shared" si="1"/>
        <v>7.648</v>
      </c>
      <c r="Q13" s="32">
        <f t="shared" si="1"/>
        <v>3.176</v>
      </c>
      <c r="R13" s="32">
        <f t="shared" si="1"/>
        <v>60.982</v>
      </c>
      <c r="S13" s="32">
        <f t="shared" si="1"/>
        <v>4.069</v>
      </c>
      <c r="T13" s="32">
        <f t="shared" si="1"/>
        <v>14.081</v>
      </c>
      <c r="U13" s="32">
        <f t="shared" si="1"/>
        <v>18.588</v>
      </c>
    </row>
    <row r="14">
      <c r="A14" s="115" t="s">
        <v>138</v>
      </c>
      <c r="B14" s="32">
        <f t="shared" ref="B14:U14" si="2">_xlfn.STDEV.S(B3:B12)</f>
        <v>0.8911546817</v>
      </c>
      <c r="C14" s="32">
        <f t="shared" si="2"/>
        <v>0.6085355828</v>
      </c>
      <c r="D14" s="32">
        <f t="shared" si="2"/>
        <v>3.650116589</v>
      </c>
      <c r="E14" s="32">
        <f t="shared" si="2"/>
        <v>0.06822348895</v>
      </c>
      <c r="F14" s="32">
        <f t="shared" si="2"/>
        <v>0.5025755886</v>
      </c>
      <c r="G14" s="32">
        <f t="shared" si="2"/>
        <v>0.07789594199</v>
      </c>
      <c r="H14" s="32">
        <f t="shared" si="2"/>
        <v>0.05292552419</v>
      </c>
      <c r="I14" s="32">
        <f t="shared" si="2"/>
        <v>0.0927601447</v>
      </c>
      <c r="J14" s="32">
        <f t="shared" si="2"/>
        <v>0.149179236</v>
      </c>
      <c r="K14" s="32">
        <f t="shared" si="2"/>
        <v>0.03881580434</v>
      </c>
      <c r="L14" s="32">
        <f t="shared" si="2"/>
        <v>0.4631486442</v>
      </c>
      <c r="M14" s="32">
        <f t="shared" si="2"/>
        <v>0.009660917831</v>
      </c>
      <c r="N14" s="32">
        <f t="shared" si="2"/>
        <v>44.18949096</v>
      </c>
      <c r="O14" s="32">
        <f t="shared" si="2"/>
        <v>0.3341323756</v>
      </c>
      <c r="P14" s="32">
        <f t="shared" si="2"/>
        <v>1.044103017</v>
      </c>
      <c r="Q14" s="32">
        <f t="shared" si="2"/>
        <v>0.04273952113</v>
      </c>
      <c r="R14" s="32">
        <f t="shared" si="2"/>
        <v>12.7138051</v>
      </c>
      <c r="S14" s="32">
        <f t="shared" si="2"/>
        <v>1.475205824</v>
      </c>
      <c r="T14" s="32">
        <f t="shared" si="2"/>
        <v>0.07400450437</v>
      </c>
      <c r="U14" s="32">
        <f t="shared" si="2"/>
        <v>0.09247221805</v>
      </c>
    </row>
    <row r="15">
      <c r="A15" s="114" t="s">
        <v>139</v>
      </c>
      <c r="B15" s="34">
        <f t="shared" ref="B15:U15" si="3">2*B14</f>
        <v>1.782309363</v>
      </c>
      <c r="C15" s="34">
        <f t="shared" si="3"/>
        <v>1.217071166</v>
      </c>
      <c r="D15" s="34">
        <f t="shared" si="3"/>
        <v>7.300233177</v>
      </c>
      <c r="E15" s="34">
        <f t="shared" si="3"/>
        <v>0.1364469779</v>
      </c>
      <c r="F15" s="34">
        <f t="shared" si="3"/>
        <v>1.005151177</v>
      </c>
      <c r="G15" s="34">
        <f t="shared" si="3"/>
        <v>0.155791884</v>
      </c>
      <c r="H15" s="34">
        <f t="shared" si="3"/>
        <v>0.1058510484</v>
      </c>
      <c r="I15" s="34">
        <f t="shared" si="3"/>
        <v>0.1855202894</v>
      </c>
      <c r="J15" s="34">
        <f t="shared" si="3"/>
        <v>0.2983584719</v>
      </c>
      <c r="K15" s="34">
        <f t="shared" si="3"/>
        <v>0.07763160868</v>
      </c>
      <c r="L15" s="34">
        <f t="shared" si="3"/>
        <v>0.9262972885</v>
      </c>
      <c r="M15" s="34">
        <f t="shared" si="3"/>
        <v>0.01932183566</v>
      </c>
      <c r="N15" s="34">
        <f t="shared" si="3"/>
        <v>88.37898192</v>
      </c>
      <c r="O15" s="34">
        <f t="shared" si="3"/>
        <v>0.6682647513</v>
      </c>
      <c r="P15" s="34">
        <f t="shared" si="3"/>
        <v>2.088206035</v>
      </c>
      <c r="Q15" s="34">
        <f t="shared" si="3"/>
        <v>0.08547904227</v>
      </c>
      <c r="R15" s="34">
        <f t="shared" si="3"/>
        <v>25.42761019</v>
      </c>
      <c r="S15" s="34">
        <f t="shared" si="3"/>
        <v>2.950411647</v>
      </c>
      <c r="T15" s="34">
        <f t="shared" si="3"/>
        <v>0.1480090087</v>
      </c>
      <c r="U15" s="34">
        <f t="shared" si="3"/>
        <v>0.1849444361</v>
      </c>
    </row>
    <row r="16">
      <c r="A16" s="114" t="s">
        <v>140</v>
      </c>
      <c r="B16" s="32">
        <v>4.76</v>
      </c>
      <c r="C16" s="32">
        <v>4.48</v>
      </c>
      <c r="D16" s="32">
        <v>10.65</v>
      </c>
      <c r="E16" s="32">
        <v>7.85</v>
      </c>
      <c r="F16" s="32">
        <v>3.67</v>
      </c>
      <c r="G16" s="32">
        <v>3.57</v>
      </c>
      <c r="H16" s="32">
        <v>3.1</v>
      </c>
      <c r="I16" s="32">
        <v>19.18</v>
      </c>
      <c r="J16" s="32">
        <v>2.86</v>
      </c>
      <c r="K16" s="32">
        <v>3.68</v>
      </c>
      <c r="L16" s="32">
        <v>2.87</v>
      </c>
      <c r="M16" s="32">
        <v>3.28</v>
      </c>
      <c r="O16" s="32">
        <v>271.93</v>
      </c>
      <c r="P16" s="32">
        <v>23.96</v>
      </c>
      <c r="Q16" s="32">
        <v>7.87</v>
      </c>
      <c r="R16" s="32">
        <v>93.33</v>
      </c>
      <c r="S16" s="32">
        <v>6.75</v>
      </c>
      <c r="T16" s="32">
        <v>19.3</v>
      </c>
      <c r="U16" s="32">
        <v>4238.91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average(B15:K15)/60</f>
        <v>0.02044060861</v>
      </c>
      <c r="L17" s="117"/>
      <c r="M17" s="117"/>
      <c r="N17" s="117"/>
      <c r="O17" s="117"/>
      <c r="P17" s="112" t="s">
        <v>142</v>
      </c>
      <c r="Q17" s="117">
        <f>average(L15:Q15)/60</f>
        <v>0.2560181969</v>
      </c>
      <c r="R17" s="117"/>
      <c r="S17" s="117"/>
      <c r="T17" s="112" t="s">
        <v>143</v>
      </c>
      <c r="U17" s="117">
        <f>average(R15:U15)/60</f>
        <v>0.1196290637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31024.0</v>
      </c>
      <c r="C19" s="119">
        <v>30948.0</v>
      </c>
      <c r="D19" s="119">
        <v>33560.0</v>
      </c>
      <c r="E19" s="119">
        <v>33404.0</v>
      </c>
      <c r="F19" s="119">
        <v>30724.0</v>
      </c>
      <c r="G19" s="119">
        <v>30580.0</v>
      </c>
      <c r="H19" s="119">
        <v>30648.0</v>
      </c>
      <c r="I19" s="119">
        <v>38564.0</v>
      </c>
      <c r="J19" s="119">
        <v>30536.0</v>
      </c>
      <c r="K19" s="119">
        <v>30760.0</v>
      </c>
      <c r="L19" s="119">
        <v>30660.0</v>
      </c>
      <c r="M19" s="119">
        <v>12992.0</v>
      </c>
      <c r="N19" s="119">
        <v>3144.0</v>
      </c>
      <c r="O19" s="119">
        <v>50196.0</v>
      </c>
      <c r="P19" s="119">
        <v>31596.0</v>
      </c>
      <c r="Q19" s="119">
        <v>33052.0</v>
      </c>
      <c r="R19" s="119">
        <v>52556.0</v>
      </c>
      <c r="S19" s="119">
        <v>31120.0</v>
      </c>
      <c r="T19" s="119">
        <v>33700.0</v>
      </c>
      <c r="U19" s="119">
        <v>150284.0</v>
      </c>
    </row>
    <row r="20">
      <c r="B20" s="119">
        <v>33952.0</v>
      </c>
      <c r="C20" s="119">
        <v>30824.0</v>
      </c>
      <c r="D20" s="119">
        <v>33600.0</v>
      </c>
      <c r="E20" s="119">
        <v>33264.0</v>
      </c>
      <c r="F20" s="119">
        <v>30604.0</v>
      </c>
      <c r="G20" s="119">
        <v>30488.0</v>
      </c>
      <c r="H20" s="119">
        <v>30556.0</v>
      </c>
      <c r="I20" s="119">
        <v>38360.0</v>
      </c>
      <c r="J20" s="119">
        <v>30392.0</v>
      </c>
      <c r="K20" s="119">
        <v>30912.0</v>
      </c>
      <c r="L20" s="119">
        <v>30728.0</v>
      </c>
      <c r="M20" s="119">
        <v>12712.0</v>
      </c>
      <c r="N20" s="119">
        <v>3164.0</v>
      </c>
      <c r="O20" s="119">
        <v>50288.0</v>
      </c>
      <c r="P20" s="119">
        <v>31668.0</v>
      </c>
      <c r="Q20" s="119">
        <v>33076.0</v>
      </c>
      <c r="R20" s="119">
        <v>52728.0</v>
      </c>
      <c r="S20" s="119">
        <v>31124.0</v>
      </c>
      <c r="T20" s="119">
        <v>33680.0</v>
      </c>
      <c r="U20" s="119">
        <v>150700.0</v>
      </c>
    </row>
    <row r="21">
      <c r="B21" s="119">
        <v>30808.0</v>
      </c>
      <c r="C21" s="119">
        <v>30760.0</v>
      </c>
      <c r="D21" s="119">
        <v>39576.0</v>
      </c>
      <c r="E21" s="119">
        <v>33352.0</v>
      </c>
      <c r="F21" s="119">
        <v>30856.0</v>
      </c>
      <c r="G21" s="119">
        <v>30536.0</v>
      </c>
      <c r="H21" s="119">
        <v>30764.0</v>
      </c>
      <c r="I21" s="119">
        <v>38440.0</v>
      </c>
      <c r="J21" s="119">
        <v>30532.0</v>
      </c>
      <c r="K21" s="119">
        <v>30788.0</v>
      </c>
      <c r="L21" s="119">
        <v>30740.0</v>
      </c>
      <c r="M21" s="119">
        <v>12804.0</v>
      </c>
      <c r="N21" s="119">
        <v>3200.0</v>
      </c>
      <c r="O21" s="119">
        <v>50364.0</v>
      </c>
      <c r="P21" s="119">
        <v>36276.0</v>
      </c>
      <c r="Q21" s="119">
        <v>32944.0</v>
      </c>
      <c r="R21" s="119">
        <v>82772.0</v>
      </c>
      <c r="S21" s="119">
        <v>45712.0</v>
      </c>
      <c r="T21" s="119">
        <v>33764.0</v>
      </c>
      <c r="U21" s="119">
        <v>150480.0</v>
      </c>
    </row>
    <row r="22">
      <c r="B22" s="119">
        <v>30804.0</v>
      </c>
      <c r="C22" s="119">
        <v>30976.0</v>
      </c>
      <c r="D22" s="119">
        <v>33676.0</v>
      </c>
      <c r="E22" s="119">
        <v>33272.0</v>
      </c>
      <c r="F22" s="119">
        <v>30676.0</v>
      </c>
      <c r="G22" s="119">
        <v>30556.0</v>
      </c>
      <c r="H22" s="119">
        <v>30676.0</v>
      </c>
      <c r="I22" s="119">
        <v>38504.0</v>
      </c>
      <c r="J22" s="119">
        <v>30428.0</v>
      </c>
      <c r="K22" s="119">
        <v>30744.0</v>
      </c>
      <c r="L22" s="119">
        <v>30676.0</v>
      </c>
      <c r="M22" s="119">
        <v>12572.0</v>
      </c>
      <c r="N22" s="119">
        <v>3168.0</v>
      </c>
      <c r="O22" s="119">
        <v>50200.0</v>
      </c>
      <c r="P22" s="119">
        <v>31708.0</v>
      </c>
      <c r="Q22" s="119">
        <v>33096.0</v>
      </c>
      <c r="R22" s="119">
        <v>82584.0</v>
      </c>
      <c r="S22" s="119">
        <v>45628.0</v>
      </c>
      <c r="T22" s="119">
        <v>33648.0</v>
      </c>
      <c r="U22" s="119">
        <v>150368.0</v>
      </c>
    </row>
    <row r="23">
      <c r="B23" s="119">
        <v>30992.0</v>
      </c>
      <c r="C23" s="119">
        <v>30884.0</v>
      </c>
      <c r="D23" s="119">
        <v>33680.0</v>
      </c>
      <c r="E23" s="119">
        <v>33460.0</v>
      </c>
      <c r="F23" s="119">
        <v>30828.0</v>
      </c>
      <c r="G23" s="119">
        <v>30564.0</v>
      </c>
      <c r="H23" s="119">
        <v>30668.0</v>
      </c>
      <c r="I23" s="119">
        <v>38396.0</v>
      </c>
      <c r="J23" s="119">
        <v>30536.0</v>
      </c>
      <c r="K23" s="119">
        <v>30848.0</v>
      </c>
      <c r="L23" s="119">
        <v>30904.0</v>
      </c>
      <c r="M23" s="119">
        <v>12720.0</v>
      </c>
      <c r="N23" s="119">
        <v>3084.0</v>
      </c>
      <c r="O23" s="119">
        <v>50200.0</v>
      </c>
      <c r="P23" s="119">
        <v>31572.0</v>
      </c>
      <c r="Q23" s="119">
        <v>32996.0</v>
      </c>
      <c r="R23" s="119">
        <v>82616.0</v>
      </c>
      <c r="S23" s="119">
        <v>45536.0</v>
      </c>
      <c r="T23" s="119">
        <v>33708.0</v>
      </c>
      <c r="U23" s="119">
        <v>150492.0</v>
      </c>
    </row>
    <row r="24">
      <c r="B24" s="119">
        <v>30820.0</v>
      </c>
      <c r="C24" s="119">
        <v>30884.0</v>
      </c>
      <c r="D24" s="119">
        <v>33588.0</v>
      </c>
      <c r="E24" s="119">
        <v>33212.0</v>
      </c>
      <c r="F24" s="119">
        <v>32956.0</v>
      </c>
      <c r="G24" s="119">
        <v>30740.0</v>
      </c>
      <c r="H24" s="119">
        <v>30628.0</v>
      </c>
      <c r="I24" s="119">
        <v>38496.0</v>
      </c>
      <c r="J24" s="119">
        <v>30580.0</v>
      </c>
      <c r="K24" s="119">
        <v>30808.0</v>
      </c>
      <c r="L24" s="119">
        <v>33080.0</v>
      </c>
      <c r="M24" s="119">
        <v>12996.0</v>
      </c>
      <c r="N24" s="119">
        <v>3108.0</v>
      </c>
      <c r="O24" s="119">
        <v>50256.0</v>
      </c>
      <c r="P24" s="119">
        <v>31644.0</v>
      </c>
      <c r="Q24" s="119">
        <v>33064.0</v>
      </c>
      <c r="R24" s="119">
        <v>82728.0</v>
      </c>
      <c r="S24" s="119">
        <v>45636.0</v>
      </c>
      <c r="T24" s="119">
        <v>33668.0</v>
      </c>
      <c r="U24" s="119">
        <v>150524.0</v>
      </c>
    </row>
    <row r="25">
      <c r="B25" s="119">
        <v>30888.0</v>
      </c>
      <c r="C25" s="119">
        <v>33564.0</v>
      </c>
      <c r="D25" s="119">
        <v>33576.0</v>
      </c>
      <c r="E25" s="119">
        <v>33404.0</v>
      </c>
      <c r="F25" s="119">
        <v>30688.0</v>
      </c>
      <c r="G25" s="119">
        <v>30572.0</v>
      </c>
      <c r="H25" s="119">
        <v>30552.0</v>
      </c>
      <c r="I25" s="119">
        <v>38448.0</v>
      </c>
      <c r="J25" s="119">
        <v>30536.0</v>
      </c>
      <c r="K25" s="119">
        <v>30776.0</v>
      </c>
      <c r="L25" s="119">
        <v>30656.0</v>
      </c>
      <c r="M25" s="119">
        <v>12956.0</v>
      </c>
      <c r="N25" s="119">
        <v>3224.0</v>
      </c>
      <c r="O25" s="119">
        <v>50292.0</v>
      </c>
      <c r="P25" s="119">
        <v>31392.0</v>
      </c>
      <c r="Q25" s="119">
        <v>33064.0</v>
      </c>
      <c r="R25" s="119">
        <v>52788.0</v>
      </c>
      <c r="S25" s="119">
        <v>45504.0</v>
      </c>
      <c r="T25" s="119">
        <v>33656.0</v>
      </c>
      <c r="U25" s="119">
        <v>150584.0</v>
      </c>
    </row>
    <row r="26">
      <c r="B26" s="119">
        <v>33740.0</v>
      </c>
      <c r="C26" s="119">
        <v>30844.0</v>
      </c>
      <c r="D26" s="119">
        <v>33544.0</v>
      </c>
      <c r="E26" s="119">
        <v>33412.0</v>
      </c>
      <c r="F26" s="119">
        <v>30672.0</v>
      </c>
      <c r="G26" s="119">
        <v>30584.0</v>
      </c>
      <c r="H26" s="119">
        <v>30744.0</v>
      </c>
      <c r="I26" s="119">
        <v>38480.0</v>
      </c>
      <c r="J26" s="119">
        <v>33792.0</v>
      </c>
      <c r="K26" s="119">
        <v>30812.0</v>
      </c>
      <c r="L26" s="119">
        <v>30700.0</v>
      </c>
      <c r="M26" s="119">
        <v>12792.0</v>
      </c>
      <c r="N26" s="119">
        <v>3180.0</v>
      </c>
      <c r="O26" s="119">
        <v>50312.0</v>
      </c>
      <c r="P26" s="119">
        <v>31756.0</v>
      </c>
      <c r="Q26" s="119">
        <v>33108.0</v>
      </c>
      <c r="R26" s="119">
        <v>52572.0</v>
      </c>
      <c r="S26" s="119">
        <v>45792.0</v>
      </c>
      <c r="T26" s="119">
        <v>33708.0</v>
      </c>
      <c r="U26" s="119">
        <v>150372.0</v>
      </c>
    </row>
    <row r="27">
      <c r="B27" s="119">
        <v>30820.0</v>
      </c>
      <c r="C27" s="119">
        <v>30900.0</v>
      </c>
      <c r="D27" s="119">
        <v>39508.0</v>
      </c>
      <c r="E27" s="119">
        <v>33364.0</v>
      </c>
      <c r="F27" s="119">
        <v>33036.0</v>
      </c>
      <c r="G27" s="119">
        <v>30524.0</v>
      </c>
      <c r="H27" s="119">
        <v>30668.0</v>
      </c>
      <c r="I27" s="119">
        <v>38524.0</v>
      </c>
      <c r="J27" s="119">
        <v>30596.0</v>
      </c>
      <c r="K27" s="119">
        <v>30748.0</v>
      </c>
      <c r="L27" s="119">
        <v>30772.0</v>
      </c>
      <c r="M27" s="119">
        <v>12732.0</v>
      </c>
      <c r="N27" s="119">
        <v>3116.0</v>
      </c>
      <c r="O27" s="119">
        <v>50328.0</v>
      </c>
      <c r="P27" s="119">
        <v>31548.0</v>
      </c>
      <c r="Q27" s="119">
        <v>33008.0</v>
      </c>
      <c r="R27" s="119">
        <v>52816.0</v>
      </c>
      <c r="S27" s="119">
        <v>45696.0</v>
      </c>
      <c r="T27" s="119">
        <v>33704.0</v>
      </c>
      <c r="U27" s="119">
        <v>150344.0</v>
      </c>
    </row>
    <row r="28">
      <c r="B28" s="119">
        <v>30876.0</v>
      </c>
      <c r="C28" s="119">
        <v>30912.0</v>
      </c>
      <c r="D28" s="119">
        <v>33616.0</v>
      </c>
      <c r="E28" s="119">
        <v>33348.0</v>
      </c>
      <c r="F28" s="119">
        <v>30652.0</v>
      </c>
      <c r="G28" s="119">
        <v>30616.0</v>
      </c>
      <c r="H28" s="119">
        <v>30608.0</v>
      </c>
      <c r="I28" s="119">
        <v>38356.0</v>
      </c>
      <c r="J28" s="119">
        <v>30620.0</v>
      </c>
      <c r="K28" s="119">
        <v>30916.0</v>
      </c>
      <c r="L28" s="119">
        <v>30820.0</v>
      </c>
      <c r="M28" s="119">
        <v>12872.0</v>
      </c>
      <c r="N28" s="119">
        <v>3188.0</v>
      </c>
      <c r="O28" s="119">
        <v>50432.0</v>
      </c>
      <c r="P28" s="119">
        <v>31504.0</v>
      </c>
      <c r="Q28" s="119">
        <v>33240.0</v>
      </c>
      <c r="R28" s="119">
        <v>52580.0</v>
      </c>
      <c r="S28" s="119">
        <v>30984.0</v>
      </c>
      <c r="T28" s="119">
        <v>33676.0</v>
      </c>
      <c r="U28" s="119">
        <v>150528.0</v>
      </c>
    </row>
    <row r="29">
      <c r="A29" s="115" t="s">
        <v>137</v>
      </c>
      <c r="B29" s="32">
        <f t="shared" ref="B29:U29" si="4">AVERAGE(B19:B28)</f>
        <v>31472.4</v>
      </c>
      <c r="C29" s="32">
        <f t="shared" si="4"/>
        <v>31149.6</v>
      </c>
      <c r="D29" s="32">
        <f t="shared" si="4"/>
        <v>34792.4</v>
      </c>
      <c r="E29" s="32">
        <f t="shared" si="4"/>
        <v>33349.2</v>
      </c>
      <c r="F29" s="32">
        <f t="shared" si="4"/>
        <v>31169.2</v>
      </c>
      <c r="G29" s="32">
        <f t="shared" si="4"/>
        <v>30576</v>
      </c>
      <c r="H29" s="32">
        <f t="shared" si="4"/>
        <v>30651.2</v>
      </c>
      <c r="I29" s="32">
        <f t="shared" si="4"/>
        <v>38456.8</v>
      </c>
      <c r="J29" s="32">
        <f t="shared" si="4"/>
        <v>30854.8</v>
      </c>
      <c r="K29" s="32">
        <f t="shared" si="4"/>
        <v>30811.2</v>
      </c>
      <c r="L29" s="32">
        <f t="shared" si="4"/>
        <v>30973.6</v>
      </c>
      <c r="M29" s="32">
        <f t="shared" si="4"/>
        <v>12814.8</v>
      </c>
      <c r="N29" s="32">
        <f t="shared" si="4"/>
        <v>3157.6</v>
      </c>
      <c r="O29" s="32">
        <f t="shared" si="4"/>
        <v>50286.8</v>
      </c>
      <c r="P29" s="32">
        <f t="shared" si="4"/>
        <v>32066.4</v>
      </c>
      <c r="Q29" s="32">
        <f t="shared" si="4"/>
        <v>33064.8</v>
      </c>
      <c r="R29" s="32">
        <f t="shared" si="4"/>
        <v>64674</v>
      </c>
      <c r="S29" s="32">
        <f t="shared" si="4"/>
        <v>41273.2</v>
      </c>
      <c r="T29" s="32">
        <f t="shared" si="4"/>
        <v>33691.2</v>
      </c>
      <c r="U29" s="32">
        <f t="shared" si="4"/>
        <v>150467.6</v>
      </c>
    </row>
    <row r="30">
      <c r="A30" s="115" t="s">
        <v>138</v>
      </c>
      <c r="B30" s="32">
        <f t="shared" ref="B30:U30" si="5">_xlfn.STDEV.S(B19:B28)</f>
        <v>1254.278296</v>
      </c>
      <c r="C30" s="32">
        <f t="shared" si="5"/>
        <v>850.5646752</v>
      </c>
      <c r="D30" s="32">
        <f t="shared" si="5"/>
        <v>2503.702822</v>
      </c>
      <c r="E30" s="32">
        <f t="shared" si="5"/>
        <v>77.81573677</v>
      </c>
      <c r="F30" s="32">
        <f t="shared" si="5"/>
        <v>966.0495501</v>
      </c>
      <c r="G30" s="32">
        <f t="shared" si="5"/>
        <v>67.6461381</v>
      </c>
      <c r="H30" s="32">
        <f t="shared" si="5"/>
        <v>69.78825116</v>
      </c>
      <c r="I30" s="32">
        <f t="shared" si="5"/>
        <v>69.83918034</v>
      </c>
      <c r="J30" s="32">
        <f t="shared" si="5"/>
        <v>1034.4193</v>
      </c>
      <c r="K30" s="32">
        <f t="shared" si="5"/>
        <v>62.73188096</v>
      </c>
      <c r="L30" s="32">
        <f t="shared" si="5"/>
        <v>744.1271098</v>
      </c>
      <c r="M30" s="32">
        <f t="shared" si="5"/>
        <v>138.8210679</v>
      </c>
      <c r="N30" s="32">
        <f t="shared" si="5"/>
        <v>44.18949096</v>
      </c>
      <c r="O30" s="32">
        <f t="shared" si="5"/>
        <v>77.21945639</v>
      </c>
      <c r="P30" s="32">
        <f t="shared" si="5"/>
        <v>1482.798795</v>
      </c>
      <c r="Q30" s="32">
        <f t="shared" si="5"/>
        <v>79.14655885</v>
      </c>
      <c r="R30" s="32">
        <f t="shared" si="5"/>
        <v>15493.12831</v>
      </c>
      <c r="S30" s="32">
        <f t="shared" si="5"/>
        <v>7037.316926</v>
      </c>
      <c r="T30" s="32">
        <f t="shared" si="5"/>
        <v>33.50887113</v>
      </c>
      <c r="U30" s="32">
        <f t="shared" si="5"/>
        <v>126.131501</v>
      </c>
    </row>
    <row r="31">
      <c r="A31" s="114" t="s">
        <v>139</v>
      </c>
      <c r="B31" s="34">
        <f t="shared" ref="B31:U31" si="6">2*B30</f>
        <v>2508.556593</v>
      </c>
      <c r="C31" s="34">
        <f t="shared" si="6"/>
        <v>1701.12935</v>
      </c>
      <c r="D31" s="34">
        <f t="shared" si="6"/>
        <v>5007.405645</v>
      </c>
      <c r="E31" s="34">
        <f t="shared" si="6"/>
        <v>155.6314735</v>
      </c>
      <c r="F31" s="34">
        <f t="shared" si="6"/>
        <v>1932.0991</v>
      </c>
      <c r="G31" s="34">
        <f t="shared" si="6"/>
        <v>135.2922762</v>
      </c>
      <c r="H31" s="34">
        <f t="shared" si="6"/>
        <v>139.5765023</v>
      </c>
      <c r="I31" s="34">
        <f t="shared" si="6"/>
        <v>139.6783607</v>
      </c>
      <c r="J31" s="34">
        <f t="shared" si="6"/>
        <v>2068.838601</v>
      </c>
      <c r="K31" s="34">
        <f t="shared" si="6"/>
        <v>125.4637619</v>
      </c>
      <c r="L31" s="34">
        <f t="shared" si="6"/>
        <v>1488.25422</v>
      </c>
      <c r="M31" s="34">
        <f t="shared" si="6"/>
        <v>277.6421358</v>
      </c>
      <c r="N31" s="34">
        <f t="shared" si="6"/>
        <v>88.37898192</v>
      </c>
      <c r="O31" s="34">
        <f t="shared" si="6"/>
        <v>154.4389128</v>
      </c>
      <c r="P31" s="34">
        <f t="shared" si="6"/>
        <v>2965.59759</v>
      </c>
      <c r="Q31" s="34">
        <f t="shared" si="6"/>
        <v>158.2931177</v>
      </c>
      <c r="R31" s="34">
        <f t="shared" si="6"/>
        <v>30986.25662</v>
      </c>
      <c r="S31" s="34">
        <f t="shared" si="6"/>
        <v>14074.63385</v>
      </c>
      <c r="T31" s="34">
        <f t="shared" si="6"/>
        <v>67.01774226</v>
      </c>
      <c r="U31" s="34">
        <f t="shared" si="6"/>
        <v>252.2630021</v>
      </c>
    </row>
    <row r="32">
      <c r="A32" s="114" t="s">
        <v>145</v>
      </c>
      <c r="B32" s="32">
        <v>32664.0</v>
      </c>
      <c r="C32" s="32">
        <v>32400.0</v>
      </c>
      <c r="D32" s="32">
        <v>32528.0</v>
      </c>
      <c r="E32" s="32">
        <v>33396.0</v>
      </c>
      <c r="F32" s="32">
        <v>32568.0</v>
      </c>
      <c r="G32" s="32">
        <v>32184.0</v>
      </c>
      <c r="H32" s="32">
        <v>32528.0</v>
      </c>
      <c r="I32" s="32">
        <v>32632.0</v>
      </c>
      <c r="J32" s="32">
        <v>34088.0</v>
      </c>
      <c r="K32" s="32">
        <v>32308.0</v>
      </c>
      <c r="L32" s="32">
        <v>30852.0</v>
      </c>
      <c r="M32" s="32">
        <v>31484.0</v>
      </c>
      <c r="O32" s="32">
        <v>167624.0</v>
      </c>
      <c r="P32" s="32">
        <v>34400.0</v>
      </c>
      <c r="Q32" s="32">
        <v>43260.0</v>
      </c>
      <c r="R32" s="32">
        <v>183676.0</v>
      </c>
      <c r="S32" s="32">
        <v>73912.0</v>
      </c>
      <c r="T32" s="32">
        <v>33796.0</v>
      </c>
      <c r="U32" s="32">
        <v>1.30265528E8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1.358756998</v>
      </c>
      <c r="L33" s="117"/>
      <c r="M33" s="117"/>
      <c r="N33" s="117"/>
      <c r="O33" s="117"/>
      <c r="P33" s="112" t="s">
        <v>142</v>
      </c>
      <c r="Q33" s="117">
        <f>average(L31:Q31)/1024</f>
        <v>0.8353849215</v>
      </c>
      <c r="R33" s="117"/>
      <c r="S33" s="117"/>
      <c r="T33" s="112" t="s">
        <v>143</v>
      </c>
      <c r="U33" s="117">
        <f>average(R31:U31)/1024</f>
        <v>11.07914336</v>
      </c>
      <c r="V33" s="117"/>
      <c r="W33" s="117"/>
      <c r="X33" s="117"/>
      <c r="Y33" s="117"/>
      <c r="Z33" s="117"/>
    </row>
    <row r="34">
      <c r="A34" s="115" t="s">
        <v>146</v>
      </c>
      <c r="B34" s="32">
        <v>1.0</v>
      </c>
      <c r="C34" s="32">
        <v>1.0</v>
      </c>
      <c r="D34" s="32">
        <v>1.0</v>
      </c>
      <c r="E34" s="32">
        <v>1.0</v>
      </c>
      <c r="F34" s="32">
        <v>1.0</v>
      </c>
      <c r="G34" s="32">
        <v>1.0</v>
      </c>
      <c r="H34" s="32">
        <v>1.0</v>
      </c>
      <c r="I34" s="32">
        <v>1.0</v>
      </c>
      <c r="J34" s="32">
        <v>1.0</v>
      </c>
      <c r="K34" s="32">
        <v>1.0</v>
      </c>
      <c r="L34" s="32">
        <v>1.0</v>
      </c>
      <c r="M34" s="32">
        <v>1.0</v>
      </c>
      <c r="N34" s="32">
        <v>3144.0</v>
      </c>
      <c r="O34" s="32">
        <v>1.0</v>
      </c>
      <c r="P34" s="32">
        <v>1.0</v>
      </c>
      <c r="Q34" s="32">
        <v>1.0</v>
      </c>
      <c r="R34" s="32">
        <v>1.0</v>
      </c>
      <c r="S34" s="32">
        <v>1.0</v>
      </c>
      <c r="T34" s="32">
        <v>1.0</v>
      </c>
      <c r="U34" s="32">
        <v>1.0</v>
      </c>
    </row>
    <row r="35">
      <c r="B35" s="32">
        <v>0.0</v>
      </c>
      <c r="C35" s="32">
        <v>1.0</v>
      </c>
      <c r="D35" s="32">
        <v>1.0</v>
      </c>
      <c r="E35" s="32">
        <v>1.0</v>
      </c>
      <c r="F35" s="32">
        <v>1.0</v>
      </c>
      <c r="G35" s="32">
        <v>1.0</v>
      </c>
      <c r="H35" s="32">
        <v>1.0</v>
      </c>
      <c r="I35" s="32">
        <v>1.0</v>
      </c>
      <c r="J35" s="32">
        <v>1.0</v>
      </c>
      <c r="K35" s="32">
        <v>1.0</v>
      </c>
      <c r="L35" s="32">
        <v>1.0</v>
      </c>
      <c r="M35" s="32">
        <v>1.0</v>
      </c>
      <c r="N35" s="32">
        <v>3164.0</v>
      </c>
      <c r="O35" s="32">
        <v>1.0</v>
      </c>
      <c r="P35" s="32">
        <v>1.0</v>
      </c>
      <c r="Q35" s="32">
        <v>1.0</v>
      </c>
      <c r="R35" s="32">
        <v>1.0</v>
      </c>
      <c r="S35" s="32">
        <v>1.0</v>
      </c>
      <c r="T35" s="32">
        <v>1.0</v>
      </c>
      <c r="U35" s="32">
        <v>1.0</v>
      </c>
    </row>
    <row r="36">
      <c r="B36" s="32">
        <v>1.0</v>
      </c>
      <c r="C36" s="32">
        <v>1.0</v>
      </c>
      <c r="D36" s="32">
        <v>0.0</v>
      </c>
      <c r="E36" s="32">
        <v>1.0</v>
      </c>
      <c r="F36" s="32">
        <v>1.0</v>
      </c>
      <c r="G36" s="32">
        <v>1.0</v>
      </c>
      <c r="H36" s="32">
        <v>1.0</v>
      </c>
      <c r="I36" s="32">
        <v>1.0</v>
      </c>
      <c r="J36" s="32">
        <v>1.0</v>
      </c>
      <c r="K36" s="32">
        <v>1.0</v>
      </c>
      <c r="L36" s="32">
        <v>1.0</v>
      </c>
      <c r="M36" s="32">
        <v>1.0</v>
      </c>
      <c r="N36" s="32">
        <v>3200.0</v>
      </c>
      <c r="O36" s="32">
        <v>1.0</v>
      </c>
      <c r="P36" s="32">
        <v>0.0</v>
      </c>
      <c r="Q36" s="32">
        <v>1.0</v>
      </c>
      <c r="R36" s="32">
        <v>0.0</v>
      </c>
      <c r="S36" s="32">
        <v>0.0</v>
      </c>
      <c r="T36" s="32">
        <v>1.0</v>
      </c>
      <c r="U36" s="32">
        <v>1.0</v>
      </c>
    </row>
    <row r="37">
      <c r="B37" s="32">
        <v>1.0</v>
      </c>
      <c r="C37" s="32">
        <v>1.0</v>
      </c>
      <c r="D37" s="32">
        <v>1.0</v>
      </c>
      <c r="E37" s="32">
        <v>1.0</v>
      </c>
      <c r="F37" s="32">
        <v>1.0</v>
      </c>
      <c r="G37" s="32">
        <v>1.0</v>
      </c>
      <c r="H37" s="32">
        <v>1.0</v>
      </c>
      <c r="I37" s="32">
        <v>1.0</v>
      </c>
      <c r="J37" s="32">
        <v>1.0</v>
      </c>
      <c r="K37" s="32">
        <v>1.0</v>
      </c>
      <c r="L37" s="32">
        <v>1.0</v>
      </c>
      <c r="M37" s="32">
        <v>1.0</v>
      </c>
      <c r="N37" s="32">
        <v>3168.0</v>
      </c>
      <c r="O37" s="32">
        <v>1.0</v>
      </c>
      <c r="P37" s="32">
        <v>1.0</v>
      </c>
      <c r="Q37" s="32">
        <v>1.0</v>
      </c>
      <c r="R37" s="32">
        <v>0.0</v>
      </c>
      <c r="S37" s="32">
        <v>0.0</v>
      </c>
      <c r="T37" s="32">
        <v>1.0</v>
      </c>
      <c r="U37" s="32">
        <v>1.0</v>
      </c>
    </row>
    <row r="38">
      <c r="B38" s="32">
        <v>1.0</v>
      </c>
      <c r="C38" s="32">
        <v>1.0</v>
      </c>
      <c r="D38" s="32">
        <v>1.0</v>
      </c>
      <c r="E38" s="32">
        <v>1.0</v>
      </c>
      <c r="F38" s="32">
        <v>1.0</v>
      </c>
      <c r="G38" s="32">
        <v>1.0</v>
      </c>
      <c r="H38" s="32">
        <v>1.0</v>
      </c>
      <c r="I38" s="32">
        <v>1.0</v>
      </c>
      <c r="J38" s="32">
        <v>1.0</v>
      </c>
      <c r="K38" s="32">
        <v>1.0</v>
      </c>
      <c r="L38" s="32">
        <v>1.0</v>
      </c>
      <c r="M38" s="32">
        <v>1.0</v>
      </c>
      <c r="N38" s="32">
        <v>3084.0</v>
      </c>
      <c r="O38" s="32">
        <v>1.0</v>
      </c>
      <c r="P38" s="32">
        <v>1.0</v>
      </c>
      <c r="Q38" s="32">
        <v>1.0</v>
      </c>
      <c r="R38" s="32">
        <v>0.0</v>
      </c>
      <c r="S38" s="32">
        <v>0.0</v>
      </c>
      <c r="T38" s="32">
        <v>1.0</v>
      </c>
      <c r="U38" s="32">
        <v>1.0</v>
      </c>
    </row>
    <row r="39">
      <c r="B39" s="32">
        <v>1.0</v>
      </c>
      <c r="C39" s="32">
        <v>1.0</v>
      </c>
      <c r="D39" s="32">
        <v>1.0</v>
      </c>
      <c r="E39" s="32">
        <v>1.0</v>
      </c>
      <c r="F39" s="32">
        <v>0.0</v>
      </c>
      <c r="G39" s="32">
        <v>1.0</v>
      </c>
      <c r="H39" s="32">
        <v>1.0</v>
      </c>
      <c r="I39" s="32">
        <v>1.0</v>
      </c>
      <c r="J39" s="32">
        <v>1.0</v>
      </c>
      <c r="K39" s="32">
        <v>1.0</v>
      </c>
      <c r="L39" s="32">
        <v>0.0</v>
      </c>
      <c r="M39" s="32">
        <v>1.0</v>
      </c>
      <c r="N39" s="32">
        <v>3108.0</v>
      </c>
      <c r="O39" s="32">
        <v>1.0</v>
      </c>
      <c r="P39" s="32">
        <v>1.0</v>
      </c>
      <c r="Q39" s="32">
        <v>1.0</v>
      </c>
      <c r="R39" s="32">
        <v>0.0</v>
      </c>
      <c r="S39" s="32">
        <v>0.0</v>
      </c>
      <c r="T39" s="32">
        <v>1.0</v>
      </c>
      <c r="U39" s="32">
        <v>1.0</v>
      </c>
    </row>
    <row r="40">
      <c r="B40" s="32">
        <v>1.0</v>
      </c>
      <c r="C40" s="32">
        <v>0.0</v>
      </c>
      <c r="D40" s="32">
        <v>1.0</v>
      </c>
      <c r="E40" s="32">
        <v>1.0</v>
      </c>
      <c r="F40" s="32">
        <v>1.0</v>
      </c>
      <c r="G40" s="32">
        <v>1.0</v>
      </c>
      <c r="H40" s="32">
        <v>1.0</v>
      </c>
      <c r="I40" s="32">
        <v>1.0</v>
      </c>
      <c r="J40" s="32">
        <v>1.0</v>
      </c>
      <c r="K40" s="32">
        <v>1.0</v>
      </c>
      <c r="L40" s="32">
        <v>1.0</v>
      </c>
      <c r="M40" s="32">
        <v>1.0</v>
      </c>
      <c r="N40" s="32">
        <v>3224.0</v>
      </c>
      <c r="O40" s="32">
        <v>1.0</v>
      </c>
      <c r="P40" s="32">
        <v>1.0</v>
      </c>
      <c r="Q40" s="32">
        <v>1.0</v>
      </c>
      <c r="R40" s="32">
        <v>1.0</v>
      </c>
      <c r="S40" s="32">
        <v>0.0</v>
      </c>
      <c r="T40" s="32">
        <v>1.0</v>
      </c>
      <c r="U40" s="32">
        <v>1.0</v>
      </c>
    </row>
    <row r="41">
      <c r="B41" s="32">
        <v>0.0</v>
      </c>
      <c r="C41" s="32">
        <v>1.0</v>
      </c>
      <c r="D41" s="32">
        <v>1.0</v>
      </c>
      <c r="E41" s="32">
        <v>1.0</v>
      </c>
      <c r="F41" s="32">
        <v>1.0</v>
      </c>
      <c r="G41" s="32">
        <v>1.0</v>
      </c>
      <c r="H41" s="32">
        <v>1.0</v>
      </c>
      <c r="I41" s="32">
        <v>1.0</v>
      </c>
      <c r="J41" s="32">
        <v>0.0</v>
      </c>
      <c r="K41" s="32">
        <v>1.0</v>
      </c>
      <c r="L41" s="32">
        <v>1.0</v>
      </c>
      <c r="M41" s="32">
        <v>1.0</v>
      </c>
      <c r="N41" s="32">
        <v>3180.0</v>
      </c>
      <c r="O41" s="32">
        <v>1.0</v>
      </c>
      <c r="P41" s="32">
        <v>1.0</v>
      </c>
      <c r="Q41" s="32">
        <v>1.0</v>
      </c>
      <c r="R41" s="32">
        <v>1.0</v>
      </c>
      <c r="S41" s="32">
        <v>0.0</v>
      </c>
      <c r="T41" s="32">
        <v>1.0</v>
      </c>
      <c r="U41" s="32">
        <v>1.0</v>
      </c>
    </row>
    <row r="42">
      <c r="B42" s="32">
        <v>1.0</v>
      </c>
      <c r="C42" s="32">
        <v>1.0</v>
      </c>
      <c r="D42" s="32">
        <v>0.0</v>
      </c>
      <c r="E42" s="32">
        <v>1.0</v>
      </c>
      <c r="F42" s="32">
        <v>0.0</v>
      </c>
      <c r="G42" s="32">
        <v>1.0</v>
      </c>
      <c r="H42" s="32">
        <v>1.0</v>
      </c>
      <c r="I42" s="32">
        <v>1.0</v>
      </c>
      <c r="J42" s="32">
        <v>1.0</v>
      </c>
      <c r="K42" s="32">
        <v>1.0</v>
      </c>
      <c r="L42" s="32">
        <v>1.0</v>
      </c>
      <c r="M42" s="32">
        <v>1.0</v>
      </c>
      <c r="N42" s="32">
        <v>3116.0</v>
      </c>
      <c r="O42" s="32">
        <v>1.0</v>
      </c>
      <c r="P42" s="32">
        <v>1.0</v>
      </c>
      <c r="Q42" s="32">
        <v>1.0</v>
      </c>
      <c r="R42" s="32">
        <v>1.0</v>
      </c>
      <c r="S42" s="32">
        <v>0.0</v>
      </c>
      <c r="T42" s="32">
        <v>1.0</v>
      </c>
      <c r="U42" s="32">
        <v>1.0</v>
      </c>
    </row>
    <row r="43">
      <c r="B43" s="32">
        <v>1.0</v>
      </c>
      <c r="C43" s="32">
        <v>1.0</v>
      </c>
      <c r="D43" s="32">
        <v>1.0</v>
      </c>
      <c r="E43" s="32">
        <v>1.0</v>
      </c>
      <c r="F43" s="32">
        <v>1.0</v>
      </c>
      <c r="G43" s="32">
        <v>1.0</v>
      </c>
      <c r="H43" s="32">
        <v>1.0</v>
      </c>
      <c r="I43" s="32">
        <v>1.0</v>
      </c>
      <c r="J43" s="32">
        <v>1.0</v>
      </c>
      <c r="K43" s="32">
        <v>1.0</v>
      </c>
      <c r="L43" s="32">
        <v>1.0</v>
      </c>
      <c r="M43" s="32">
        <v>1.0</v>
      </c>
      <c r="N43" s="32">
        <v>3188.0</v>
      </c>
      <c r="O43" s="32">
        <v>1.0</v>
      </c>
      <c r="P43" s="32">
        <v>1.0</v>
      </c>
      <c r="Q43" s="32">
        <v>1.0</v>
      </c>
      <c r="R43" s="32">
        <v>1.0</v>
      </c>
      <c r="S43" s="32">
        <v>1.0</v>
      </c>
      <c r="T43" s="32">
        <v>1.0</v>
      </c>
      <c r="U43" s="32">
        <v>1.0</v>
      </c>
    </row>
    <row r="44">
      <c r="A44" s="115" t="s">
        <v>137</v>
      </c>
      <c r="B44" s="32">
        <f t="shared" ref="B44:U44" si="7">AVERAGE(B34:B43)</f>
        <v>0.8</v>
      </c>
      <c r="C44" s="32">
        <f t="shared" si="7"/>
        <v>0.9</v>
      </c>
      <c r="D44" s="32">
        <f t="shared" si="7"/>
        <v>0.8</v>
      </c>
      <c r="E44" s="32">
        <f t="shared" si="7"/>
        <v>1</v>
      </c>
      <c r="F44" s="32">
        <f t="shared" si="7"/>
        <v>0.8</v>
      </c>
      <c r="G44" s="32">
        <f t="shared" si="7"/>
        <v>1</v>
      </c>
      <c r="H44" s="32">
        <f t="shared" si="7"/>
        <v>1</v>
      </c>
      <c r="I44" s="32">
        <f t="shared" si="7"/>
        <v>1</v>
      </c>
      <c r="J44" s="32">
        <f t="shared" si="7"/>
        <v>0.9</v>
      </c>
      <c r="K44" s="32">
        <f t="shared" si="7"/>
        <v>1</v>
      </c>
      <c r="L44" s="32">
        <f t="shared" si="7"/>
        <v>0.9</v>
      </c>
      <c r="M44" s="32">
        <f t="shared" si="7"/>
        <v>1</v>
      </c>
      <c r="N44" s="32">
        <f t="shared" si="7"/>
        <v>3157.6</v>
      </c>
      <c r="O44" s="32">
        <f t="shared" si="7"/>
        <v>1</v>
      </c>
      <c r="P44" s="32">
        <f t="shared" si="7"/>
        <v>0.9</v>
      </c>
      <c r="Q44" s="32">
        <f t="shared" si="7"/>
        <v>1</v>
      </c>
      <c r="R44" s="32">
        <f t="shared" si="7"/>
        <v>0.6</v>
      </c>
      <c r="S44" s="32">
        <f t="shared" si="7"/>
        <v>0.3</v>
      </c>
      <c r="T44" s="32">
        <f t="shared" si="7"/>
        <v>1</v>
      </c>
      <c r="U44" s="32">
        <f t="shared" si="7"/>
        <v>1</v>
      </c>
    </row>
    <row r="45">
      <c r="A45" s="114"/>
    </row>
    <row r="46">
      <c r="A46" s="114" t="s">
        <v>147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49"/>
      <c r="M46" s="149"/>
      <c r="N46" s="149"/>
      <c r="O46" s="152"/>
      <c r="P46" s="152"/>
      <c r="Q46" s="152"/>
      <c r="R46" s="152"/>
      <c r="S46" s="152"/>
      <c r="T46" s="149"/>
      <c r="U46" s="149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50.82</v>
      </c>
      <c r="C3" s="32">
        <v>4.96</v>
      </c>
      <c r="D3" s="32">
        <v>3.58</v>
      </c>
      <c r="E3" s="32">
        <v>6.93</v>
      </c>
      <c r="F3" s="32">
        <v>5.3</v>
      </c>
      <c r="G3" s="32">
        <v>7.19</v>
      </c>
      <c r="H3" s="32">
        <v>1.46</v>
      </c>
      <c r="I3" s="32">
        <v>3.23</v>
      </c>
      <c r="J3" s="32">
        <v>6.75</v>
      </c>
      <c r="K3" s="32">
        <v>9.82</v>
      </c>
      <c r="O3" s="32">
        <v>16.15</v>
      </c>
      <c r="P3" s="32">
        <v>5.78</v>
      </c>
      <c r="Q3" s="32">
        <v>5.86</v>
      </c>
      <c r="R3" s="32">
        <v>5.05</v>
      </c>
      <c r="S3" s="32">
        <v>3.09</v>
      </c>
    </row>
    <row r="4">
      <c r="B4" s="32">
        <v>50.77</v>
      </c>
      <c r="C4" s="32">
        <v>4.8</v>
      </c>
      <c r="D4" s="32">
        <v>3.12</v>
      </c>
      <c r="E4" s="32">
        <v>6.67</v>
      </c>
      <c r="F4" s="32">
        <v>5.08</v>
      </c>
      <c r="G4" s="32">
        <v>7.48</v>
      </c>
      <c r="H4" s="32">
        <v>1.61</v>
      </c>
      <c r="I4" s="32">
        <v>3.41</v>
      </c>
      <c r="J4" s="32">
        <v>6.88</v>
      </c>
      <c r="K4" s="32">
        <v>10.73</v>
      </c>
      <c r="O4" s="32">
        <v>16.22</v>
      </c>
      <c r="P4" s="32">
        <v>6.04</v>
      </c>
      <c r="Q4" s="32">
        <v>6.19</v>
      </c>
      <c r="R4" s="32">
        <v>4.98</v>
      </c>
      <c r="S4" s="32">
        <v>2.91</v>
      </c>
    </row>
    <row r="5">
      <c r="B5" s="32">
        <v>50.73</v>
      </c>
      <c r="C5" s="32">
        <v>4.65</v>
      </c>
      <c r="D5" s="32">
        <v>3.12</v>
      </c>
      <c r="E5" s="32">
        <v>6.43</v>
      </c>
      <c r="F5" s="32">
        <v>4.97</v>
      </c>
      <c r="G5" s="32">
        <v>6.58</v>
      </c>
      <c r="H5" s="32">
        <v>1.42</v>
      </c>
      <c r="I5" s="32">
        <v>3.32</v>
      </c>
      <c r="J5" s="32">
        <v>6.72</v>
      </c>
      <c r="K5" s="32">
        <v>9.95</v>
      </c>
      <c r="O5" s="32">
        <v>16.29</v>
      </c>
      <c r="P5" s="32">
        <v>5.93</v>
      </c>
      <c r="Q5" s="32">
        <v>6.05</v>
      </c>
      <c r="R5" s="32">
        <v>5.0</v>
      </c>
      <c r="S5" s="32">
        <v>2.95</v>
      </c>
    </row>
    <row r="6">
      <c r="B6" s="32">
        <v>50.69</v>
      </c>
      <c r="C6" s="32">
        <v>5.15</v>
      </c>
      <c r="D6" s="32">
        <v>3.51</v>
      </c>
      <c r="E6" s="32">
        <v>6.31</v>
      </c>
      <c r="F6" s="32">
        <v>4.99</v>
      </c>
      <c r="G6" s="32">
        <v>6.75</v>
      </c>
      <c r="H6" s="32">
        <v>1.54</v>
      </c>
      <c r="I6" s="32">
        <v>3.36</v>
      </c>
      <c r="J6" s="32">
        <v>6.69</v>
      </c>
      <c r="K6" s="32">
        <v>9.23</v>
      </c>
      <c r="O6" s="32">
        <v>16.22</v>
      </c>
      <c r="P6" s="32">
        <v>5.95</v>
      </c>
      <c r="Q6" s="32">
        <v>6.22</v>
      </c>
      <c r="R6" s="32">
        <v>5.04</v>
      </c>
      <c r="S6" s="32">
        <v>3.17</v>
      </c>
    </row>
    <row r="7">
      <c r="B7" s="32">
        <v>50.58</v>
      </c>
      <c r="C7" s="32">
        <v>4.81</v>
      </c>
      <c r="D7" s="32">
        <v>3.32</v>
      </c>
      <c r="E7" s="32">
        <v>6.47</v>
      </c>
      <c r="F7" s="32">
        <v>5.01</v>
      </c>
      <c r="G7" s="32">
        <v>7.18</v>
      </c>
      <c r="H7" s="32">
        <v>1.3</v>
      </c>
      <c r="I7" s="32">
        <v>3.29</v>
      </c>
      <c r="J7" s="32">
        <v>6.77</v>
      </c>
      <c r="K7" s="32">
        <v>9.93</v>
      </c>
      <c r="O7" s="32">
        <v>16.24</v>
      </c>
      <c r="P7" s="32">
        <v>5.63</v>
      </c>
      <c r="Q7" s="32">
        <v>5.42</v>
      </c>
      <c r="R7" s="32">
        <v>4.97</v>
      </c>
      <c r="S7" s="32">
        <v>3.06</v>
      </c>
    </row>
    <row r="8">
      <c r="B8" s="32">
        <v>50.71</v>
      </c>
      <c r="C8" s="32">
        <v>4.96</v>
      </c>
      <c r="D8" s="32">
        <v>3.5</v>
      </c>
      <c r="E8" s="32">
        <v>6.32</v>
      </c>
      <c r="F8" s="32">
        <v>5.03</v>
      </c>
      <c r="G8" s="32">
        <v>8.1</v>
      </c>
      <c r="H8" s="32">
        <v>1.69</v>
      </c>
      <c r="I8" s="32">
        <v>3.4</v>
      </c>
      <c r="J8" s="32">
        <v>6.74</v>
      </c>
      <c r="K8" s="32">
        <v>10.76</v>
      </c>
      <c r="O8" s="32">
        <v>16.23</v>
      </c>
      <c r="P8" s="32">
        <v>5.5</v>
      </c>
      <c r="Q8" s="32">
        <v>5.49</v>
      </c>
      <c r="R8" s="32">
        <v>4.97</v>
      </c>
      <c r="S8" s="32">
        <v>2.68</v>
      </c>
    </row>
    <row r="9">
      <c r="B9" s="32">
        <v>50.71</v>
      </c>
      <c r="C9" s="32">
        <v>4.87</v>
      </c>
      <c r="D9" s="32">
        <v>3.38</v>
      </c>
      <c r="E9" s="32">
        <v>6.43</v>
      </c>
      <c r="F9" s="32">
        <v>5.22</v>
      </c>
      <c r="G9" s="32">
        <v>6.66</v>
      </c>
      <c r="H9" s="32">
        <v>1.25</v>
      </c>
      <c r="I9" s="32">
        <v>3.33</v>
      </c>
      <c r="J9" s="32">
        <v>6.69</v>
      </c>
      <c r="K9" s="32">
        <v>10.06</v>
      </c>
      <c r="O9" s="32">
        <v>16.15</v>
      </c>
      <c r="P9" s="32">
        <v>5.56</v>
      </c>
      <c r="Q9" s="32">
        <v>5.32</v>
      </c>
      <c r="R9" s="32">
        <v>4.98</v>
      </c>
      <c r="S9" s="32">
        <v>2.7</v>
      </c>
    </row>
    <row r="10">
      <c r="B10" s="32">
        <v>50.65</v>
      </c>
      <c r="C10" s="32">
        <v>5.07</v>
      </c>
      <c r="D10" s="32">
        <v>3.67</v>
      </c>
      <c r="E10" s="32">
        <v>7.33</v>
      </c>
      <c r="F10" s="32">
        <v>5.1</v>
      </c>
      <c r="G10" s="32">
        <v>7.16</v>
      </c>
      <c r="H10" s="32">
        <v>1.38</v>
      </c>
      <c r="I10" s="32">
        <v>3.41</v>
      </c>
      <c r="J10" s="32">
        <v>6.76</v>
      </c>
      <c r="K10" s="32">
        <v>10.46</v>
      </c>
      <c r="O10" s="32">
        <v>16.26</v>
      </c>
      <c r="P10" s="32">
        <v>5.9</v>
      </c>
      <c r="Q10" s="32">
        <v>5.64</v>
      </c>
      <c r="R10" s="32">
        <v>4.97</v>
      </c>
      <c r="S10" s="32">
        <v>3.1</v>
      </c>
    </row>
    <row r="11">
      <c r="B11" s="32">
        <v>50.73</v>
      </c>
      <c r="C11" s="32">
        <v>4.81</v>
      </c>
      <c r="D11" s="32">
        <v>3.17</v>
      </c>
      <c r="E11" s="32">
        <v>7.1</v>
      </c>
      <c r="F11" s="32">
        <v>5.07</v>
      </c>
      <c r="G11" s="32">
        <v>8.1</v>
      </c>
      <c r="H11" s="32">
        <v>1.45</v>
      </c>
      <c r="I11" s="32">
        <v>3.36</v>
      </c>
      <c r="J11" s="32">
        <v>6.73</v>
      </c>
      <c r="K11" s="32">
        <v>9.97</v>
      </c>
      <c r="O11" s="32">
        <v>16.32</v>
      </c>
      <c r="P11" s="32">
        <v>5.52</v>
      </c>
      <c r="Q11" s="32">
        <v>5.67</v>
      </c>
      <c r="R11" s="32">
        <v>5.0</v>
      </c>
      <c r="S11" s="32">
        <v>3.06</v>
      </c>
    </row>
    <row r="12">
      <c r="B12" s="32">
        <v>50.7</v>
      </c>
      <c r="C12" s="32">
        <v>5.04</v>
      </c>
      <c r="D12" s="32">
        <v>4.03</v>
      </c>
      <c r="E12" s="32">
        <v>6.61</v>
      </c>
      <c r="F12" s="32">
        <v>5.02</v>
      </c>
      <c r="G12" s="32">
        <v>7.65</v>
      </c>
      <c r="H12" s="32">
        <v>1.42</v>
      </c>
      <c r="I12" s="32">
        <v>3.24</v>
      </c>
      <c r="J12" s="32">
        <v>6.77</v>
      </c>
      <c r="K12" s="32">
        <v>10.36</v>
      </c>
      <c r="O12" s="32">
        <v>16.25</v>
      </c>
      <c r="P12" s="32">
        <v>5.84</v>
      </c>
      <c r="Q12" s="32">
        <v>5.68</v>
      </c>
      <c r="R12" s="32">
        <v>5.01</v>
      </c>
      <c r="S12" s="32">
        <v>3.15</v>
      </c>
    </row>
    <row r="13">
      <c r="A13" s="115" t="s">
        <v>137</v>
      </c>
      <c r="B13" s="34">
        <f t="shared" ref="B13:K13" si="1">AVERAGE(B3:B12)</f>
        <v>50.709</v>
      </c>
      <c r="C13" s="34">
        <f t="shared" si="1"/>
        <v>4.912</v>
      </c>
      <c r="D13" s="34">
        <f t="shared" si="1"/>
        <v>3.44</v>
      </c>
      <c r="E13" s="34">
        <f t="shared" si="1"/>
        <v>6.66</v>
      </c>
      <c r="F13" s="34">
        <f t="shared" si="1"/>
        <v>5.079</v>
      </c>
      <c r="G13" s="34">
        <f t="shared" si="1"/>
        <v>7.285</v>
      </c>
      <c r="H13" s="34">
        <f t="shared" si="1"/>
        <v>1.452</v>
      </c>
      <c r="I13" s="34">
        <f t="shared" si="1"/>
        <v>3.335</v>
      </c>
      <c r="J13" s="34">
        <f t="shared" si="1"/>
        <v>6.75</v>
      </c>
      <c r="K13" s="34">
        <f t="shared" si="1"/>
        <v>10.127</v>
      </c>
      <c r="O13" s="34">
        <f t="shared" ref="O13:S13" si="2">AVERAGE(O3:O12)</f>
        <v>16.233</v>
      </c>
      <c r="P13" s="34">
        <f t="shared" si="2"/>
        <v>5.765</v>
      </c>
      <c r="Q13" s="34">
        <f t="shared" si="2"/>
        <v>5.754</v>
      </c>
      <c r="R13" s="34">
        <f t="shared" si="2"/>
        <v>4.997</v>
      </c>
      <c r="S13" s="34">
        <f t="shared" si="2"/>
        <v>2.987</v>
      </c>
    </row>
    <row r="14">
      <c r="A14" s="115" t="s">
        <v>138</v>
      </c>
      <c r="B14" s="32">
        <f t="shared" ref="B14:K14" si="3">_xlfn.STDEV.S(B3:B12)</f>
        <v>0.06454111523</v>
      </c>
      <c r="C14" s="32">
        <f t="shared" si="3"/>
        <v>0.151422881</v>
      </c>
      <c r="D14" s="32">
        <f t="shared" si="3"/>
        <v>0.2837839554</v>
      </c>
      <c r="E14" s="32">
        <f t="shared" si="3"/>
        <v>0.3492849839</v>
      </c>
      <c r="F14" s="32">
        <f t="shared" si="3"/>
        <v>0.1052457442</v>
      </c>
      <c r="G14" s="32">
        <f t="shared" si="3"/>
        <v>0.5486599838</v>
      </c>
      <c r="H14" s="32">
        <f t="shared" si="3"/>
        <v>0.1335664629</v>
      </c>
      <c r="I14" s="32">
        <f t="shared" si="3"/>
        <v>0.06587024282</v>
      </c>
      <c r="J14" s="32">
        <f t="shared" si="3"/>
        <v>0.05416025603</v>
      </c>
      <c r="K14" s="32">
        <f t="shared" si="3"/>
        <v>0.4627946509</v>
      </c>
      <c r="O14" s="32">
        <f t="shared" ref="O14:S14" si="4">_xlfn.STDEV.S(O3:O12)</f>
        <v>0.05375872022</v>
      </c>
      <c r="P14" s="32">
        <f t="shared" si="4"/>
        <v>0.1976669477</v>
      </c>
      <c r="Q14" s="32">
        <f t="shared" si="4"/>
        <v>0.3164455368</v>
      </c>
      <c r="R14" s="32">
        <f t="shared" si="4"/>
        <v>0.02907843798</v>
      </c>
      <c r="S14" s="32">
        <f t="shared" si="4"/>
        <v>0.175755512</v>
      </c>
    </row>
    <row r="15">
      <c r="A15" s="114" t="s">
        <v>139</v>
      </c>
      <c r="B15" s="34">
        <f t="shared" ref="B15:K15" si="5">2*B14</f>
        <v>0.1290822305</v>
      </c>
      <c r="C15" s="34">
        <f t="shared" si="5"/>
        <v>0.302845762</v>
      </c>
      <c r="D15" s="34">
        <f t="shared" si="5"/>
        <v>0.5675679108</v>
      </c>
      <c r="E15" s="34">
        <f t="shared" si="5"/>
        <v>0.6985699679</v>
      </c>
      <c r="F15" s="34">
        <f t="shared" si="5"/>
        <v>0.2104914883</v>
      </c>
      <c r="G15" s="34">
        <f t="shared" si="5"/>
        <v>1.097319968</v>
      </c>
      <c r="H15" s="34">
        <f t="shared" si="5"/>
        <v>0.2671329257</v>
      </c>
      <c r="I15" s="34">
        <f t="shared" si="5"/>
        <v>0.1317404856</v>
      </c>
      <c r="J15" s="34">
        <f t="shared" si="5"/>
        <v>0.1083205121</v>
      </c>
      <c r="K15" s="34">
        <f t="shared" si="5"/>
        <v>0.9255893018</v>
      </c>
      <c r="O15" s="34">
        <f t="shared" ref="O15:Q15" si="6">2*O14</f>
        <v>0.1075174404</v>
      </c>
      <c r="P15" s="34">
        <f t="shared" si="6"/>
        <v>0.3953338954</v>
      </c>
      <c r="Q15" s="34">
        <f t="shared" si="6"/>
        <v>0.6328910737</v>
      </c>
      <c r="S15" s="34">
        <f>2*S14</f>
        <v>0.351511024</v>
      </c>
    </row>
    <row r="16">
      <c r="A16" s="114" t="s">
        <v>140</v>
      </c>
      <c r="B16" s="32">
        <v>59.78</v>
      </c>
      <c r="C16" s="32">
        <v>4.49</v>
      </c>
      <c r="D16" s="32">
        <v>3.77</v>
      </c>
      <c r="E16" s="32">
        <v>10.91</v>
      </c>
      <c r="F16" s="32">
        <v>8.47</v>
      </c>
      <c r="G16" s="32">
        <v>11.48</v>
      </c>
      <c r="H16" s="32">
        <v>2.14</v>
      </c>
      <c r="I16" s="32">
        <v>5.44</v>
      </c>
      <c r="J16" s="32">
        <v>8.88</v>
      </c>
      <c r="K16" s="32">
        <v>10.18</v>
      </c>
      <c r="O16" s="32">
        <v>26.99</v>
      </c>
      <c r="P16" s="32">
        <v>7.98</v>
      </c>
      <c r="Q16" s="32">
        <v>5.84</v>
      </c>
      <c r="R16" s="32">
        <v>8.46</v>
      </c>
      <c r="S16" s="32">
        <v>3.01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0.4438660552</v>
      </c>
      <c r="L17" s="117"/>
      <c r="M17" s="117"/>
      <c r="N17" s="117"/>
      <c r="O17" s="117"/>
      <c r="P17" s="112" t="s">
        <v>142</v>
      </c>
      <c r="Q17" s="117">
        <f>average(L15:Q15)</f>
        <v>0.3785808032</v>
      </c>
      <c r="R17" s="117"/>
      <c r="S17" s="117"/>
      <c r="T17" s="112" t="s">
        <v>143</v>
      </c>
      <c r="U17" s="117">
        <f>average(R15:U15)</f>
        <v>0.351511024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7680.0</v>
      </c>
      <c r="C19" s="119">
        <v>3156.0</v>
      </c>
      <c r="D19" s="119">
        <v>3108.0</v>
      </c>
      <c r="E19" s="119">
        <v>2968.0</v>
      </c>
      <c r="F19" s="119">
        <v>3052.0</v>
      </c>
      <c r="G19" s="119">
        <v>3088.0</v>
      </c>
      <c r="H19" s="119">
        <v>2980.0</v>
      </c>
      <c r="I19" s="119">
        <v>19152.0</v>
      </c>
      <c r="J19" s="119">
        <v>2940.0</v>
      </c>
      <c r="K19" s="119">
        <v>3048.0</v>
      </c>
      <c r="L19" s="119"/>
      <c r="M19" s="119"/>
      <c r="N19" s="119"/>
      <c r="O19" s="119">
        <v>21392.0</v>
      </c>
      <c r="P19" s="119">
        <v>10884.0</v>
      </c>
      <c r="Q19" s="119">
        <v>5152.0</v>
      </c>
      <c r="R19" s="119">
        <v>36456.0</v>
      </c>
      <c r="S19" s="119">
        <v>17532.0</v>
      </c>
      <c r="T19" s="119"/>
      <c r="U19" s="119"/>
    </row>
    <row r="20">
      <c r="B20" s="119">
        <v>7684.0</v>
      </c>
      <c r="C20" s="119">
        <v>3184.0</v>
      </c>
      <c r="D20" s="119">
        <v>3020.0</v>
      </c>
      <c r="E20" s="119">
        <v>3104.0</v>
      </c>
      <c r="F20" s="119">
        <v>2996.0</v>
      </c>
      <c r="G20" s="119">
        <v>2976.0</v>
      </c>
      <c r="H20" s="119">
        <v>2908.0</v>
      </c>
      <c r="I20" s="119">
        <v>19148.0</v>
      </c>
      <c r="J20" s="119">
        <v>2932.0</v>
      </c>
      <c r="K20" s="119">
        <v>3060.0</v>
      </c>
      <c r="L20" s="119"/>
      <c r="M20" s="119"/>
      <c r="N20" s="119"/>
      <c r="O20" s="119">
        <v>21344.0</v>
      </c>
      <c r="P20" s="119">
        <v>10888.0</v>
      </c>
      <c r="Q20" s="119">
        <v>5152.0</v>
      </c>
      <c r="R20" s="119">
        <v>36120.0</v>
      </c>
      <c r="S20" s="119">
        <v>17620.0</v>
      </c>
      <c r="T20" s="119"/>
      <c r="U20" s="119"/>
    </row>
    <row r="21">
      <c r="B21" s="119">
        <v>7692.0</v>
      </c>
      <c r="C21" s="119">
        <v>3368.0</v>
      </c>
      <c r="D21" s="119">
        <v>3156.0</v>
      </c>
      <c r="E21" s="119">
        <v>3012.0</v>
      </c>
      <c r="F21" s="119">
        <v>3052.0</v>
      </c>
      <c r="G21" s="119">
        <v>3016.0</v>
      </c>
      <c r="H21" s="119">
        <v>2912.0</v>
      </c>
      <c r="I21" s="119">
        <v>19084.0</v>
      </c>
      <c r="J21" s="119">
        <v>2968.0</v>
      </c>
      <c r="K21" s="119">
        <v>2984.0</v>
      </c>
      <c r="L21" s="119"/>
      <c r="M21" s="119"/>
      <c r="N21" s="119"/>
      <c r="O21" s="119">
        <v>21392.0</v>
      </c>
      <c r="P21" s="119">
        <v>10884.0</v>
      </c>
      <c r="Q21" s="119">
        <v>5152.0</v>
      </c>
      <c r="R21" s="119">
        <v>36468.0</v>
      </c>
      <c r="S21" s="119">
        <v>17488.0</v>
      </c>
      <c r="T21" s="119"/>
      <c r="U21" s="119"/>
    </row>
    <row r="22">
      <c r="B22" s="119">
        <v>7688.0</v>
      </c>
      <c r="C22" s="119">
        <v>3252.0</v>
      </c>
      <c r="D22" s="119">
        <v>2960.0</v>
      </c>
      <c r="E22" s="119">
        <v>3116.0</v>
      </c>
      <c r="F22" s="119">
        <v>3024.0</v>
      </c>
      <c r="G22" s="119">
        <v>3016.0</v>
      </c>
      <c r="H22" s="119">
        <v>2940.0</v>
      </c>
      <c r="I22" s="119">
        <v>19108.0</v>
      </c>
      <c r="J22" s="119">
        <v>2944.0</v>
      </c>
      <c r="K22" s="119">
        <v>3012.0</v>
      </c>
      <c r="L22" s="119"/>
      <c r="M22" s="119"/>
      <c r="N22" s="119"/>
      <c r="O22" s="119">
        <v>21428.0</v>
      </c>
      <c r="P22" s="119">
        <v>10884.0</v>
      </c>
      <c r="Q22" s="119">
        <v>5152.0</v>
      </c>
      <c r="R22" s="119">
        <v>36164.0</v>
      </c>
      <c r="S22" s="119">
        <v>17524.0</v>
      </c>
      <c r="T22" s="119"/>
      <c r="U22" s="119"/>
    </row>
    <row r="23">
      <c r="B23" s="119">
        <v>7688.0</v>
      </c>
      <c r="C23" s="119">
        <v>3184.0</v>
      </c>
      <c r="D23" s="119">
        <v>3036.0</v>
      </c>
      <c r="E23" s="119">
        <v>2988.0</v>
      </c>
      <c r="F23" s="119">
        <v>3000.0</v>
      </c>
      <c r="G23" s="119">
        <v>3056.0</v>
      </c>
      <c r="H23" s="119">
        <v>3048.0</v>
      </c>
      <c r="I23" s="119">
        <v>19144.0</v>
      </c>
      <c r="J23" s="119">
        <v>2968.0</v>
      </c>
      <c r="K23" s="119">
        <v>2876.0</v>
      </c>
      <c r="L23" s="119"/>
      <c r="M23" s="119"/>
      <c r="N23" s="119"/>
      <c r="O23" s="119">
        <v>21396.0</v>
      </c>
      <c r="P23" s="119">
        <v>10884.0</v>
      </c>
      <c r="Q23" s="119">
        <v>5156.0</v>
      </c>
      <c r="R23" s="119">
        <v>36452.0</v>
      </c>
      <c r="S23" s="119">
        <v>17464.0</v>
      </c>
      <c r="T23" s="119"/>
      <c r="U23" s="119"/>
    </row>
    <row r="24">
      <c r="B24" s="119">
        <v>7692.0</v>
      </c>
      <c r="C24" s="119">
        <v>3264.0</v>
      </c>
      <c r="D24" s="119">
        <v>3008.0</v>
      </c>
      <c r="E24" s="119">
        <v>2976.0</v>
      </c>
      <c r="F24" s="119">
        <v>2992.0</v>
      </c>
      <c r="G24" s="119">
        <v>3052.0</v>
      </c>
      <c r="H24" s="119">
        <v>2992.0</v>
      </c>
      <c r="I24" s="119">
        <v>19148.0</v>
      </c>
      <c r="J24" s="119">
        <v>2936.0</v>
      </c>
      <c r="K24" s="119">
        <v>3000.0</v>
      </c>
      <c r="L24" s="119"/>
      <c r="M24" s="119"/>
      <c r="N24" s="119"/>
      <c r="O24" s="119">
        <v>21424.0</v>
      </c>
      <c r="P24" s="119">
        <v>10888.0</v>
      </c>
      <c r="Q24" s="119">
        <v>5152.0</v>
      </c>
      <c r="R24" s="119">
        <v>36392.0</v>
      </c>
      <c r="S24" s="119">
        <v>17572.0</v>
      </c>
      <c r="T24" s="119"/>
      <c r="U24" s="119"/>
    </row>
    <row r="25">
      <c r="B25" s="119">
        <v>7688.0</v>
      </c>
      <c r="C25" s="119">
        <v>3184.0</v>
      </c>
      <c r="D25" s="119">
        <v>3052.0</v>
      </c>
      <c r="E25" s="119">
        <v>3008.0</v>
      </c>
      <c r="F25" s="119">
        <v>3000.0</v>
      </c>
      <c r="G25" s="119">
        <v>2932.0</v>
      </c>
      <c r="H25" s="119">
        <v>2876.0</v>
      </c>
      <c r="I25" s="119">
        <v>19156.0</v>
      </c>
      <c r="J25" s="119">
        <v>2988.0</v>
      </c>
      <c r="K25" s="119">
        <v>3004.0</v>
      </c>
      <c r="L25" s="119"/>
      <c r="M25" s="119"/>
      <c r="N25" s="119"/>
      <c r="O25" s="119">
        <v>21392.0</v>
      </c>
      <c r="P25" s="119">
        <v>10888.0</v>
      </c>
      <c r="Q25" s="119">
        <v>5152.0</v>
      </c>
      <c r="R25" s="119">
        <v>35952.0</v>
      </c>
      <c r="S25" s="119">
        <v>17512.0</v>
      </c>
      <c r="T25" s="119"/>
      <c r="U25" s="119"/>
    </row>
    <row r="26">
      <c r="B26" s="119">
        <v>7656.0</v>
      </c>
      <c r="C26" s="119">
        <v>3180.0</v>
      </c>
      <c r="D26" s="119">
        <v>3052.0</v>
      </c>
      <c r="E26" s="119">
        <v>2912.0</v>
      </c>
      <c r="F26" s="119">
        <v>3008.0</v>
      </c>
      <c r="G26" s="119">
        <v>2972.0</v>
      </c>
      <c r="H26" s="119">
        <v>3048.0</v>
      </c>
      <c r="I26" s="119">
        <v>19144.0</v>
      </c>
      <c r="J26" s="119">
        <v>2912.0</v>
      </c>
      <c r="K26" s="119">
        <v>3036.0</v>
      </c>
      <c r="L26" s="119"/>
      <c r="M26" s="119"/>
      <c r="N26" s="119"/>
      <c r="O26" s="119">
        <v>21424.0</v>
      </c>
      <c r="P26" s="119">
        <v>10884.0</v>
      </c>
      <c r="Q26" s="119">
        <v>5152.0</v>
      </c>
      <c r="R26" s="119">
        <v>36484.0</v>
      </c>
      <c r="S26" s="119">
        <v>17548.0</v>
      </c>
      <c r="T26" s="119"/>
      <c r="U26" s="119"/>
    </row>
    <row r="27">
      <c r="B27" s="119">
        <v>7692.0</v>
      </c>
      <c r="C27" s="119">
        <v>3292.0</v>
      </c>
      <c r="D27" s="119">
        <v>3076.0</v>
      </c>
      <c r="E27" s="119">
        <v>3012.0</v>
      </c>
      <c r="F27" s="119">
        <v>2924.0</v>
      </c>
      <c r="G27" s="119">
        <v>2908.0</v>
      </c>
      <c r="H27" s="119">
        <v>3032.0</v>
      </c>
      <c r="I27" s="119">
        <v>19136.0</v>
      </c>
      <c r="J27" s="119">
        <v>3012.0</v>
      </c>
      <c r="K27" s="119">
        <v>3092.0</v>
      </c>
      <c r="L27" s="119"/>
      <c r="M27" s="119"/>
      <c r="N27" s="119"/>
      <c r="O27" s="119">
        <v>21328.0</v>
      </c>
      <c r="P27" s="119">
        <v>10884.0</v>
      </c>
      <c r="Q27" s="119">
        <v>5152.0</v>
      </c>
      <c r="R27" s="119">
        <v>36472.0</v>
      </c>
      <c r="S27" s="119">
        <v>17432.0</v>
      </c>
      <c r="T27" s="119"/>
      <c r="U27" s="119"/>
    </row>
    <row r="28">
      <c r="B28" s="119">
        <v>7692.0</v>
      </c>
      <c r="C28" s="119">
        <v>3168.0</v>
      </c>
      <c r="D28" s="119">
        <v>3040.0</v>
      </c>
      <c r="E28" s="119">
        <v>3036.0</v>
      </c>
      <c r="F28" s="119">
        <v>2912.0</v>
      </c>
      <c r="G28" s="119">
        <v>3064.0</v>
      </c>
      <c r="H28" s="119">
        <v>2952.0</v>
      </c>
      <c r="I28" s="119">
        <v>19152.0</v>
      </c>
      <c r="J28" s="119">
        <v>2940.0</v>
      </c>
      <c r="K28" s="119">
        <v>3028.0</v>
      </c>
      <c r="L28" s="119"/>
      <c r="M28" s="119"/>
      <c r="N28" s="119"/>
      <c r="O28" s="119">
        <v>21428.0</v>
      </c>
      <c r="P28" s="119">
        <v>10884.0</v>
      </c>
      <c r="Q28" s="119">
        <v>5156.0</v>
      </c>
      <c r="R28" s="119">
        <v>36464.0</v>
      </c>
      <c r="S28" s="119">
        <v>17552.0</v>
      </c>
      <c r="T28" s="119"/>
      <c r="U28" s="119"/>
    </row>
    <row r="29">
      <c r="A29" s="115" t="s">
        <v>137</v>
      </c>
      <c r="B29" s="34">
        <f t="shared" ref="B29:K29" si="7">AVERAGE(B19:B28)</f>
        <v>7685.2</v>
      </c>
      <c r="C29" s="34">
        <f t="shared" si="7"/>
        <v>3223.2</v>
      </c>
      <c r="D29" s="34">
        <f t="shared" si="7"/>
        <v>3050.8</v>
      </c>
      <c r="E29" s="34">
        <f t="shared" si="7"/>
        <v>3013.2</v>
      </c>
      <c r="F29" s="34">
        <f t="shared" si="7"/>
        <v>2996</v>
      </c>
      <c r="G29" s="34">
        <f t="shared" si="7"/>
        <v>3008</v>
      </c>
      <c r="H29" s="34">
        <f t="shared" si="7"/>
        <v>2968.8</v>
      </c>
      <c r="I29" s="34">
        <f t="shared" si="7"/>
        <v>19137.2</v>
      </c>
      <c r="J29" s="34">
        <f t="shared" si="7"/>
        <v>2954</v>
      </c>
      <c r="K29" s="34">
        <f t="shared" si="7"/>
        <v>3014</v>
      </c>
      <c r="O29" s="34">
        <f t="shared" ref="O29:S29" si="8">AVERAGE(O19:O28)</f>
        <v>21394.8</v>
      </c>
      <c r="P29" s="34">
        <f t="shared" si="8"/>
        <v>10885.2</v>
      </c>
      <c r="Q29" s="34">
        <f t="shared" si="8"/>
        <v>5152.8</v>
      </c>
      <c r="R29" s="34">
        <f t="shared" si="8"/>
        <v>36342.4</v>
      </c>
      <c r="S29" s="34">
        <f t="shared" si="8"/>
        <v>17524.4</v>
      </c>
    </row>
    <row r="30">
      <c r="A30" s="115" t="s">
        <v>138</v>
      </c>
      <c r="B30" s="32">
        <f t="shared" ref="B30:K30" si="9">_xlfn.STDEV.S(B19:B28)</f>
        <v>11.00302989</v>
      </c>
      <c r="C30" s="32">
        <f t="shared" si="9"/>
        <v>68.5027169</v>
      </c>
      <c r="D30" s="32">
        <f t="shared" si="9"/>
        <v>54.09621059</v>
      </c>
      <c r="E30" s="32">
        <f t="shared" si="9"/>
        <v>61.1606264</v>
      </c>
      <c r="F30" s="32">
        <f t="shared" si="9"/>
        <v>46.53314231</v>
      </c>
      <c r="G30" s="32">
        <f t="shared" si="9"/>
        <v>59.6284794</v>
      </c>
      <c r="H30" s="32">
        <f t="shared" si="9"/>
        <v>61.32753596</v>
      </c>
      <c r="I30" s="32">
        <f t="shared" si="9"/>
        <v>23.09785945</v>
      </c>
      <c r="J30" s="32">
        <f t="shared" si="9"/>
        <v>29.76948475</v>
      </c>
      <c r="K30" s="32">
        <f t="shared" si="9"/>
        <v>58.00383129</v>
      </c>
      <c r="O30" s="32">
        <f t="shared" ref="O30:S30" si="10">_xlfn.STDEV.S(O19:O28)</f>
        <v>34.92468086</v>
      </c>
      <c r="P30" s="32">
        <f t="shared" si="10"/>
        <v>1.932183566</v>
      </c>
      <c r="Q30" s="32">
        <f t="shared" si="10"/>
        <v>1.686548085</v>
      </c>
      <c r="R30" s="32">
        <f t="shared" si="10"/>
        <v>191.0457769</v>
      </c>
      <c r="S30" s="32">
        <f t="shared" si="10"/>
        <v>54.20783051</v>
      </c>
    </row>
    <row r="31">
      <c r="A31" s="114" t="s">
        <v>139</v>
      </c>
      <c r="B31" s="34">
        <f t="shared" ref="B31:K31" si="11">2*B30</f>
        <v>22.00605977</v>
      </c>
      <c r="C31" s="34">
        <f t="shared" si="11"/>
        <v>137.0054338</v>
      </c>
      <c r="D31" s="34">
        <f t="shared" si="11"/>
        <v>108.1924212</v>
      </c>
      <c r="E31" s="34">
        <f t="shared" si="11"/>
        <v>122.3212528</v>
      </c>
      <c r="F31" s="34">
        <f t="shared" si="11"/>
        <v>93.06628462</v>
      </c>
      <c r="G31" s="34">
        <f t="shared" si="11"/>
        <v>119.2569588</v>
      </c>
      <c r="H31" s="34">
        <f t="shared" si="11"/>
        <v>122.6550719</v>
      </c>
      <c r="I31" s="34">
        <f t="shared" si="11"/>
        <v>46.1957189</v>
      </c>
      <c r="J31" s="34">
        <f t="shared" si="11"/>
        <v>59.5389695</v>
      </c>
      <c r="K31" s="34">
        <f t="shared" si="11"/>
        <v>116.0076626</v>
      </c>
      <c r="O31" s="34">
        <f t="shared" ref="O31:Q31" si="12">2*O30</f>
        <v>69.84936172</v>
      </c>
      <c r="P31" s="34">
        <f t="shared" si="12"/>
        <v>3.864367132</v>
      </c>
      <c r="Q31" s="34">
        <f t="shared" si="12"/>
        <v>3.373096171</v>
      </c>
      <c r="S31" s="34">
        <f>2*S30</f>
        <v>108.415661</v>
      </c>
    </row>
    <row r="32">
      <c r="A32" s="114" t="s">
        <v>145</v>
      </c>
      <c r="B32" s="32">
        <v>7684.0</v>
      </c>
      <c r="C32" s="32">
        <v>3020.0</v>
      </c>
      <c r="D32" s="32">
        <v>3048.0</v>
      </c>
      <c r="E32" s="32">
        <v>2812.0</v>
      </c>
      <c r="F32" s="32">
        <v>2828.0</v>
      </c>
      <c r="G32" s="32">
        <v>2812.0</v>
      </c>
      <c r="H32" s="32">
        <v>2996.0</v>
      </c>
      <c r="I32" s="32">
        <v>19004.0</v>
      </c>
      <c r="J32" s="32">
        <v>3028.0</v>
      </c>
      <c r="K32" s="32">
        <v>3056.0</v>
      </c>
      <c r="O32" s="32">
        <v>21332.0</v>
      </c>
      <c r="P32" s="32">
        <v>10464.0</v>
      </c>
      <c r="Q32" s="32">
        <v>5140.0</v>
      </c>
      <c r="R32" s="32">
        <v>36448.0</v>
      </c>
      <c r="S32" s="32">
        <v>17080.0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0.09240681971</v>
      </c>
      <c r="L33" s="117"/>
      <c r="M33" s="117"/>
      <c r="N33" s="117"/>
      <c r="O33" s="117"/>
      <c r="P33" s="112" t="s">
        <v>142</v>
      </c>
      <c r="Q33" s="117">
        <f>average(M31:Q31)/1024</f>
        <v>0.02509336752</v>
      </c>
      <c r="R33" s="117"/>
      <c r="S33" s="117"/>
      <c r="T33" s="112" t="s">
        <v>143</v>
      </c>
      <c r="U33" s="117">
        <f>average(R31:U31)/1024</f>
        <v>0.105874669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32">
        <v>0.0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O38" s="32">
        <v>0.0</v>
      </c>
      <c r="P38" s="32">
        <v>0.0</v>
      </c>
      <c r="Q38" s="32">
        <v>0.0</v>
      </c>
      <c r="R38" s="32">
        <v>0.0</v>
      </c>
      <c r="S38" s="32">
        <v>0.0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O39" s="32">
        <v>0.0</v>
      </c>
      <c r="P39" s="32">
        <v>0.0</v>
      </c>
      <c r="Q39" s="32">
        <v>0.0</v>
      </c>
      <c r="R39" s="32">
        <v>0.0</v>
      </c>
      <c r="S39" s="32">
        <v>0.0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O40" s="32">
        <v>0.0</v>
      </c>
      <c r="P40" s="32">
        <v>0.0</v>
      </c>
      <c r="Q40" s="32">
        <v>0.0</v>
      </c>
      <c r="R40" s="32">
        <v>0.0</v>
      </c>
      <c r="S40" s="32">
        <v>0.0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O41" s="32">
        <v>0.0</v>
      </c>
      <c r="P41" s="32">
        <v>0.0</v>
      </c>
      <c r="Q41" s="32">
        <v>0.0</v>
      </c>
      <c r="R41" s="32">
        <v>0.0</v>
      </c>
      <c r="S41" s="32">
        <v>0.0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O42" s="32">
        <v>0.0</v>
      </c>
      <c r="P42" s="32">
        <v>0.0</v>
      </c>
      <c r="Q42" s="32">
        <v>0.0</v>
      </c>
      <c r="R42" s="32">
        <v>0.0</v>
      </c>
      <c r="S42" s="32">
        <v>0.0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O43" s="32">
        <v>0.0</v>
      </c>
      <c r="P43" s="32">
        <v>0.0</v>
      </c>
      <c r="Q43" s="32">
        <v>0.0</v>
      </c>
      <c r="R43" s="32">
        <v>0.0</v>
      </c>
      <c r="S43" s="32">
        <v>0.0</v>
      </c>
    </row>
    <row r="44">
      <c r="A44" s="115" t="s">
        <v>137</v>
      </c>
      <c r="B44" s="34">
        <f t="shared" ref="B44:U44" si="13">AVERAGE(B34:B43)</f>
        <v>0</v>
      </c>
      <c r="C44" s="34">
        <f t="shared" si="13"/>
        <v>0</v>
      </c>
      <c r="D44" s="34">
        <f t="shared" si="13"/>
        <v>0</v>
      </c>
      <c r="E44" s="34">
        <f t="shared" si="13"/>
        <v>0</v>
      </c>
      <c r="F44" s="34">
        <f t="shared" si="13"/>
        <v>0</v>
      </c>
      <c r="G44" s="34">
        <f t="shared" si="13"/>
        <v>0</v>
      </c>
      <c r="H44" s="34">
        <f t="shared" si="13"/>
        <v>0</v>
      </c>
      <c r="I44" s="34">
        <f t="shared" si="13"/>
        <v>0</v>
      </c>
      <c r="J44" s="34">
        <f t="shared" si="13"/>
        <v>0</v>
      </c>
      <c r="K44" s="34">
        <f t="shared" si="13"/>
        <v>0</v>
      </c>
      <c r="L44" s="34" t="str">
        <f t="shared" si="13"/>
        <v>#DIV/0!</v>
      </c>
      <c r="M44" s="34" t="str">
        <f t="shared" si="13"/>
        <v>#DIV/0!</v>
      </c>
      <c r="N44" s="34" t="str">
        <f t="shared" si="13"/>
        <v>#DIV/0!</v>
      </c>
      <c r="O44" s="34">
        <f t="shared" si="13"/>
        <v>0</v>
      </c>
      <c r="P44" s="34">
        <f t="shared" si="13"/>
        <v>0</v>
      </c>
      <c r="Q44" s="34">
        <f t="shared" si="13"/>
        <v>0</v>
      </c>
      <c r="R44" s="34">
        <f t="shared" si="13"/>
        <v>0</v>
      </c>
      <c r="S44" s="34">
        <f t="shared" si="13"/>
        <v>0</v>
      </c>
      <c r="T44" s="34" t="str">
        <f t="shared" si="13"/>
        <v>#DIV/0!</v>
      </c>
      <c r="U44" s="34" t="str">
        <f t="shared" si="13"/>
        <v>#DIV/0!</v>
      </c>
    </row>
    <row r="45">
      <c r="A45" s="114"/>
    </row>
    <row r="46">
      <c r="A46" s="114" t="s">
        <v>147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4"/>
      <c r="M46" s="154"/>
      <c r="N46" s="154"/>
      <c r="O46" s="153"/>
      <c r="P46" s="153"/>
      <c r="Q46" s="153"/>
      <c r="R46" s="153"/>
      <c r="S46" s="153"/>
      <c r="T46" s="154"/>
      <c r="U46" s="154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111.39</v>
      </c>
      <c r="C3" s="127">
        <v>1.19</v>
      </c>
      <c r="D3" s="128"/>
      <c r="E3" s="127">
        <v>0.42</v>
      </c>
      <c r="F3" s="127">
        <v>6.05</v>
      </c>
      <c r="G3" s="127">
        <v>8.7</v>
      </c>
      <c r="H3" s="128"/>
      <c r="I3" s="127">
        <v>0.1</v>
      </c>
      <c r="J3" s="128"/>
      <c r="K3" s="127">
        <v>1.03</v>
      </c>
      <c r="L3" s="32" t="s">
        <v>153</v>
      </c>
      <c r="M3" s="32" t="s">
        <v>153</v>
      </c>
      <c r="N3" s="32" t="s">
        <v>153</v>
      </c>
      <c r="O3" s="32" t="s">
        <v>153</v>
      </c>
      <c r="P3" s="32" t="s">
        <v>153</v>
      </c>
      <c r="Q3" s="32" t="s">
        <v>153</v>
      </c>
      <c r="R3" s="32" t="s">
        <v>153</v>
      </c>
      <c r="S3" s="32">
        <v>0.98</v>
      </c>
      <c r="T3" s="32" t="s">
        <v>153</v>
      </c>
    </row>
    <row r="4">
      <c r="B4" s="127">
        <v>112.05</v>
      </c>
      <c r="C4" s="127">
        <v>1.13</v>
      </c>
      <c r="D4" s="128"/>
      <c r="E4" s="127">
        <v>0.4</v>
      </c>
      <c r="F4" s="127">
        <v>6.05</v>
      </c>
      <c r="G4" s="127">
        <v>9.22</v>
      </c>
      <c r="H4" s="128"/>
      <c r="I4" s="127">
        <v>0.11</v>
      </c>
      <c r="J4" s="128"/>
      <c r="K4" s="127">
        <v>0.92</v>
      </c>
      <c r="L4" s="32" t="s">
        <v>153</v>
      </c>
      <c r="M4" s="32" t="s">
        <v>153</v>
      </c>
      <c r="N4" s="32" t="s">
        <v>153</v>
      </c>
      <c r="O4" s="32" t="s">
        <v>153</v>
      </c>
      <c r="P4" s="32" t="s">
        <v>153</v>
      </c>
      <c r="Q4" s="32" t="s">
        <v>153</v>
      </c>
      <c r="R4" s="32" t="s">
        <v>153</v>
      </c>
      <c r="S4" s="32">
        <v>0.899999999999999</v>
      </c>
      <c r="T4" s="32" t="s">
        <v>153</v>
      </c>
    </row>
    <row r="5">
      <c r="B5" s="127">
        <v>111.08</v>
      </c>
      <c r="C5" s="127">
        <v>1.17</v>
      </c>
      <c r="D5" s="128"/>
      <c r="E5" s="127">
        <v>0.39</v>
      </c>
      <c r="F5" s="127">
        <v>6.0</v>
      </c>
      <c r="G5" s="127">
        <v>9.11</v>
      </c>
      <c r="H5" s="128"/>
      <c r="I5" s="127">
        <v>0.11</v>
      </c>
      <c r="J5" s="128"/>
      <c r="K5" s="127">
        <v>0.99</v>
      </c>
      <c r="L5" s="32" t="s">
        <v>153</v>
      </c>
      <c r="M5" s="32" t="s">
        <v>153</v>
      </c>
      <c r="N5" s="32" t="s">
        <v>153</v>
      </c>
      <c r="O5" s="32" t="s">
        <v>153</v>
      </c>
      <c r="P5" s="32" t="s">
        <v>153</v>
      </c>
      <c r="Q5" s="32" t="s">
        <v>153</v>
      </c>
      <c r="R5" s="32" t="s">
        <v>153</v>
      </c>
      <c r="S5" s="32">
        <v>0.899999999999999</v>
      </c>
      <c r="T5" s="32" t="s">
        <v>153</v>
      </c>
    </row>
    <row r="6">
      <c r="B6" s="127">
        <v>110.78</v>
      </c>
      <c r="C6" s="127">
        <v>1.18</v>
      </c>
      <c r="D6" s="128"/>
      <c r="E6" s="127">
        <v>0.42</v>
      </c>
      <c r="F6" s="127">
        <v>6.14</v>
      </c>
      <c r="G6" s="127">
        <v>9.14</v>
      </c>
      <c r="H6" s="128"/>
      <c r="I6" s="127">
        <v>0.1</v>
      </c>
      <c r="J6" s="128"/>
      <c r="K6" s="127">
        <v>0.98</v>
      </c>
      <c r="L6" s="32" t="s">
        <v>153</v>
      </c>
      <c r="M6" s="32" t="s">
        <v>153</v>
      </c>
      <c r="N6" s="32" t="s">
        <v>153</v>
      </c>
      <c r="O6" s="32" t="s">
        <v>153</v>
      </c>
      <c r="P6" s="32" t="s">
        <v>153</v>
      </c>
      <c r="Q6" s="32" t="s">
        <v>153</v>
      </c>
      <c r="R6" s="32" t="s">
        <v>153</v>
      </c>
      <c r="S6" s="32">
        <v>0.85</v>
      </c>
      <c r="T6" s="32" t="s">
        <v>153</v>
      </c>
    </row>
    <row r="7">
      <c r="B7" s="127">
        <v>112.05</v>
      </c>
      <c r="C7" s="127">
        <v>1.15</v>
      </c>
      <c r="D7" s="128"/>
      <c r="E7" s="127">
        <v>0.4</v>
      </c>
      <c r="F7" s="127">
        <v>6.06</v>
      </c>
      <c r="G7" s="127">
        <v>8.64</v>
      </c>
      <c r="H7" s="128"/>
      <c r="I7" s="127">
        <v>0.09</v>
      </c>
      <c r="J7" s="128"/>
      <c r="K7" s="127">
        <v>1.0</v>
      </c>
      <c r="L7" s="32" t="s">
        <v>153</v>
      </c>
      <c r="M7" s="32" t="s">
        <v>153</v>
      </c>
      <c r="N7" s="32" t="s">
        <v>153</v>
      </c>
      <c r="O7" s="32" t="s">
        <v>153</v>
      </c>
      <c r="P7" s="32" t="s">
        <v>153</v>
      </c>
      <c r="Q7" s="32" t="s">
        <v>153</v>
      </c>
      <c r="R7" s="32" t="s">
        <v>153</v>
      </c>
      <c r="S7" s="32">
        <v>0.94</v>
      </c>
      <c r="T7" s="32" t="s">
        <v>153</v>
      </c>
    </row>
    <row r="8">
      <c r="B8" s="127">
        <v>111.05</v>
      </c>
      <c r="C8" s="127">
        <v>1.19</v>
      </c>
      <c r="D8" s="128"/>
      <c r="E8" s="127">
        <v>0.41</v>
      </c>
      <c r="F8" s="127">
        <v>6.08</v>
      </c>
      <c r="G8" s="127">
        <v>8.95</v>
      </c>
      <c r="H8" s="128"/>
      <c r="I8" s="127">
        <v>0.11</v>
      </c>
      <c r="J8" s="128"/>
      <c r="K8" s="127">
        <v>0.94</v>
      </c>
      <c r="L8" s="32" t="s">
        <v>153</v>
      </c>
      <c r="M8" s="32" t="s">
        <v>153</v>
      </c>
      <c r="N8" s="32" t="s">
        <v>153</v>
      </c>
      <c r="O8" s="32" t="s">
        <v>153</v>
      </c>
      <c r="P8" s="32" t="s">
        <v>153</v>
      </c>
      <c r="Q8" s="32" t="s">
        <v>153</v>
      </c>
      <c r="R8" s="32" t="s">
        <v>153</v>
      </c>
      <c r="S8" s="32">
        <v>0.96</v>
      </c>
      <c r="T8" s="32" t="s">
        <v>153</v>
      </c>
    </row>
    <row r="9">
      <c r="B9" s="127">
        <v>111.92</v>
      </c>
      <c r="C9" s="127">
        <v>1.18</v>
      </c>
      <c r="D9" s="128"/>
      <c r="E9" s="127">
        <v>0.41</v>
      </c>
      <c r="F9" s="127">
        <v>6.07</v>
      </c>
      <c r="G9" s="127">
        <v>8.83</v>
      </c>
      <c r="H9" s="128"/>
      <c r="I9" s="127">
        <v>0.1</v>
      </c>
      <c r="J9" s="128"/>
      <c r="K9" s="127">
        <v>0.93</v>
      </c>
      <c r="L9" s="32" t="s">
        <v>153</v>
      </c>
      <c r="M9" s="32" t="s">
        <v>153</v>
      </c>
      <c r="N9" s="32" t="s">
        <v>153</v>
      </c>
      <c r="O9" s="32" t="s">
        <v>153</v>
      </c>
      <c r="P9" s="32" t="s">
        <v>153</v>
      </c>
      <c r="Q9" s="32" t="s">
        <v>153</v>
      </c>
      <c r="R9" s="32" t="s">
        <v>153</v>
      </c>
      <c r="S9" s="32">
        <v>0.86</v>
      </c>
      <c r="T9" s="32" t="s">
        <v>153</v>
      </c>
    </row>
    <row r="10">
      <c r="B10" s="127">
        <v>110.72</v>
      </c>
      <c r="C10" s="127">
        <v>1.16</v>
      </c>
      <c r="D10" s="128"/>
      <c r="E10" s="127">
        <v>0.48</v>
      </c>
      <c r="F10" s="127">
        <v>5.97</v>
      </c>
      <c r="G10" s="127">
        <v>9.0</v>
      </c>
      <c r="H10" s="128"/>
      <c r="I10" s="127">
        <v>0.1</v>
      </c>
      <c r="J10" s="128"/>
      <c r="K10" s="127">
        <v>1.0</v>
      </c>
      <c r="L10" s="32" t="s">
        <v>153</v>
      </c>
      <c r="M10" s="32" t="s">
        <v>153</v>
      </c>
      <c r="N10" s="32" t="s">
        <v>153</v>
      </c>
      <c r="O10" s="32" t="s">
        <v>153</v>
      </c>
      <c r="P10" s="32" t="s">
        <v>153</v>
      </c>
      <c r="Q10" s="32" t="s">
        <v>153</v>
      </c>
      <c r="R10" s="32" t="s">
        <v>153</v>
      </c>
      <c r="S10" s="32">
        <v>0.98</v>
      </c>
      <c r="T10" s="32" t="s">
        <v>153</v>
      </c>
    </row>
    <row r="11">
      <c r="B11" s="127">
        <v>110.61</v>
      </c>
      <c r="C11" s="127">
        <v>1.16</v>
      </c>
      <c r="D11" s="128"/>
      <c r="E11" s="127">
        <v>0.41</v>
      </c>
      <c r="F11" s="127">
        <v>5.89</v>
      </c>
      <c r="G11" s="127">
        <v>9.17</v>
      </c>
      <c r="H11" s="128"/>
      <c r="I11" s="127">
        <v>0.1</v>
      </c>
      <c r="J11" s="128"/>
      <c r="K11" s="127">
        <v>0.94</v>
      </c>
      <c r="L11" s="32" t="s">
        <v>153</v>
      </c>
      <c r="M11" s="32" t="s">
        <v>153</v>
      </c>
      <c r="N11" s="32" t="s">
        <v>153</v>
      </c>
      <c r="O11" s="32" t="s">
        <v>153</v>
      </c>
      <c r="P11" s="32" t="s">
        <v>153</v>
      </c>
      <c r="Q11" s="32" t="s">
        <v>153</v>
      </c>
      <c r="R11" s="32" t="s">
        <v>153</v>
      </c>
      <c r="S11" s="32">
        <v>0.86</v>
      </c>
      <c r="T11" s="32" t="s">
        <v>153</v>
      </c>
    </row>
    <row r="12">
      <c r="B12" s="127">
        <v>109.81</v>
      </c>
      <c r="C12" s="127">
        <v>1.12</v>
      </c>
      <c r="D12" s="128"/>
      <c r="E12" s="127">
        <v>0.4</v>
      </c>
      <c r="F12" s="127">
        <v>6.02</v>
      </c>
      <c r="G12" s="127">
        <v>9.15</v>
      </c>
      <c r="H12" s="128"/>
      <c r="I12" s="127">
        <v>0.12</v>
      </c>
      <c r="J12" s="128"/>
      <c r="K12" s="127">
        <v>1.01</v>
      </c>
      <c r="L12" s="32" t="s">
        <v>153</v>
      </c>
      <c r="M12" s="32" t="s">
        <v>153</v>
      </c>
      <c r="N12" s="32" t="s">
        <v>153</v>
      </c>
      <c r="O12" s="32" t="s">
        <v>153</v>
      </c>
      <c r="P12" s="32" t="s">
        <v>153</v>
      </c>
      <c r="Q12" s="32" t="s">
        <v>153</v>
      </c>
      <c r="R12" s="32" t="s">
        <v>153</v>
      </c>
      <c r="S12" s="32">
        <v>0.97</v>
      </c>
      <c r="T12" s="32" t="s">
        <v>153</v>
      </c>
    </row>
    <row r="13">
      <c r="A13" s="115" t="s">
        <v>137</v>
      </c>
      <c r="B13" s="34">
        <f t="shared" ref="B13:C13" si="1">AVERAGE(B3:B12)</f>
        <v>111.146</v>
      </c>
      <c r="C13" s="34">
        <f t="shared" si="1"/>
        <v>1.163</v>
      </c>
      <c r="E13" s="34">
        <f t="shared" ref="E13:G13" si="2">AVERAGE(E3:E12)</f>
        <v>0.414</v>
      </c>
      <c r="F13" s="34">
        <f t="shared" si="2"/>
        <v>6.033</v>
      </c>
      <c r="G13" s="34">
        <f t="shared" si="2"/>
        <v>8.991</v>
      </c>
      <c r="I13" s="34">
        <f>AVERAGE(I3:I12)</f>
        <v>0.104</v>
      </c>
      <c r="K13" s="34">
        <f>AVERAGE(K3:K12)</f>
        <v>0.974</v>
      </c>
      <c r="S13" s="34">
        <f>AVERAGE(S3:S12)</f>
        <v>0.92</v>
      </c>
    </row>
    <row r="14">
      <c r="A14" s="115" t="s">
        <v>138</v>
      </c>
      <c r="B14" s="32">
        <f t="shared" ref="B14:C14" si="3">_xlfn.STDEV.S(B3:B12)</f>
        <v>0.7222064956</v>
      </c>
      <c r="C14" s="32">
        <f t="shared" si="3"/>
        <v>0.02406010991</v>
      </c>
      <c r="E14" s="32">
        <f t="shared" ref="E14:G14" si="4">_xlfn.STDEV.S(E3:E12)</f>
        <v>0.02503331114</v>
      </c>
      <c r="F14" s="32">
        <f t="shared" si="4"/>
        <v>0.06832113712</v>
      </c>
      <c r="G14" s="32">
        <f t="shared" si="4"/>
        <v>0.2059368835</v>
      </c>
      <c r="I14" s="32">
        <f>_xlfn.STDEV.S(I3:I12)</f>
        <v>0.008432740427</v>
      </c>
      <c r="K14" s="32">
        <f>_xlfn.STDEV.S(K3:K12)</f>
        <v>0.0383550663</v>
      </c>
      <c r="S14" s="32">
        <f>_xlfn.STDEV.S(S3:S12)</f>
        <v>0.05228129047</v>
      </c>
    </row>
    <row r="15">
      <c r="A15" s="114" t="s">
        <v>139</v>
      </c>
      <c r="B15" s="34">
        <f t="shared" ref="B15:C15" si="5">2*B14</f>
        <v>1.444412991</v>
      </c>
      <c r="C15" s="34">
        <f t="shared" si="5"/>
        <v>0.04812021982</v>
      </c>
      <c r="E15" s="34">
        <f t="shared" ref="E15:K15" si="6">2*E14</f>
        <v>0.05006662228</v>
      </c>
      <c r="F15" s="34">
        <f t="shared" si="6"/>
        <v>0.1366422742</v>
      </c>
      <c r="G15" s="34">
        <f t="shared" si="6"/>
        <v>0.4118737671</v>
      </c>
      <c r="H15" s="34">
        <f t="shared" si="6"/>
        <v>0</v>
      </c>
      <c r="I15" s="34">
        <f t="shared" si="6"/>
        <v>0.01686548085</v>
      </c>
      <c r="J15" s="34">
        <f t="shared" si="6"/>
        <v>0</v>
      </c>
      <c r="K15" s="34">
        <f t="shared" si="6"/>
        <v>0.07671013261</v>
      </c>
      <c r="S15" s="34">
        <f>2*S14</f>
        <v>0.1045625809</v>
      </c>
    </row>
    <row r="16">
      <c r="A16" s="114" t="s">
        <v>140</v>
      </c>
      <c r="B16" s="32">
        <v>107.1</v>
      </c>
      <c r="C16" s="32">
        <v>1.35</v>
      </c>
      <c r="E16" s="32">
        <v>0.44</v>
      </c>
      <c r="F16" s="32">
        <v>9.04</v>
      </c>
      <c r="G16" s="32">
        <v>10.17</v>
      </c>
      <c r="I16" s="32">
        <v>0.12</v>
      </c>
      <c r="K16" s="32">
        <v>1.16</v>
      </c>
      <c r="S16" s="32">
        <v>0.92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0.2427434987</v>
      </c>
      <c r="L17" s="117"/>
      <c r="M17" s="117"/>
      <c r="N17" s="117"/>
      <c r="O17" s="117"/>
      <c r="P17" s="112" t="s">
        <v>142</v>
      </c>
      <c r="Q17" s="117"/>
      <c r="R17" s="117"/>
      <c r="S17" s="117"/>
      <c r="T17" s="112" t="s">
        <v>143</v>
      </c>
      <c r="U17" s="117">
        <f>average(R15:U15)</f>
        <v>0.1045625809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27">
        <v>7144.0</v>
      </c>
      <c r="C19" s="127">
        <v>3364.0</v>
      </c>
      <c r="D19" s="128"/>
      <c r="E19" s="127">
        <v>3576.0</v>
      </c>
      <c r="F19" s="127">
        <v>3600.0</v>
      </c>
      <c r="G19" s="127">
        <v>3416.0</v>
      </c>
      <c r="H19" s="128"/>
      <c r="I19" s="127">
        <v>6320.0</v>
      </c>
      <c r="J19" s="128"/>
      <c r="K19" s="127">
        <v>3540.0</v>
      </c>
      <c r="L19" s="119" t="s">
        <v>153</v>
      </c>
      <c r="M19" s="119" t="s">
        <v>153</v>
      </c>
      <c r="N19" s="119" t="s">
        <v>153</v>
      </c>
      <c r="O19" s="119" t="s">
        <v>153</v>
      </c>
      <c r="P19" s="119" t="s">
        <v>153</v>
      </c>
      <c r="Q19" s="119" t="s">
        <v>153</v>
      </c>
      <c r="R19" s="119" t="s">
        <v>153</v>
      </c>
      <c r="S19" s="119">
        <v>3460.0</v>
      </c>
      <c r="T19" s="119" t="s">
        <v>153</v>
      </c>
      <c r="U19" s="119"/>
    </row>
    <row r="20">
      <c r="B20" s="127">
        <v>7144.0</v>
      </c>
      <c r="C20" s="127">
        <v>3604.0</v>
      </c>
      <c r="D20" s="128"/>
      <c r="E20" s="127">
        <v>3672.0</v>
      </c>
      <c r="F20" s="127">
        <v>3608.0</v>
      </c>
      <c r="G20" s="127">
        <v>3428.0</v>
      </c>
      <c r="H20" s="128"/>
      <c r="I20" s="127">
        <v>6320.0</v>
      </c>
      <c r="J20" s="128"/>
      <c r="K20" s="127">
        <v>3696.0</v>
      </c>
      <c r="L20" s="119" t="s">
        <v>153</v>
      </c>
      <c r="M20" s="119" t="s">
        <v>153</v>
      </c>
      <c r="N20" s="119" t="s">
        <v>153</v>
      </c>
      <c r="O20" s="119" t="s">
        <v>153</v>
      </c>
      <c r="P20" s="119" t="s">
        <v>153</v>
      </c>
      <c r="Q20" s="119" t="s">
        <v>153</v>
      </c>
      <c r="R20" s="119" t="s">
        <v>153</v>
      </c>
      <c r="S20" s="119">
        <v>3596.0</v>
      </c>
      <c r="T20" s="119" t="s">
        <v>153</v>
      </c>
      <c r="U20" s="119"/>
    </row>
    <row r="21">
      <c r="B21" s="127">
        <v>7148.0</v>
      </c>
      <c r="C21" s="127">
        <v>3548.0</v>
      </c>
      <c r="D21" s="128"/>
      <c r="E21" s="127">
        <v>3464.0</v>
      </c>
      <c r="F21" s="127">
        <v>3636.0</v>
      </c>
      <c r="G21" s="127">
        <v>3448.0</v>
      </c>
      <c r="H21" s="128"/>
      <c r="I21" s="127">
        <v>6316.0</v>
      </c>
      <c r="J21" s="128"/>
      <c r="K21" s="127">
        <v>3416.0</v>
      </c>
      <c r="L21" s="119" t="s">
        <v>153</v>
      </c>
      <c r="M21" s="119" t="s">
        <v>153</v>
      </c>
      <c r="N21" s="119" t="s">
        <v>153</v>
      </c>
      <c r="O21" s="119" t="s">
        <v>153</v>
      </c>
      <c r="P21" s="119" t="s">
        <v>153</v>
      </c>
      <c r="Q21" s="119" t="s">
        <v>153</v>
      </c>
      <c r="R21" s="119" t="s">
        <v>153</v>
      </c>
      <c r="S21" s="119">
        <v>3456.0</v>
      </c>
      <c r="T21" s="119" t="s">
        <v>153</v>
      </c>
      <c r="U21" s="119"/>
    </row>
    <row r="22">
      <c r="B22" s="127">
        <v>7148.0</v>
      </c>
      <c r="C22" s="127">
        <v>3504.0</v>
      </c>
      <c r="D22" s="128"/>
      <c r="E22" s="127">
        <v>3580.0</v>
      </c>
      <c r="F22" s="127">
        <v>3712.0</v>
      </c>
      <c r="G22" s="127">
        <v>3452.0</v>
      </c>
      <c r="H22" s="128"/>
      <c r="I22" s="127">
        <v>6316.0</v>
      </c>
      <c r="J22" s="128"/>
      <c r="K22" s="127">
        <v>3680.0</v>
      </c>
      <c r="L22" s="119" t="s">
        <v>153</v>
      </c>
      <c r="M22" s="119" t="s">
        <v>153</v>
      </c>
      <c r="N22" s="119" t="s">
        <v>153</v>
      </c>
      <c r="O22" s="119" t="s">
        <v>153</v>
      </c>
      <c r="P22" s="119" t="s">
        <v>153</v>
      </c>
      <c r="Q22" s="119" t="s">
        <v>153</v>
      </c>
      <c r="R22" s="119" t="s">
        <v>153</v>
      </c>
      <c r="S22" s="119">
        <v>3404.0</v>
      </c>
      <c r="T22" s="119" t="s">
        <v>153</v>
      </c>
      <c r="U22" s="119"/>
    </row>
    <row r="23">
      <c r="B23" s="127">
        <v>7152.0</v>
      </c>
      <c r="C23" s="127">
        <v>3636.0</v>
      </c>
      <c r="D23" s="128"/>
      <c r="E23" s="127">
        <v>3464.0</v>
      </c>
      <c r="F23" s="127">
        <v>3556.0</v>
      </c>
      <c r="G23" s="127">
        <v>3552.0</v>
      </c>
      <c r="H23" s="128"/>
      <c r="I23" s="127">
        <v>6320.0</v>
      </c>
      <c r="J23" s="128"/>
      <c r="K23" s="127">
        <v>3644.0</v>
      </c>
      <c r="L23" s="119" t="s">
        <v>153</v>
      </c>
      <c r="M23" s="119" t="s">
        <v>153</v>
      </c>
      <c r="N23" s="119" t="s">
        <v>153</v>
      </c>
      <c r="O23" s="119" t="s">
        <v>153</v>
      </c>
      <c r="P23" s="119" t="s">
        <v>153</v>
      </c>
      <c r="Q23" s="119" t="s">
        <v>153</v>
      </c>
      <c r="R23" s="119" t="s">
        <v>153</v>
      </c>
      <c r="S23" s="119">
        <v>3400.0</v>
      </c>
      <c r="T23" s="119" t="s">
        <v>153</v>
      </c>
      <c r="U23" s="119"/>
    </row>
    <row r="24">
      <c r="B24" s="127">
        <v>7152.0</v>
      </c>
      <c r="C24" s="127">
        <v>3576.0</v>
      </c>
      <c r="D24" s="128"/>
      <c r="E24" s="127">
        <v>3524.0</v>
      </c>
      <c r="F24" s="127">
        <v>3612.0</v>
      </c>
      <c r="G24" s="127">
        <v>3612.0</v>
      </c>
      <c r="H24" s="128"/>
      <c r="I24" s="127">
        <v>6320.0</v>
      </c>
      <c r="J24" s="128"/>
      <c r="K24" s="127">
        <v>3412.0</v>
      </c>
      <c r="L24" s="119" t="s">
        <v>153</v>
      </c>
      <c r="M24" s="119" t="s">
        <v>153</v>
      </c>
      <c r="N24" s="119" t="s">
        <v>153</v>
      </c>
      <c r="O24" s="119" t="s">
        <v>153</v>
      </c>
      <c r="P24" s="119" t="s">
        <v>153</v>
      </c>
      <c r="Q24" s="119" t="s">
        <v>153</v>
      </c>
      <c r="R24" s="119" t="s">
        <v>153</v>
      </c>
      <c r="S24" s="119">
        <v>3436.0</v>
      </c>
      <c r="T24" s="119" t="s">
        <v>153</v>
      </c>
      <c r="U24" s="119"/>
    </row>
    <row r="25">
      <c r="B25" s="127">
        <v>7152.0</v>
      </c>
      <c r="C25" s="127">
        <v>3420.0</v>
      </c>
      <c r="D25" s="128"/>
      <c r="E25" s="127">
        <v>3400.0</v>
      </c>
      <c r="F25" s="127">
        <v>3480.0</v>
      </c>
      <c r="G25" s="127">
        <v>3656.0</v>
      </c>
      <c r="H25" s="128"/>
      <c r="I25" s="127">
        <v>6320.0</v>
      </c>
      <c r="J25" s="128"/>
      <c r="K25" s="127">
        <v>3412.0</v>
      </c>
      <c r="L25" s="119" t="s">
        <v>153</v>
      </c>
      <c r="M25" s="119" t="s">
        <v>153</v>
      </c>
      <c r="N25" s="119" t="s">
        <v>153</v>
      </c>
      <c r="O25" s="119" t="s">
        <v>153</v>
      </c>
      <c r="P25" s="119" t="s">
        <v>153</v>
      </c>
      <c r="Q25" s="119" t="s">
        <v>153</v>
      </c>
      <c r="R25" s="119" t="s">
        <v>153</v>
      </c>
      <c r="S25" s="119">
        <v>3588.0</v>
      </c>
      <c r="T25" s="119" t="s">
        <v>153</v>
      </c>
      <c r="U25" s="119"/>
    </row>
    <row r="26">
      <c r="B26" s="127">
        <v>7148.0</v>
      </c>
      <c r="C26" s="127">
        <v>3392.0</v>
      </c>
      <c r="D26" s="128"/>
      <c r="E26" s="127">
        <v>3628.0</v>
      </c>
      <c r="F26" s="127">
        <v>3616.0</v>
      </c>
      <c r="G26" s="127">
        <v>3604.0</v>
      </c>
      <c r="H26" s="128"/>
      <c r="I26" s="127">
        <v>6316.0</v>
      </c>
      <c r="J26" s="128"/>
      <c r="K26" s="127">
        <v>3408.0</v>
      </c>
      <c r="L26" s="119" t="s">
        <v>153</v>
      </c>
      <c r="M26" s="119" t="s">
        <v>153</v>
      </c>
      <c r="N26" s="119" t="s">
        <v>153</v>
      </c>
      <c r="O26" s="119" t="s">
        <v>153</v>
      </c>
      <c r="P26" s="119" t="s">
        <v>153</v>
      </c>
      <c r="Q26" s="119" t="s">
        <v>153</v>
      </c>
      <c r="R26" s="119" t="s">
        <v>153</v>
      </c>
      <c r="S26" s="119">
        <v>3676.0</v>
      </c>
      <c r="T26" s="119" t="s">
        <v>153</v>
      </c>
      <c r="U26" s="119"/>
    </row>
    <row r="27">
      <c r="B27" s="127">
        <v>7144.0</v>
      </c>
      <c r="C27" s="127">
        <v>3552.0</v>
      </c>
      <c r="D27" s="128"/>
      <c r="E27" s="127">
        <v>3572.0</v>
      </c>
      <c r="F27" s="127">
        <v>3612.0</v>
      </c>
      <c r="G27" s="127">
        <v>3604.0</v>
      </c>
      <c r="H27" s="128"/>
      <c r="I27" s="127">
        <v>6320.0</v>
      </c>
      <c r="J27" s="128"/>
      <c r="K27" s="127">
        <v>3468.0</v>
      </c>
      <c r="L27" s="119" t="s">
        <v>153</v>
      </c>
      <c r="M27" s="119" t="s">
        <v>153</v>
      </c>
      <c r="N27" s="119" t="s">
        <v>153</v>
      </c>
      <c r="O27" s="119" t="s">
        <v>153</v>
      </c>
      <c r="P27" s="119" t="s">
        <v>153</v>
      </c>
      <c r="Q27" s="119" t="s">
        <v>153</v>
      </c>
      <c r="R27" s="119" t="s">
        <v>153</v>
      </c>
      <c r="S27" s="119">
        <v>3472.0</v>
      </c>
      <c r="T27" s="119" t="s">
        <v>153</v>
      </c>
      <c r="U27" s="119"/>
    </row>
    <row r="28">
      <c r="B28" s="127">
        <v>7148.0</v>
      </c>
      <c r="C28" s="127">
        <v>3640.0</v>
      </c>
      <c r="D28" s="128"/>
      <c r="E28" s="127">
        <v>3544.0</v>
      </c>
      <c r="F28" s="127">
        <v>3604.0</v>
      </c>
      <c r="G28" s="127">
        <v>3612.0</v>
      </c>
      <c r="H28" s="128"/>
      <c r="I28" s="127">
        <v>6316.0</v>
      </c>
      <c r="J28" s="128"/>
      <c r="K28" s="127">
        <v>3548.0</v>
      </c>
      <c r="L28" s="119" t="s">
        <v>153</v>
      </c>
      <c r="M28" s="119" t="s">
        <v>153</v>
      </c>
      <c r="N28" s="119" t="s">
        <v>153</v>
      </c>
      <c r="O28" s="119" t="s">
        <v>153</v>
      </c>
      <c r="P28" s="119" t="s">
        <v>153</v>
      </c>
      <c r="Q28" s="119" t="s">
        <v>153</v>
      </c>
      <c r="R28" s="119" t="s">
        <v>153</v>
      </c>
      <c r="S28" s="119">
        <v>3592.0</v>
      </c>
      <c r="T28" s="119" t="s">
        <v>153</v>
      </c>
      <c r="U28" s="119"/>
    </row>
    <row r="29">
      <c r="A29" s="115" t="s">
        <v>137</v>
      </c>
      <c r="B29" s="34">
        <f t="shared" ref="B29:C29" si="7">AVERAGE(B19:B28)</f>
        <v>7148</v>
      </c>
      <c r="C29" s="34">
        <f t="shared" si="7"/>
        <v>3523.6</v>
      </c>
      <c r="E29" s="34">
        <f t="shared" ref="E29:G29" si="8">AVERAGE(E19:E28)</f>
        <v>3542.4</v>
      </c>
      <c r="F29" s="34">
        <f t="shared" si="8"/>
        <v>3603.6</v>
      </c>
      <c r="G29" s="34">
        <f t="shared" si="8"/>
        <v>3538.4</v>
      </c>
      <c r="I29" s="34">
        <f>AVERAGE(I19:I28)</f>
        <v>6318.4</v>
      </c>
      <c r="K29" s="34">
        <f>AVERAGE(K19:K28)</f>
        <v>3522.4</v>
      </c>
      <c r="S29" s="34">
        <f>AVERAGE(S19:S28)</f>
        <v>3508</v>
      </c>
    </row>
    <row r="30">
      <c r="A30" s="115" t="s">
        <v>138</v>
      </c>
      <c r="B30" s="32">
        <f t="shared" ref="B30:C30" si="9">_xlfn.STDEV.S(B19:B28)</f>
        <v>3.265986324</v>
      </c>
      <c r="C30" s="32">
        <f t="shared" si="9"/>
        <v>100.3894638</v>
      </c>
      <c r="E30" s="32">
        <f t="shared" ref="E30:G30" si="10">_xlfn.STDEV.S(E19:E28)</f>
        <v>81.95825496</v>
      </c>
      <c r="F30" s="32">
        <f t="shared" si="10"/>
        <v>58.37655542</v>
      </c>
      <c r="G30" s="32">
        <f t="shared" si="10"/>
        <v>92.05215913</v>
      </c>
      <c r="I30" s="32">
        <f>_xlfn.STDEV.S(I19:I28)</f>
        <v>2.065591118</v>
      </c>
      <c r="K30" s="32">
        <f>_xlfn.STDEV.S(K19:K28)</f>
        <v>116.6525706</v>
      </c>
      <c r="S30" s="32">
        <f>_xlfn.STDEV.S(S19:S28)</f>
        <v>96.25891012</v>
      </c>
    </row>
    <row r="31">
      <c r="A31" s="114" t="s">
        <v>139</v>
      </c>
      <c r="B31" s="34">
        <f t="shared" ref="B31:K31" si="11">2*B30</f>
        <v>6.531972647</v>
      </c>
      <c r="C31" s="34">
        <f t="shared" si="11"/>
        <v>200.7789276</v>
      </c>
      <c r="D31" s="34">
        <f t="shared" si="11"/>
        <v>0</v>
      </c>
      <c r="E31" s="34">
        <f t="shared" si="11"/>
        <v>163.9165099</v>
      </c>
      <c r="F31" s="34">
        <f t="shared" si="11"/>
        <v>116.7531108</v>
      </c>
      <c r="G31" s="34">
        <f t="shared" si="11"/>
        <v>184.1043183</v>
      </c>
      <c r="H31" s="34">
        <f t="shared" si="11"/>
        <v>0</v>
      </c>
      <c r="I31" s="34">
        <f t="shared" si="11"/>
        <v>4.131182236</v>
      </c>
      <c r="J31" s="34">
        <f t="shared" si="11"/>
        <v>0</v>
      </c>
      <c r="K31" s="34">
        <f t="shared" si="11"/>
        <v>233.3051412</v>
      </c>
      <c r="S31" s="34">
        <f t="shared" ref="S31:T31" si="12">2*S30</f>
        <v>192.5178202</v>
      </c>
      <c r="T31" s="34">
        <f t="shared" si="12"/>
        <v>0</v>
      </c>
    </row>
    <row r="32">
      <c r="A32" s="114" t="s">
        <v>145</v>
      </c>
      <c r="B32" s="32">
        <v>7144.0</v>
      </c>
      <c r="C32" s="32">
        <v>3260.0</v>
      </c>
      <c r="E32" s="32">
        <v>3488.0</v>
      </c>
      <c r="F32" s="32">
        <v>3520.0</v>
      </c>
      <c r="G32" s="32">
        <v>3520.0</v>
      </c>
      <c r="I32" s="32">
        <v>6312.0</v>
      </c>
      <c r="K32" s="32">
        <v>3404.0</v>
      </c>
      <c r="S32" s="32">
        <v>3452.0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0.08882042604</v>
      </c>
      <c r="L33" s="117"/>
      <c r="M33" s="117"/>
      <c r="N33" s="117"/>
      <c r="O33" s="117"/>
      <c r="P33" s="112" t="s">
        <v>142</v>
      </c>
      <c r="Q33" s="117"/>
      <c r="R33" s="117"/>
      <c r="S33" s="117"/>
      <c r="T33" s="112" t="s">
        <v>143</v>
      </c>
      <c r="U33" s="117">
        <f>average(R31:U31)/1024</f>
        <v>0.09400284192</v>
      </c>
      <c r="V33" s="117"/>
      <c r="W33" s="117"/>
      <c r="X33" s="117"/>
      <c r="Y33" s="117"/>
      <c r="Z33" s="117"/>
    </row>
    <row r="34">
      <c r="A34" s="115" t="s">
        <v>146</v>
      </c>
      <c r="B34" s="127">
        <v>0.0</v>
      </c>
      <c r="C34" s="127">
        <v>0.0</v>
      </c>
      <c r="D34" s="128"/>
      <c r="E34" s="127">
        <v>0.0</v>
      </c>
      <c r="F34" s="127">
        <v>0.0</v>
      </c>
      <c r="G34" s="127">
        <v>0.0</v>
      </c>
      <c r="H34" s="128"/>
      <c r="I34" s="127">
        <v>0.0</v>
      </c>
      <c r="J34" s="128"/>
      <c r="K34" s="127">
        <v>0.0</v>
      </c>
      <c r="L34" s="32" t="s">
        <v>153</v>
      </c>
      <c r="M34" s="32" t="s">
        <v>153</v>
      </c>
      <c r="N34" s="32" t="s">
        <v>153</v>
      </c>
      <c r="O34" s="32" t="s">
        <v>153</v>
      </c>
      <c r="P34" s="32" t="s">
        <v>153</v>
      </c>
      <c r="Q34" s="32" t="s">
        <v>153</v>
      </c>
      <c r="R34" s="32" t="s">
        <v>153</v>
      </c>
      <c r="S34" s="32">
        <v>0.0</v>
      </c>
      <c r="T34" s="32" t="s">
        <v>153</v>
      </c>
    </row>
    <row r="35">
      <c r="B35" s="127">
        <v>0.0</v>
      </c>
      <c r="C35" s="127">
        <v>0.0</v>
      </c>
      <c r="D35" s="128"/>
      <c r="E35" s="127">
        <v>0.0</v>
      </c>
      <c r="F35" s="127">
        <v>0.0</v>
      </c>
      <c r="G35" s="127">
        <v>0.0</v>
      </c>
      <c r="H35" s="128"/>
      <c r="I35" s="127">
        <v>0.0</v>
      </c>
      <c r="J35" s="128"/>
      <c r="K35" s="127">
        <v>0.0</v>
      </c>
      <c r="L35" s="32" t="s">
        <v>153</v>
      </c>
      <c r="M35" s="32" t="s">
        <v>153</v>
      </c>
      <c r="N35" s="32" t="s">
        <v>153</v>
      </c>
      <c r="O35" s="32" t="s">
        <v>153</v>
      </c>
      <c r="P35" s="32" t="s">
        <v>153</v>
      </c>
      <c r="Q35" s="32" t="s">
        <v>153</v>
      </c>
      <c r="R35" s="32" t="s">
        <v>153</v>
      </c>
      <c r="S35" s="32">
        <v>0.0</v>
      </c>
      <c r="T35" s="32" t="s">
        <v>153</v>
      </c>
    </row>
    <row r="36">
      <c r="B36" s="127">
        <v>0.0</v>
      </c>
      <c r="C36" s="127">
        <v>0.0</v>
      </c>
      <c r="D36" s="128"/>
      <c r="E36" s="127">
        <v>0.0</v>
      </c>
      <c r="F36" s="127">
        <v>0.0</v>
      </c>
      <c r="G36" s="127">
        <v>0.0</v>
      </c>
      <c r="H36" s="128"/>
      <c r="I36" s="127">
        <v>0.0</v>
      </c>
      <c r="J36" s="128"/>
      <c r="K36" s="127">
        <v>0.0</v>
      </c>
      <c r="L36" s="32" t="s">
        <v>153</v>
      </c>
      <c r="M36" s="32" t="s">
        <v>153</v>
      </c>
      <c r="N36" s="32" t="s">
        <v>153</v>
      </c>
      <c r="O36" s="32" t="s">
        <v>153</v>
      </c>
      <c r="P36" s="32" t="s">
        <v>153</v>
      </c>
      <c r="Q36" s="32" t="s">
        <v>153</v>
      </c>
      <c r="R36" s="32" t="s">
        <v>153</v>
      </c>
      <c r="S36" s="32">
        <v>0.0</v>
      </c>
      <c r="T36" s="32" t="s">
        <v>153</v>
      </c>
    </row>
    <row r="37">
      <c r="B37" s="127">
        <v>0.0</v>
      </c>
      <c r="C37" s="127">
        <v>0.0</v>
      </c>
      <c r="D37" s="128"/>
      <c r="E37" s="127">
        <v>0.0</v>
      </c>
      <c r="F37" s="127">
        <v>0.0</v>
      </c>
      <c r="G37" s="127">
        <v>0.0</v>
      </c>
      <c r="H37" s="128"/>
      <c r="I37" s="127">
        <v>0.0</v>
      </c>
      <c r="J37" s="128"/>
      <c r="K37" s="127">
        <v>0.0</v>
      </c>
      <c r="L37" s="32" t="s">
        <v>153</v>
      </c>
      <c r="M37" s="32" t="s">
        <v>153</v>
      </c>
      <c r="N37" s="32" t="s">
        <v>153</v>
      </c>
      <c r="O37" s="32" t="s">
        <v>153</v>
      </c>
      <c r="P37" s="32" t="s">
        <v>153</v>
      </c>
      <c r="Q37" s="32" t="s">
        <v>153</v>
      </c>
      <c r="R37" s="32" t="s">
        <v>153</v>
      </c>
      <c r="S37" s="32">
        <v>0.0</v>
      </c>
      <c r="T37" s="32" t="s">
        <v>153</v>
      </c>
    </row>
    <row r="38">
      <c r="B38" s="127">
        <v>0.0</v>
      </c>
      <c r="C38" s="127">
        <v>0.0</v>
      </c>
      <c r="D38" s="128"/>
      <c r="E38" s="127">
        <v>0.0</v>
      </c>
      <c r="F38" s="127">
        <v>0.0</v>
      </c>
      <c r="G38" s="127">
        <v>0.0</v>
      </c>
      <c r="H38" s="128"/>
      <c r="I38" s="127">
        <v>0.0</v>
      </c>
      <c r="J38" s="128"/>
      <c r="K38" s="127">
        <v>0.0</v>
      </c>
      <c r="L38" s="32" t="s">
        <v>153</v>
      </c>
      <c r="M38" s="32" t="s">
        <v>153</v>
      </c>
      <c r="N38" s="32" t="s">
        <v>153</v>
      </c>
      <c r="O38" s="32" t="s">
        <v>153</v>
      </c>
      <c r="P38" s="32" t="s">
        <v>153</v>
      </c>
      <c r="Q38" s="32" t="s">
        <v>153</v>
      </c>
      <c r="R38" s="32" t="s">
        <v>153</v>
      </c>
      <c r="S38" s="32">
        <v>0.0</v>
      </c>
      <c r="T38" s="32" t="s">
        <v>153</v>
      </c>
    </row>
    <row r="39">
      <c r="B39" s="127">
        <v>0.0</v>
      </c>
      <c r="C39" s="127">
        <v>0.0</v>
      </c>
      <c r="D39" s="128"/>
      <c r="E39" s="127">
        <v>0.0</v>
      </c>
      <c r="F39" s="127">
        <v>0.0</v>
      </c>
      <c r="G39" s="127">
        <v>0.0</v>
      </c>
      <c r="H39" s="128"/>
      <c r="I39" s="127">
        <v>0.0</v>
      </c>
      <c r="J39" s="128"/>
      <c r="K39" s="127">
        <v>0.0</v>
      </c>
      <c r="L39" s="32" t="s">
        <v>153</v>
      </c>
      <c r="M39" s="32" t="s">
        <v>153</v>
      </c>
      <c r="N39" s="32" t="s">
        <v>153</v>
      </c>
      <c r="O39" s="32" t="s">
        <v>153</v>
      </c>
      <c r="P39" s="32" t="s">
        <v>153</v>
      </c>
      <c r="Q39" s="32" t="s">
        <v>153</v>
      </c>
      <c r="R39" s="32" t="s">
        <v>153</v>
      </c>
      <c r="S39" s="32">
        <v>0.0</v>
      </c>
      <c r="T39" s="32" t="s">
        <v>153</v>
      </c>
    </row>
    <row r="40">
      <c r="B40" s="127">
        <v>0.0</v>
      </c>
      <c r="C40" s="127">
        <v>0.0</v>
      </c>
      <c r="D40" s="128"/>
      <c r="E40" s="127">
        <v>0.0</v>
      </c>
      <c r="F40" s="127">
        <v>0.0</v>
      </c>
      <c r="G40" s="127">
        <v>0.0</v>
      </c>
      <c r="H40" s="128"/>
      <c r="I40" s="127">
        <v>0.0</v>
      </c>
      <c r="J40" s="128"/>
      <c r="K40" s="127">
        <v>0.0</v>
      </c>
      <c r="L40" s="32" t="s">
        <v>153</v>
      </c>
      <c r="M40" s="32" t="s">
        <v>153</v>
      </c>
      <c r="N40" s="32" t="s">
        <v>153</v>
      </c>
      <c r="O40" s="32" t="s">
        <v>153</v>
      </c>
      <c r="P40" s="32" t="s">
        <v>153</v>
      </c>
      <c r="Q40" s="32" t="s">
        <v>153</v>
      </c>
      <c r="R40" s="32" t="s">
        <v>153</v>
      </c>
      <c r="S40" s="32">
        <v>0.0</v>
      </c>
      <c r="T40" s="32" t="s">
        <v>153</v>
      </c>
    </row>
    <row r="41">
      <c r="B41" s="127">
        <v>0.0</v>
      </c>
      <c r="C41" s="127">
        <v>0.0</v>
      </c>
      <c r="D41" s="128"/>
      <c r="E41" s="127">
        <v>0.0</v>
      </c>
      <c r="F41" s="127">
        <v>0.0</v>
      </c>
      <c r="G41" s="127">
        <v>0.0</v>
      </c>
      <c r="H41" s="128"/>
      <c r="I41" s="127">
        <v>0.0</v>
      </c>
      <c r="J41" s="128"/>
      <c r="K41" s="127">
        <v>0.0</v>
      </c>
      <c r="L41" s="32" t="s">
        <v>153</v>
      </c>
      <c r="M41" s="32" t="s">
        <v>153</v>
      </c>
      <c r="N41" s="32" t="s">
        <v>153</v>
      </c>
      <c r="O41" s="32" t="s">
        <v>153</v>
      </c>
      <c r="P41" s="32" t="s">
        <v>153</v>
      </c>
      <c r="Q41" s="32" t="s">
        <v>153</v>
      </c>
      <c r="R41" s="32" t="s">
        <v>153</v>
      </c>
      <c r="S41" s="32">
        <v>0.0</v>
      </c>
      <c r="T41" s="32" t="s">
        <v>153</v>
      </c>
    </row>
    <row r="42">
      <c r="B42" s="127">
        <v>0.0</v>
      </c>
      <c r="C42" s="127">
        <v>0.0</v>
      </c>
      <c r="D42" s="128"/>
      <c r="E42" s="127">
        <v>0.0</v>
      </c>
      <c r="F42" s="127">
        <v>0.0</v>
      </c>
      <c r="G42" s="127">
        <v>0.0</v>
      </c>
      <c r="H42" s="128"/>
      <c r="I42" s="127">
        <v>0.0</v>
      </c>
      <c r="J42" s="128"/>
      <c r="K42" s="127">
        <v>0.0</v>
      </c>
      <c r="L42" s="32" t="s">
        <v>153</v>
      </c>
      <c r="M42" s="32" t="s">
        <v>153</v>
      </c>
      <c r="N42" s="32" t="s">
        <v>153</v>
      </c>
      <c r="O42" s="32" t="s">
        <v>153</v>
      </c>
      <c r="P42" s="32" t="s">
        <v>153</v>
      </c>
      <c r="Q42" s="32" t="s">
        <v>153</v>
      </c>
      <c r="R42" s="32" t="s">
        <v>153</v>
      </c>
      <c r="S42" s="32">
        <v>0.0</v>
      </c>
      <c r="T42" s="32" t="s">
        <v>153</v>
      </c>
    </row>
    <row r="43">
      <c r="B43" s="127">
        <v>0.0</v>
      </c>
      <c r="C43" s="127">
        <v>0.0</v>
      </c>
      <c r="D43" s="128"/>
      <c r="E43" s="127">
        <v>0.0</v>
      </c>
      <c r="F43" s="127">
        <v>0.0</v>
      </c>
      <c r="G43" s="127">
        <v>0.0</v>
      </c>
      <c r="H43" s="128"/>
      <c r="I43" s="127">
        <v>0.0</v>
      </c>
      <c r="J43" s="128"/>
      <c r="K43" s="127">
        <v>0.0</v>
      </c>
      <c r="L43" s="32" t="s">
        <v>153</v>
      </c>
      <c r="M43" s="32" t="s">
        <v>153</v>
      </c>
      <c r="N43" s="32" t="s">
        <v>153</v>
      </c>
      <c r="O43" s="32" t="s">
        <v>153</v>
      </c>
      <c r="P43" s="32" t="s">
        <v>153</v>
      </c>
      <c r="Q43" s="32" t="s">
        <v>153</v>
      </c>
      <c r="R43" s="32" t="s">
        <v>153</v>
      </c>
      <c r="S43" s="32">
        <v>0.0</v>
      </c>
      <c r="T43" s="32" t="s">
        <v>153</v>
      </c>
    </row>
    <row r="44">
      <c r="A44" s="115" t="s">
        <v>137</v>
      </c>
      <c r="B44" s="34">
        <f t="shared" ref="B44:U44" si="13">AVERAGE(B34:B43)</f>
        <v>0</v>
      </c>
      <c r="C44" s="34">
        <f t="shared" si="13"/>
        <v>0</v>
      </c>
      <c r="D44" s="34" t="str">
        <f t="shared" si="13"/>
        <v>#DIV/0!</v>
      </c>
      <c r="E44" s="34">
        <f t="shared" si="13"/>
        <v>0</v>
      </c>
      <c r="F44" s="34">
        <f t="shared" si="13"/>
        <v>0</v>
      </c>
      <c r="G44" s="34">
        <f t="shared" si="13"/>
        <v>0</v>
      </c>
      <c r="H44" s="34" t="str">
        <f t="shared" si="13"/>
        <v>#DIV/0!</v>
      </c>
      <c r="I44" s="34">
        <f t="shared" si="13"/>
        <v>0</v>
      </c>
      <c r="J44" s="34" t="str">
        <f t="shared" si="13"/>
        <v>#DIV/0!</v>
      </c>
      <c r="K44" s="34">
        <f t="shared" si="13"/>
        <v>0</v>
      </c>
      <c r="L44" s="34" t="str">
        <f t="shared" si="13"/>
        <v>#DIV/0!</v>
      </c>
      <c r="M44" s="34" t="str">
        <f t="shared" si="13"/>
        <v>#DIV/0!</v>
      </c>
      <c r="N44" s="34" t="str">
        <f t="shared" si="13"/>
        <v>#DIV/0!</v>
      </c>
      <c r="O44" s="34" t="str">
        <f t="shared" si="13"/>
        <v>#DIV/0!</v>
      </c>
      <c r="P44" s="34" t="str">
        <f t="shared" si="13"/>
        <v>#DIV/0!</v>
      </c>
      <c r="Q44" s="34" t="str">
        <f t="shared" si="13"/>
        <v>#DIV/0!</v>
      </c>
      <c r="R44" s="34" t="str">
        <f t="shared" si="13"/>
        <v>#DIV/0!</v>
      </c>
      <c r="S44" s="34">
        <f t="shared" si="13"/>
        <v>0</v>
      </c>
      <c r="T44" s="34" t="str">
        <f t="shared" si="13"/>
        <v>#DIV/0!</v>
      </c>
      <c r="U44" s="34" t="str">
        <f t="shared" si="13"/>
        <v>#DIV/0!</v>
      </c>
    </row>
    <row r="45">
      <c r="A45" s="114"/>
    </row>
    <row r="46">
      <c r="A46" s="114" t="s">
        <v>147</v>
      </c>
      <c r="B46" s="155"/>
      <c r="C46" s="155"/>
      <c r="D46" s="149"/>
      <c r="E46" s="155"/>
      <c r="F46" s="155"/>
      <c r="G46" s="155"/>
      <c r="H46" s="149"/>
      <c r="I46" s="155"/>
      <c r="J46" s="149"/>
      <c r="K46" s="155"/>
      <c r="L46" s="151"/>
      <c r="M46" s="151"/>
      <c r="N46" s="149"/>
      <c r="O46" s="149"/>
      <c r="P46" s="151"/>
      <c r="Q46" s="149"/>
      <c r="R46" s="151"/>
      <c r="S46" s="155"/>
      <c r="T46" s="151"/>
      <c r="U46" s="149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</row>
    <row r="4">
      <c r="A4" s="10" t="s">
        <v>25</v>
      </c>
      <c r="B4" s="15">
        <v>79.0</v>
      </c>
      <c r="C4" s="15">
        <v>40.0</v>
      </c>
      <c r="D4" s="15">
        <v>56.8</v>
      </c>
      <c r="E4" s="15">
        <v>87.6</v>
      </c>
      <c r="F4" s="15">
        <v>54.7</v>
      </c>
      <c r="G4" s="15">
        <v>27.1</v>
      </c>
      <c r="H4" s="15">
        <v>36.6</v>
      </c>
      <c r="I4" s="15">
        <v>50.8</v>
      </c>
      <c r="J4" s="15">
        <v>95.1</v>
      </c>
      <c r="K4" s="15">
        <v>31.8</v>
      </c>
      <c r="L4" s="40"/>
      <c r="M4" s="15">
        <v>225.8</v>
      </c>
      <c r="N4" s="15">
        <v>130.5</v>
      </c>
      <c r="O4" s="15">
        <v>1591.5</v>
      </c>
      <c r="P4" s="15">
        <v>101.9</v>
      </c>
      <c r="Q4" s="40"/>
      <c r="R4" s="15">
        <v>2364.2</v>
      </c>
      <c r="S4" s="15">
        <v>300.6</v>
      </c>
      <c r="T4" s="15">
        <v>107.5</v>
      </c>
      <c r="U4" s="15">
        <v>18.3</v>
      </c>
    </row>
    <row r="5">
      <c r="A5" s="14" t="s">
        <v>26</v>
      </c>
      <c r="B5" s="41">
        <v>521.6</v>
      </c>
      <c r="C5" s="41">
        <v>470.4</v>
      </c>
      <c r="D5" s="41">
        <v>477.8</v>
      </c>
      <c r="E5" s="41">
        <v>597.3</v>
      </c>
      <c r="F5" s="41">
        <v>512.4</v>
      </c>
      <c r="G5" s="41">
        <v>432.5</v>
      </c>
      <c r="H5" s="41">
        <v>465.9</v>
      </c>
      <c r="I5" s="41">
        <v>531.7</v>
      </c>
      <c r="J5" s="41">
        <v>646.2</v>
      </c>
      <c r="K5" s="41">
        <v>443.2</v>
      </c>
      <c r="L5" s="41">
        <v>530.2</v>
      </c>
      <c r="M5" s="41">
        <v>4839.9</v>
      </c>
      <c r="N5" s="41">
        <v>659.4</v>
      </c>
      <c r="O5" s="41">
        <v>3099.3</v>
      </c>
      <c r="P5" s="41">
        <v>870.2</v>
      </c>
      <c r="Q5" s="41">
        <v>1466.0</v>
      </c>
      <c r="R5" s="12"/>
      <c r="S5" s="41">
        <v>2017.3</v>
      </c>
      <c r="T5" s="12"/>
      <c r="U5" s="12"/>
    </row>
    <row r="6">
      <c r="A6" s="14" t="s">
        <v>27</v>
      </c>
      <c r="B6" s="42">
        <f t="shared" ref="B6:H6" si="1">(2056968+$B$44)/1024</f>
        <v>2195.773438</v>
      </c>
      <c r="C6" s="42">
        <f t="shared" si="1"/>
        <v>2195.773438</v>
      </c>
      <c r="D6" s="42">
        <f t="shared" si="1"/>
        <v>2195.773438</v>
      </c>
      <c r="E6" s="42">
        <f t="shared" si="1"/>
        <v>2195.773438</v>
      </c>
      <c r="F6" s="42">
        <f t="shared" si="1"/>
        <v>2195.773438</v>
      </c>
      <c r="G6" s="42">
        <f t="shared" si="1"/>
        <v>2195.773438</v>
      </c>
      <c r="H6" s="42">
        <f t="shared" si="1"/>
        <v>2195.773438</v>
      </c>
      <c r="I6" s="42">
        <f>(2056968+$B$44 + 165800)/1024</f>
        <v>2357.6875</v>
      </c>
      <c r="J6" s="42">
        <f t="shared" ref="J6:K6" si="2">(2056968+$B$44)/1024</f>
        <v>2195.773438</v>
      </c>
      <c r="K6" s="42">
        <f t="shared" si="2"/>
        <v>2195.773438</v>
      </c>
      <c r="L6" s="43">
        <f>(2056968+$B$44 + 205984)/1024</f>
        <v>2396.929688</v>
      </c>
      <c r="M6" s="43">
        <f>SUM(I43:I57)/1024</f>
        <v>8483.765625</v>
      </c>
      <c r="N6" s="43">
        <f t="shared" ref="N6:O6" si="3">(2056968+$B$44 + 21680)/1024</f>
        <v>2216.945313</v>
      </c>
      <c r="O6" s="43">
        <f t="shared" si="3"/>
        <v>2216.945313</v>
      </c>
      <c r="P6" s="12"/>
      <c r="Q6" s="43">
        <f>SUM(J43:J59)/1024</f>
        <v>2957.703125</v>
      </c>
      <c r="R6" s="12"/>
      <c r="S6" s="43">
        <f>sum(K43:K59)/1024</f>
        <v>3268.828125</v>
      </c>
      <c r="T6" s="12"/>
      <c r="U6" s="12"/>
    </row>
    <row r="7">
      <c r="A7" s="14" t="s">
        <v>28</v>
      </c>
      <c r="B7" s="15">
        <v>150.2</v>
      </c>
      <c r="C7" s="15">
        <v>127.5</v>
      </c>
      <c r="D7" s="12"/>
      <c r="E7" s="15">
        <v>271.6</v>
      </c>
      <c r="F7" s="15">
        <v>136.3</v>
      </c>
      <c r="G7" s="15">
        <v>91.3</v>
      </c>
      <c r="H7" s="12"/>
      <c r="I7" s="15">
        <v>163.9</v>
      </c>
      <c r="J7" s="12"/>
      <c r="K7" s="15">
        <v>87.2</v>
      </c>
      <c r="L7" s="44">
        <v>215.4</v>
      </c>
      <c r="M7" s="15">
        <v>721.6</v>
      </c>
      <c r="N7" s="12"/>
      <c r="O7" s="12"/>
      <c r="P7" s="18"/>
      <c r="Q7" s="12"/>
      <c r="R7" s="18"/>
      <c r="S7" s="15">
        <v>1359.5</v>
      </c>
      <c r="T7" s="18"/>
      <c r="U7" s="12"/>
    </row>
    <row r="8">
      <c r="A8" s="14" t="s">
        <v>29</v>
      </c>
      <c r="B8" s="15">
        <v>164.7</v>
      </c>
      <c r="C8" s="15">
        <v>81.6</v>
      </c>
      <c r="D8" s="15">
        <v>99.7</v>
      </c>
      <c r="E8" s="15">
        <v>220.8</v>
      </c>
      <c r="F8" s="15">
        <v>119.0</v>
      </c>
      <c r="G8" s="15">
        <v>49.3</v>
      </c>
      <c r="H8" s="15">
        <v>83.2</v>
      </c>
      <c r="I8" s="15">
        <v>147.9</v>
      </c>
      <c r="J8" s="15">
        <v>236.5</v>
      </c>
      <c r="K8" s="15">
        <v>61.1</v>
      </c>
      <c r="L8" s="12"/>
      <c r="M8" s="12"/>
      <c r="N8" s="12"/>
      <c r="O8" s="15">
        <v>2815.4</v>
      </c>
      <c r="P8" s="15">
        <v>850.3</v>
      </c>
      <c r="Q8" s="15">
        <v>509.5</v>
      </c>
      <c r="R8" s="15">
        <v>4197.0</v>
      </c>
      <c r="S8" s="15">
        <v>922.9</v>
      </c>
      <c r="T8" s="15">
        <v>160.5</v>
      </c>
      <c r="U8" s="12"/>
    </row>
    <row r="9">
      <c r="A9" s="14" t="s">
        <v>30</v>
      </c>
      <c r="B9" s="15">
        <v>57.4</v>
      </c>
      <c r="C9" s="15">
        <v>74.5</v>
      </c>
      <c r="D9" s="12"/>
      <c r="E9" s="15">
        <v>13.9</v>
      </c>
      <c r="F9" s="12"/>
      <c r="G9" s="12"/>
      <c r="H9" s="15">
        <v>66.0</v>
      </c>
      <c r="I9" s="15">
        <v>117.4</v>
      </c>
      <c r="J9" s="15">
        <v>165.0</v>
      </c>
      <c r="K9" s="15">
        <v>38.4</v>
      </c>
      <c r="L9" s="15">
        <v>81.1</v>
      </c>
      <c r="M9" s="15">
        <v>507.7</v>
      </c>
      <c r="N9" s="12"/>
      <c r="O9" s="15">
        <v>2216.5</v>
      </c>
      <c r="P9" s="15">
        <v>18.1</v>
      </c>
      <c r="Q9" s="12"/>
      <c r="R9" s="15">
        <v>3670.5</v>
      </c>
      <c r="S9" s="15">
        <v>3607.3</v>
      </c>
      <c r="T9" s="15">
        <v>1671.2</v>
      </c>
      <c r="U9" s="15">
        <v>4127.5</v>
      </c>
    </row>
    <row r="10">
      <c r="A10" s="19" t="s">
        <v>31</v>
      </c>
      <c r="B10" s="15">
        <v>104.2</v>
      </c>
      <c r="C10" s="15">
        <v>49.0</v>
      </c>
      <c r="D10" s="15">
        <v>61.1</v>
      </c>
      <c r="E10" s="15">
        <v>151.4</v>
      </c>
      <c r="F10" s="15">
        <v>90.2</v>
      </c>
      <c r="G10" s="15">
        <v>43.6</v>
      </c>
      <c r="H10" s="15">
        <v>49.5</v>
      </c>
      <c r="I10" s="15">
        <v>97.2</v>
      </c>
      <c r="J10" s="15">
        <v>216.6</v>
      </c>
      <c r="K10" s="15">
        <v>35.9</v>
      </c>
      <c r="L10" s="15">
        <v>78.7</v>
      </c>
      <c r="M10" s="15">
        <v>576.1</v>
      </c>
      <c r="N10" s="15">
        <v>240.9</v>
      </c>
      <c r="O10" s="13">
        <v>2439.1</v>
      </c>
      <c r="P10" s="15">
        <v>261.8</v>
      </c>
      <c r="Q10" s="15">
        <v>301.4</v>
      </c>
      <c r="R10" s="15">
        <v>3713.6</v>
      </c>
      <c r="S10" s="15">
        <v>940.3</v>
      </c>
      <c r="T10" s="15">
        <v>107.3</v>
      </c>
      <c r="U10" s="15">
        <v>13.5</v>
      </c>
    </row>
    <row r="11">
      <c r="A11" s="14" t="s">
        <v>32</v>
      </c>
      <c r="B11" s="15">
        <v>61.9</v>
      </c>
      <c r="C11" s="15">
        <v>64.6</v>
      </c>
      <c r="D11" s="15">
        <v>76.2</v>
      </c>
      <c r="E11" s="15">
        <v>172.3</v>
      </c>
      <c r="F11" s="15">
        <v>40.4</v>
      </c>
      <c r="G11" s="12"/>
      <c r="H11" s="15">
        <v>65.6</v>
      </c>
      <c r="I11" s="15">
        <v>127.3</v>
      </c>
      <c r="J11" s="12"/>
      <c r="K11" s="15">
        <v>51.4</v>
      </c>
      <c r="L11" s="15">
        <v>38.3</v>
      </c>
      <c r="M11" s="15">
        <v>602.6</v>
      </c>
      <c r="N11" s="12"/>
      <c r="O11" s="12"/>
      <c r="P11" s="12"/>
      <c r="Q11" s="15">
        <v>469.2</v>
      </c>
      <c r="R11" s="12"/>
      <c r="S11" s="15">
        <v>869.1</v>
      </c>
      <c r="T11" s="15">
        <v>131.5</v>
      </c>
      <c r="U11" s="12"/>
    </row>
    <row r="12">
      <c r="A12" s="14" t="s">
        <v>33</v>
      </c>
      <c r="B12" s="15">
        <v>35.6</v>
      </c>
      <c r="C12" s="15">
        <v>22.7</v>
      </c>
      <c r="D12" s="15">
        <v>31.1</v>
      </c>
      <c r="E12" s="15">
        <v>43.4</v>
      </c>
      <c r="F12" s="15">
        <v>39.0</v>
      </c>
      <c r="G12" s="15">
        <v>17.5</v>
      </c>
      <c r="H12" s="15">
        <v>18.1</v>
      </c>
      <c r="I12" s="15">
        <v>27.5</v>
      </c>
      <c r="J12" s="12"/>
      <c r="K12" s="15">
        <v>18.4</v>
      </c>
      <c r="L12" s="15">
        <v>89.7</v>
      </c>
      <c r="M12" s="15">
        <v>526.1</v>
      </c>
      <c r="N12" s="15">
        <v>252.1</v>
      </c>
      <c r="O12" s="15">
        <v>2988.9</v>
      </c>
      <c r="P12" s="15">
        <v>819.5</v>
      </c>
      <c r="Q12" s="15">
        <v>473.0</v>
      </c>
      <c r="R12" s="12"/>
      <c r="S12" s="15">
        <v>901.7</v>
      </c>
      <c r="T12" s="15">
        <v>140.5</v>
      </c>
      <c r="U12" s="12"/>
    </row>
    <row r="13">
      <c r="A13" s="1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</row>
    <row r="14">
      <c r="A14" s="23" t="s">
        <v>57</v>
      </c>
      <c r="B14" s="23">
        <v>117.0</v>
      </c>
      <c r="C14" s="23">
        <v>69.9</v>
      </c>
      <c r="D14" s="23">
        <v>85.6</v>
      </c>
      <c r="E14" s="23">
        <v>174.2</v>
      </c>
      <c r="F14" s="23">
        <v>101.0</v>
      </c>
      <c r="G14" s="23">
        <v>41.4</v>
      </c>
      <c r="H14" s="23">
        <v>75.0</v>
      </c>
      <c r="I14" s="23">
        <v>133.2</v>
      </c>
      <c r="J14" s="23">
        <v>238.7</v>
      </c>
      <c r="K14" s="23">
        <v>56.7</v>
      </c>
      <c r="L14" s="23">
        <v>97.8</v>
      </c>
      <c r="M14" s="23">
        <v>609.4</v>
      </c>
      <c r="N14" s="23">
        <v>252.0</v>
      </c>
      <c r="O14" s="23">
        <v>2988.8</v>
      </c>
      <c r="P14" s="23">
        <v>833.3</v>
      </c>
      <c r="Q14" s="23">
        <v>464.9</v>
      </c>
      <c r="R14" s="23">
        <v>3959.9</v>
      </c>
      <c r="S14" s="23">
        <v>897.6</v>
      </c>
      <c r="T14" s="23">
        <v>136.4</v>
      </c>
      <c r="U14" s="23">
        <v>13.7</v>
      </c>
    </row>
    <row r="15">
      <c r="A15" s="23" t="s">
        <v>58</v>
      </c>
      <c r="B15" s="23">
        <v>113.7</v>
      </c>
      <c r="C15" s="23">
        <v>68.5</v>
      </c>
      <c r="D15" s="23">
        <v>74.1</v>
      </c>
      <c r="E15" s="23">
        <v>178.4</v>
      </c>
      <c r="F15" s="23">
        <v>90.5</v>
      </c>
      <c r="G15" s="23">
        <v>54.3</v>
      </c>
      <c r="H15" s="23">
        <v>70.2</v>
      </c>
      <c r="I15" s="23">
        <v>114.2</v>
      </c>
      <c r="J15" s="23">
        <v>238.1</v>
      </c>
      <c r="K15" s="23">
        <v>49.6</v>
      </c>
      <c r="L15" s="23">
        <v>223.6</v>
      </c>
      <c r="M15" s="32">
        <v>610.7</v>
      </c>
      <c r="N15" s="23">
        <v>246.2</v>
      </c>
      <c r="O15" s="23">
        <v>2993.3</v>
      </c>
      <c r="P15" s="23">
        <v>265.7</v>
      </c>
      <c r="Q15" s="23">
        <v>466.7</v>
      </c>
      <c r="R15" s="23">
        <v>3838.1</v>
      </c>
      <c r="S15" s="23">
        <v>857.8</v>
      </c>
      <c r="T15" s="23">
        <v>129.1</v>
      </c>
      <c r="U15" s="23">
        <v>13.8</v>
      </c>
    </row>
    <row r="16">
      <c r="A16" s="23" t="s">
        <v>59</v>
      </c>
      <c r="B16" s="23">
        <v>131.6</v>
      </c>
      <c r="C16" s="23">
        <v>90.1</v>
      </c>
      <c r="D16" s="45"/>
      <c r="E16" s="23">
        <v>223.7</v>
      </c>
      <c r="F16" s="45"/>
      <c r="G16" s="45"/>
      <c r="H16" s="23">
        <v>91.6</v>
      </c>
      <c r="I16" s="23">
        <v>165.1</v>
      </c>
      <c r="J16" s="23">
        <v>274.3</v>
      </c>
      <c r="K16" s="23">
        <v>60.2</v>
      </c>
      <c r="L16" s="23">
        <v>106.9</v>
      </c>
      <c r="M16" s="23">
        <v>731.8</v>
      </c>
      <c r="N16" s="45"/>
      <c r="O16" s="23">
        <v>3620.3</v>
      </c>
      <c r="P16" s="23">
        <v>362.1</v>
      </c>
      <c r="Q16" s="45"/>
      <c r="R16" s="23">
        <v>5096.8</v>
      </c>
      <c r="S16" s="23">
        <v>1281.0</v>
      </c>
      <c r="T16" s="23">
        <v>195.6</v>
      </c>
      <c r="U16" s="23">
        <v>14.0</v>
      </c>
    </row>
    <row r="17">
      <c r="A17" s="23" t="s">
        <v>60</v>
      </c>
      <c r="B17" s="23">
        <v>116.0</v>
      </c>
      <c r="C17" s="23">
        <v>101.9</v>
      </c>
      <c r="D17" s="45"/>
      <c r="E17" s="23">
        <v>303.3</v>
      </c>
      <c r="F17" s="23">
        <v>112.3</v>
      </c>
      <c r="G17" s="23">
        <v>70.7</v>
      </c>
      <c r="H17" s="45"/>
      <c r="I17" s="23">
        <v>163.3</v>
      </c>
      <c r="J17" s="45"/>
      <c r="K17" s="23">
        <v>74.2</v>
      </c>
      <c r="L17" s="23">
        <v>98.9</v>
      </c>
      <c r="M17" s="23">
        <v>581.0</v>
      </c>
      <c r="N17" s="45"/>
      <c r="O17" s="45"/>
      <c r="P17" s="45"/>
      <c r="Q17" s="45"/>
      <c r="R17" s="45"/>
      <c r="S17" s="23">
        <v>1117.5</v>
      </c>
      <c r="T17" s="45"/>
      <c r="U17" s="45"/>
    </row>
    <row r="18">
      <c r="A18" s="23" t="s">
        <v>61</v>
      </c>
      <c r="B18" s="23">
        <v>117.1</v>
      </c>
      <c r="C18" s="23">
        <v>70.1</v>
      </c>
      <c r="D18" s="23">
        <v>85.7</v>
      </c>
      <c r="E18" s="23">
        <v>178.3</v>
      </c>
      <c r="F18" s="23">
        <v>93.4</v>
      </c>
      <c r="G18" s="23">
        <v>41.5</v>
      </c>
      <c r="H18" s="23">
        <v>75.1</v>
      </c>
      <c r="I18" s="23">
        <v>133.3</v>
      </c>
      <c r="J18" s="23">
        <v>238.9</v>
      </c>
      <c r="K18" s="23">
        <v>56.8</v>
      </c>
      <c r="L18" s="23">
        <v>97.9</v>
      </c>
      <c r="M18" s="23">
        <v>526.1</v>
      </c>
      <c r="N18" s="23">
        <v>252.1</v>
      </c>
      <c r="O18" s="46">
        <v>2988.9</v>
      </c>
      <c r="P18" s="23">
        <v>829.0</v>
      </c>
      <c r="Q18" s="23">
        <v>473.0</v>
      </c>
      <c r="R18" s="23">
        <v>3980.1</v>
      </c>
      <c r="S18" s="23">
        <v>901.7</v>
      </c>
      <c r="T18" s="23">
        <v>140.5</v>
      </c>
      <c r="U18" s="45"/>
    </row>
    <row r="19">
      <c r="A19" s="32" t="s">
        <v>62</v>
      </c>
      <c r="B19" s="34">
        <f t="shared" ref="B19:H19" si="4">$C$43/1024</f>
        <v>2169.039063</v>
      </c>
      <c r="C19" s="34">
        <f t="shared" si="4"/>
        <v>2169.039063</v>
      </c>
      <c r="D19" s="34">
        <f t="shared" si="4"/>
        <v>2169.039063</v>
      </c>
      <c r="E19" s="34">
        <f t="shared" si="4"/>
        <v>2169.039063</v>
      </c>
      <c r="F19" s="34">
        <f t="shared" si="4"/>
        <v>2169.039063</v>
      </c>
      <c r="G19" s="34">
        <f t="shared" si="4"/>
        <v>2169.039063</v>
      </c>
      <c r="H19" s="34">
        <f t="shared" si="4"/>
        <v>2169.039063</v>
      </c>
      <c r="I19" s="34">
        <f>(C43+B45)/1024</f>
        <v>2322.578125</v>
      </c>
      <c r="J19" s="34">
        <f t="shared" ref="J19:K19" si="5">$C$43/1024</f>
        <v>2169.039063</v>
      </c>
      <c r="K19" s="34">
        <f t="shared" si="5"/>
        <v>2169.039063</v>
      </c>
      <c r="L19" s="34">
        <f>(C43+B46)/1024</f>
        <v>2367.046875</v>
      </c>
      <c r="M19" s="34">
        <f>D43/1024</f>
        <v>8482.671875</v>
      </c>
      <c r="N19" s="34">
        <f t="shared" ref="N19:O19" si="6">($C$43+$B$57)/1024</f>
        <v>2187.445313</v>
      </c>
      <c r="O19" s="34">
        <f t="shared" si="6"/>
        <v>2187.445313</v>
      </c>
      <c r="P19" s="34">
        <f t="shared" ref="P19:Q19" si="7">E43/1024</f>
        <v>338.546875</v>
      </c>
      <c r="Q19" s="34">
        <f t="shared" si="7"/>
        <v>2915.679688</v>
      </c>
      <c r="R19" s="47"/>
      <c r="S19" s="34">
        <f>G43/1024</f>
        <v>3220.070313</v>
      </c>
      <c r="T19" s="47"/>
      <c r="U19" s="47"/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4" t="s">
        <v>26</v>
      </c>
      <c r="B28" s="34">
        <f t="shared" ref="B28:Q28" si="8">(B5)/(B14+B19)</f>
        <v>0.2281675797</v>
      </c>
      <c r="C28" s="34">
        <f t="shared" si="8"/>
        <v>0.21009951</v>
      </c>
      <c r="D28" s="34">
        <f t="shared" si="8"/>
        <v>0.2119186206</v>
      </c>
      <c r="E28" s="34">
        <f t="shared" si="8"/>
        <v>0.254903569</v>
      </c>
      <c r="F28" s="34">
        <f t="shared" si="8"/>
        <v>0.225722988</v>
      </c>
      <c r="G28" s="34">
        <f t="shared" si="8"/>
        <v>0.195662485</v>
      </c>
      <c r="H28" s="34">
        <f t="shared" si="8"/>
        <v>0.2076167068</v>
      </c>
      <c r="I28" s="34">
        <f t="shared" si="8"/>
        <v>0.2165097875</v>
      </c>
      <c r="J28" s="34">
        <f t="shared" si="8"/>
        <v>0.2683845646</v>
      </c>
      <c r="K28" s="34">
        <f t="shared" si="8"/>
        <v>0.1991248693</v>
      </c>
      <c r="L28" s="34">
        <f t="shared" si="8"/>
        <v>0.2151046401</v>
      </c>
      <c r="M28" s="34">
        <f t="shared" si="8"/>
        <v>0.5323209128</v>
      </c>
      <c r="N28" s="34">
        <f t="shared" si="8"/>
        <v>0.2703073509</v>
      </c>
      <c r="O28" s="34">
        <f t="shared" si="8"/>
        <v>0.5987544664</v>
      </c>
      <c r="P28" s="34">
        <f t="shared" si="8"/>
        <v>0.7425884888</v>
      </c>
      <c r="Q28" s="34">
        <f t="shared" si="8"/>
        <v>0.4336534368</v>
      </c>
      <c r="S28" s="34">
        <f>(S5)/(S14+S19)</f>
        <v>0.4899129476</v>
      </c>
      <c r="V28" s="34">
        <f t="shared" ref="V28:V36" si="10">AVERAGE(B28:K28)</f>
        <v>0.2218110681</v>
      </c>
      <c r="W28" s="34">
        <f t="shared" ref="W28:W36" si="11">AVERAGE(L28:Q28)</f>
        <v>0.4654548826</v>
      </c>
      <c r="X28" s="34">
        <f t="shared" ref="X28:X36" si="12">average(R28:U28)</f>
        <v>0.4899129476</v>
      </c>
    </row>
    <row r="29">
      <c r="A29" s="14" t="s">
        <v>27</v>
      </c>
      <c r="B29" s="34">
        <f t="shared" ref="B29:O29" si="9">B6/B19</f>
        <v>1.012325447</v>
      </c>
      <c r="C29" s="34">
        <f t="shared" si="9"/>
        <v>1.012325447</v>
      </c>
      <c r="D29" s="34">
        <f t="shared" si="9"/>
        <v>1.012325447</v>
      </c>
      <c r="E29" s="34">
        <f t="shared" si="9"/>
        <v>1.012325447</v>
      </c>
      <c r="F29" s="34">
        <f t="shared" si="9"/>
        <v>1.012325447</v>
      </c>
      <c r="G29" s="34">
        <f t="shared" si="9"/>
        <v>1.012325447</v>
      </c>
      <c r="H29" s="34">
        <f t="shared" si="9"/>
        <v>1.012325447</v>
      </c>
      <c r="I29" s="34">
        <f t="shared" si="9"/>
        <v>1.015116553</v>
      </c>
      <c r="J29" s="34">
        <f t="shared" si="9"/>
        <v>1.012325447</v>
      </c>
      <c r="K29" s="34">
        <f t="shared" si="9"/>
        <v>1.012325447</v>
      </c>
      <c r="L29" s="34">
        <f t="shared" si="9"/>
        <v>1.012624512</v>
      </c>
      <c r="M29" s="34">
        <f t="shared" si="9"/>
        <v>1.000128939</v>
      </c>
      <c r="N29" s="34">
        <f t="shared" si="9"/>
        <v>1.013486051</v>
      </c>
      <c r="O29" s="34">
        <f t="shared" si="9"/>
        <v>1.013486051</v>
      </c>
      <c r="Q29" s="34">
        <f>Q6/Q19</f>
        <v>1.014412913</v>
      </c>
      <c r="S29" s="34">
        <f>S6/S19</f>
        <v>1.015141847</v>
      </c>
      <c r="V29" s="34">
        <f t="shared" si="10"/>
        <v>1.012604557</v>
      </c>
      <c r="W29" s="34">
        <f t="shared" si="11"/>
        <v>1.010827693</v>
      </c>
      <c r="X29" s="34">
        <f t="shared" si="12"/>
        <v>1.015141847</v>
      </c>
    </row>
    <row r="30">
      <c r="A30" s="14" t="s">
        <v>28</v>
      </c>
      <c r="B30" s="34">
        <f t="shared" ref="B30:C30" si="13">(B7)/(B14+B19)</f>
        <v>0.06570316425</v>
      </c>
      <c r="C30" s="34">
        <f t="shared" si="13"/>
        <v>0.05694661464</v>
      </c>
      <c r="E30" s="34">
        <f t="shared" ref="E30:G30" si="14">(E7)/(E14+E19)</f>
        <v>0.1159079346</v>
      </c>
      <c r="F30" s="34">
        <f t="shared" si="14"/>
        <v>0.06004301963</v>
      </c>
      <c r="G30" s="34">
        <f t="shared" si="14"/>
        <v>0.04130401129</v>
      </c>
      <c r="I30" s="34">
        <f>(I7)/(I14+I19)</f>
        <v>0.06674055703</v>
      </c>
      <c r="K30" s="34">
        <f t="shared" ref="K30:M30" si="15">(K7)/(K14+K19)</f>
        <v>0.03917799776</v>
      </c>
      <c r="L30" s="34">
        <f t="shared" si="15"/>
        <v>0.0873887957</v>
      </c>
      <c r="M30" s="34">
        <f t="shared" si="15"/>
        <v>0.07936584861</v>
      </c>
      <c r="S30" s="34">
        <f>(S7)/(S14+S19)</f>
        <v>0.3301624212</v>
      </c>
      <c r="V30" s="34">
        <f t="shared" si="10"/>
        <v>0.06368904274</v>
      </c>
      <c r="W30" s="34">
        <f t="shared" si="11"/>
        <v>0.08337732216</v>
      </c>
      <c r="X30" s="34">
        <f t="shared" si="12"/>
        <v>0.3301624212</v>
      </c>
    </row>
    <row r="31">
      <c r="A31" s="14" t="s">
        <v>29</v>
      </c>
      <c r="B31" s="34">
        <f t="shared" ref="B31:K31" si="16">(B8/B18)</f>
        <v>1.406490179</v>
      </c>
      <c r="C31" s="34">
        <f t="shared" si="16"/>
        <v>1.164051355</v>
      </c>
      <c r="D31" s="34">
        <f t="shared" si="16"/>
        <v>1.16336056</v>
      </c>
      <c r="E31" s="34">
        <f t="shared" si="16"/>
        <v>1.238362311</v>
      </c>
      <c r="F31" s="34">
        <f t="shared" si="16"/>
        <v>1.274089936</v>
      </c>
      <c r="G31" s="34">
        <f t="shared" si="16"/>
        <v>1.187951807</v>
      </c>
      <c r="H31" s="34">
        <f t="shared" si="16"/>
        <v>1.107856192</v>
      </c>
      <c r="I31" s="34">
        <f t="shared" si="16"/>
        <v>1.109527382</v>
      </c>
      <c r="J31" s="34">
        <f t="shared" si="16"/>
        <v>0.9899539556</v>
      </c>
      <c r="K31" s="34">
        <f t="shared" si="16"/>
        <v>1.075704225</v>
      </c>
      <c r="O31" s="34">
        <f t="shared" ref="O31:T31" si="17">(O8/O18)</f>
        <v>0.9419518887</v>
      </c>
      <c r="P31" s="34">
        <f t="shared" si="17"/>
        <v>1.025693607</v>
      </c>
      <c r="Q31" s="34">
        <f t="shared" si="17"/>
        <v>1.077167019</v>
      </c>
      <c r="R31" s="34">
        <f t="shared" si="17"/>
        <v>1.054496118</v>
      </c>
      <c r="S31" s="34">
        <f t="shared" si="17"/>
        <v>1.023511146</v>
      </c>
      <c r="T31" s="34">
        <f t="shared" si="17"/>
        <v>1.142348754</v>
      </c>
      <c r="V31" s="34">
        <f t="shared" si="10"/>
        <v>1.17173479</v>
      </c>
      <c r="W31" s="34">
        <f t="shared" si="11"/>
        <v>1.014937505</v>
      </c>
      <c r="X31" s="34">
        <f t="shared" si="12"/>
        <v>1.073452006</v>
      </c>
    </row>
    <row r="32">
      <c r="A32" s="14" t="s">
        <v>30</v>
      </c>
      <c r="B32" s="34">
        <f t="shared" ref="B32:C32" si="18">(B9/B14)</f>
        <v>0.4905982906</v>
      </c>
      <c r="C32" s="34">
        <f t="shared" si="18"/>
        <v>1.065808298</v>
      </c>
      <c r="E32" s="34">
        <f>(E9/E14)</f>
        <v>0.07979334099</v>
      </c>
      <c r="H32" s="34">
        <f t="shared" ref="H32:M32" si="19">(H9/H14)</f>
        <v>0.88</v>
      </c>
      <c r="I32" s="34">
        <f t="shared" si="19"/>
        <v>0.8813813814</v>
      </c>
      <c r="J32" s="34">
        <f t="shared" si="19"/>
        <v>0.6912442396</v>
      </c>
      <c r="K32" s="34">
        <f t="shared" si="19"/>
        <v>0.6772486772</v>
      </c>
      <c r="L32" s="34">
        <f t="shared" si="19"/>
        <v>0.8292433538</v>
      </c>
      <c r="M32" s="34">
        <f t="shared" si="19"/>
        <v>0.8331145389</v>
      </c>
      <c r="O32" s="34">
        <f t="shared" ref="O32:P32" si="20">(O9/O14)</f>
        <v>0.7416019807</v>
      </c>
      <c r="P32" s="34">
        <f t="shared" si="20"/>
        <v>0.02172086883</v>
      </c>
      <c r="R32" s="34">
        <f t="shared" ref="R32:U32" si="21">(R9/R14)</f>
        <v>0.9269173464</v>
      </c>
      <c r="S32" s="34">
        <f t="shared" si="21"/>
        <v>4.018827986</v>
      </c>
      <c r="T32" s="34">
        <f t="shared" si="21"/>
        <v>12.25219941</v>
      </c>
      <c r="U32" s="34">
        <f t="shared" si="21"/>
        <v>301.2773723</v>
      </c>
      <c r="V32" s="34">
        <f t="shared" si="10"/>
        <v>0.6808677468</v>
      </c>
      <c r="W32" s="34">
        <f t="shared" si="11"/>
        <v>0.6064201856</v>
      </c>
      <c r="X32" s="34">
        <f t="shared" si="12"/>
        <v>79.61882925</v>
      </c>
    </row>
    <row r="33">
      <c r="A33" s="19" t="s">
        <v>31</v>
      </c>
      <c r="B33" s="34">
        <f t="shared" ref="B33:U33" si="22">(B10/B14)</f>
        <v>0.8905982906</v>
      </c>
      <c r="C33" s="34">
        <f t="shared" si="22"/>
        <v>0.7010014306</v>
      </c>
      <c r="D33" s="34">
        <f t="shared" si="22"/>
        <v>0.7137850467</v>
      </c>
      <c r="E33" s="34">
        <f t="shared" si="22"/>
        <v>0.8691159587</v>
      </c>
      <c r="F33" s="34">
        <f t="shared" si="22"/>
        <v>0.8930693069</v>
      </c>
      <c r="G33" s="34">
        <f t="shared" si="22"/>
        <v>1.053140097</v>
      </c>
      <c r="H33" s="34">
        <f t="shared" si="22"/>
        <v>0.66</v>
      </c>
      <c r="I33" s="34">
        <f t="shared" si="22"/>
        <v>0.7297297297</v>
      </c>
      <c r="J33" s="34">
        <f t="shared" si="22"/>
        <v>0.9074151655</v>
      </c>
      <c r="K33" s="34">
        <f t="shared" si="22"/>
        <v>0.6331569665</v>
      </c>
      <c r="L33" s="34">
        <f t="shared" si="22"/>
        <v>0.8047034765</v>
      </c>
      <c r="M33" s="34">
        <f t="shared" si="22"/>
        <v>0.945356088</v>
      </c>
      <c r="N33" s="34">
        <f t="shared" si="22"/>
        <v>0.955952381</v>
      </c>
      <c r="O33" s="34">
        <f t="shared" si="22"/>
        <v>0.8160800321</v>
      </c>
      <c r="P33" s="34">
        <f t="shared" si="22"/>
        <v>0.3141725669</v>
      </c>
      <c r="Q33" s="34">
        <f t="shared" si="22"/>
        <v>0.6483114648</v>
      </c>
      <c r="R33" s="34">
        <f t="shared" si="22"/>
        <v>0.9378014596</v>
      </c>
      <c r="S33" s="34">
        <f t="shared" si="22"/>
        <v>1.047571301</v>
      </c>
      <c r="T33" s="34">
        <f t="shared" si="22"/>
        <v>0.7866568915</v>
      </c>
      <c r="U33" s="34">
        <f t="shared" si="22"/>
        <v>0.9854014599</v>
      </c>
      <c r="V33" s="34">
        <f t="shared" si="10"/>
        <v>0.8051011992</v>
      </c>
      <c r="W33" s="34">
        <f t="shared" si="11"/>
        <v>0.7474293349</v>
      </c>
      <c r="X33" s="34">
        <f t="shared" si="12"/>
        <v>0.9393577781</v>
      </c>
    </row>
    <row r="34">
      <c r="A34" s="14" t="s">
        <v>32</v>
      </c>
      <c r="B34" s="34">
        <f t="shared" ref="B34:F34" si="23">(B11/B14)</f>
        <v>0.5290598291</v>
      </c>
      <c r="C34" s="34">
        <f t="shared" si="23"/>
        <v>0.9241773963</v>
      </c>
      <c r="D34" s="34">
        <f t="shared" si="23"/>
        <v>0.8901869159</v>
      </c>
      <c r="E34" s="34">
        <f t="shared" si="23"/>
        <v>0.9890929966</v>
      </c>
      <c r="F34" s="34">
        <f t="shared" si="23"/>
        <v>0.4</v>
      </c>
      <c r="H34" s="34">
        <f t="shared" ref="H34:I34" si="24">(H11/H14)</f>
        <v>0.8746666667</v>
      </c>
      <c r="I34" s="34">
        <f t="shared" si="24"/>
        <v>0.9557057057</v>
      </c>
      <c r="K34" s="34">
        <f t="shared" ref="K34:M34" si="25">(K11/K14)</f>
        <v>0.9065255732</v>
      </c>
      <c r="L34" s="34">
        <f t="shared" si="25"/>
        <v>0.3916155419</v>
      </c>
      <c r="M34" s="34">
        <f t="shared" si="25"/>
        <v>0.9888414834</v>
      </c>
      <c r="Q34" s="34">
        <f>(Q11/Q14)</f>
        <v>1.009249301</v>
      </c>
      <c r="S34" s="34">
        <f t="shared" ref="S34:T34" si="26">(S11/S14)</f>
        <v>0.9682486631</v>
      </c>
      <c r="T34" s="34">
        <f t="shared" si="26"/>
        <v>0.9640762463</v>
      </c>
      <c r="V34" s="34">
        <f t="shared" si="10"/>
        <v>0.8086768854</v>
      </c>
      <c r="W34" s="34">
        <f t="shared" si="11"/>
        <v>0.7965687754</v>
      </c>
      <c r="X34" s="34">
        <f t="shared" si="12"/>
        <v>0.9661624547</v>
      </c>
    </row>
    <row r="35">
      <c r="A35" s="14" t="s">
        <v>33</v>
      </c>
      <c r="B35" s="34">
        <f t="shared" ref="B35:I35" si="27">(B12/B18)</f>
        <v>0.3040136635</v>
      </c>
      <c r="C35" s="34">
        <f t="shared" si="27"/>
        <v>0.3238231098</v>
      </c>
      <c r="D35" s="34">
        <f t="shared" si="27"/>
        <v>0.3628938156</v>
      </c>
      <c r="E35" s="34">
        <f t="shared" si="27"/>
        <v>0.2434099832</v>
      </c>
      <c r="F35" s="34">
        <f t="shared" si="27"/>
        <v>0.4175588865</v>
      </c>
      <c r="G35" s="34">
        <f t="shared" si="27"/>
        <v>0.421686747</v>
      </c>
      <c r="H35" s="34">
        <f t="shared" si="27"/>
        <v>0.241011984</v>
      </c>
      <c r="I35" s="34">
        <f t="shared" si="27"/>
        <v>0.2063015754</v>
      </c>
      <c r="K35" s="34">
        <f t="shared" ref="K35:Q35" si="28">(K12/K18)</f>
        <v>0.323943662</v>
      </c>
      <c r="L35" s="34">
        <f t="shared" si="28"/>
        <v>0.9162410623</v>
      </c>
      <c r="M35" s="34">
        <f t="shared" si="28"/>
        <v>1</v>
      </c>
      <c r="N35" s="34">
        <f t="shared" si="28"/>
        <v>1</v>
      </c>
      <c r="O35" s="34">
        <f t="shared" si="28"/>
        <v>1</v>
      </c>
      <c r="P35" s="34">
        <f t="shared" si="28"/>
        <v>0.9885404101</v>
      </c>
      <c r="Q35" s="34">
        <f t="shared" si="28"/>
        <v>1</v>
      </c>
      <c r="S35" s="34">
        <f t="shared" ref="S35:T35" si="29">(S12/S18)</f>
        <v>1</v>
      </c>
      <c r="T35" s="34">
        <f t="shared" si="29"/>
        <v>1</v>
      </c>
      <c r="V35" s="34">
        <f t="shared" si="10"/>
        <v>0.3160714919</v>
      </c>
      <c r="W35" s="34">
        <f t="shared" si="11"/>
        <v>0.9841302454</v>
      </c>
      <c r="X35" s="34">
        <f t="shared" si="12"/>
        <v>1</v>
      </c>
    </row>
    <row r="36">
      <c r="A36" s="32" t="s">
        <v>63</v>
      </c>
      <c r="B36" s="34">
        <f t="shared" ref="B36:K36" si="30">B4/B14</f>
        <v>0.6752136752</v>
      </c>
      <c r="C36" s="34">
        <f t="shared" si="30"/>
        <v>0.5722460658</v>
      </c>
      <c r="D36" s="34">
        <f t="shared" si="30"/>
        <v>0.6635514019</v>
      </c>
      <c r="E36" s="34">
        <f t="shared" si="30"/>
        <v>0.5028702641</v>
      </c>
      <c r="F36" s="34">
        <f t="shared" si="30"/>
        <v>0.5415841584</v>
      </c>
      <c r="G36" s="34">
        <f t="shared" si="30"/>
        <v>0.654589372</v>
      </c>
      <c r="H36" s="34">
        <f t="shared" si="30"/>
        <v>0.488</v>
      </c>
      <c r="I36" s="34">
        <f t="shared" si="30"/>
        <v>0.3813813814</v>
      </c>
      <c r="J36" s="34">
        <f t="shared" si="30"/>
        <v>0.3984080436</v>
      </c>
      <c r="K36" s="34">
        <f t="shared" si="30"/>
        <v>0.5608465608</v>
      </c>
      <c r="M36" s="34">
        <f t="shared" ref="M36:P36" si="31">M4/M14</f>
        <v>0.3705283886</v>
      </c>
      <c r="N36" s="34">
        <f t="shared" si="31"/>
        <v>0.5178571429</v>
      </c>
      <c r="O36" s="34">
        <f t="shared" si="31"/>
        <v>0.532487955</v>
      </c>
      <c r="P36" s="34">
        <f t="shared" si="31"/>
        <v>0.1222848914</v>
      </c>
      <c r="R36" s="34">
        <f t="shared" ref="R36:U36" si="32">R4/R14</f>
        <v>0.5970352787</v>
      </c>
      <c r="S36" s="34">
        <f t="shared" si="32"/>
        <v>0.3348930481</v>
      </c>
      <c r="T36" s="34">
        <f t="shared" si="32"/>
        <v>0.7881231672</v>
      </c>
      <c r="U36" s="34">
        <f t="shared" si="32"/>
        <v>1.335766423</v>
      </c>
      <c r="V36" s="34">
        <f t="shared" si="10"/>
        <v>0.5438690923</v>
      </c>
      <c r="W36" s="34">
        <f t="shared" si="11"/>
        <v>0.3857895945</v>
      </c>
      <c r="X36" s="34">
        <f t="shared" si="12"/>
        <v>0.7639544793</v>
      </c>
    </row>
    <row r="42">
      <c r="A42" s="32" t="s">
        <v>64</v>
      </c>
      <c r="B42" s="32" t="s">
        <v>65</v>
      </c>
      <c r="C42" s="32" t="s">
        <v>66</v>
      </c>
      <c r="D42" s="32" t="s">
        <v>16</v>
      </c>
      <c r="E42" s="32" t="s">
        <v>19</v>
      </c>
      <c r="F42" s="32" t="s">
        <v>20</v>
      </c>
      <c r="G42" s="32" t="s">
        <v>22</v>
      </c>
      <c r="I42" s="32" t="s">
        <v>67</v>
      </c>
      <c r="J42" s="32" t="s">
        <v>68</v>
      </c>
      <c r="K42" s="32" t="s">
        <v>69</v>
      </c>
    </row>
    <row r="43">
      <c r="A43" s="48" t="s">
        <v>70</v>
      </c>
      <c r="B43" s="32">
        <v>2029592.0</v>
      </c>
      <c r="C43" s="34">
        <f>B43+B44</f>
        <v>2221096</v>
      </c>
      <c r="D43" s="34">
        <f>sum(B47:B57,B43:B45)</f>
        <v>8686256</v>
      </c>
      <c r="E43" s="34">
        <f>sum(A43:A45,B58)</f>
        <v>346672</v>
      </c>
      <c r="F43" s="34">
        <f>sum(B43:B45,B59,B57)</f>
        <v>2985656</v>
      </c>
      <c r="G43" s="34">
        <f>sum(B43:B46,B59,B50,B57)</f>
        <v>3297352</v>
      </c>
      <c r="I43" s="32">
        <v>2056968.0</v>
      </c>
      <c r="J43" s="32">
        <v>2056968.0</v>
      </c>
      <c r="K43" s="32">
        <v>2056968.0</v>
      </c>
    </row>
    <row r="44">
      <c r="A44" s="32" t="s">
        <v>71</v>
      </c>
      <c r="B44" s="32">
        <v>191504.0</v>
      </c>
      <c r="I44" s="32">
        <v>191504.0</v>
      </c>
      <c r="J44" s="32">
        <v>191504.0</v>
      </c>
      <c r="K44" s="32">
        <v>191504.0</v>
      </c>
    </row>
    <row r="45">
      <c r="A45" s="48" t="s">
        <v>72</v>
      </c>
      <c r="B45" s="32">
        <v>157224.0</v>
      </c>
      <c r="I45" s="32">
        <v>165800.0</v>
      </c>
      <c r="J45" s="32">
        <v>165800.0</v>
      </c>
      <c r="K45" s="32">
        <v>165800.0</v>
      </c>
    </row>
    <row r="46">
      <c r="A46" s="48" t="s">
        <v>73</v>
      </c>
      <c r="B46" s="32">
        <v>202760.0</v>
      </c>
      <c r="K46" s="32">
        <v>205984.0</v>
      </c>
    </row>
    <row r="47">
      <c r="A47" s="32" t="s">
        <v>74</v>
      </c>
      <c r="B47" s="32">
        <v>129096.0</v>
      </c>
      <c r="I47" s="32">
        <v>132808.0</v>
      </c>
    </row>
    <row r="48">
      <c r="A48" s="32" t="s">
        <v>75</v>
      </c>
      <c r="B48" s="32">
        <v>231592.0</v>
      </c>
      <c r="I48" s="32">
        <v>247552.0</v>
      </c>
    </row>
    <row r="49">
      <c r="A49" s="32" t="s">
        <v>76</v>
      </c>
      <c r="B49" s="32">
        <v>1914336.0</v>
      </c>
      <c r="I49" s="32">
        <v>1975376.0</v>
      </c>
    </row>
    <row r="50">
      <c r="A50" s="32" t="s">
        <v>77</v>
      </c>
      <c r="B50" s="32">
        <v>108936.0</v>
      </c>
      <c r="I50" s="32">
        <v>112608.0</v>
      </c>
      <c r="K50" s="32">
        <v>112608.0</v>
      </c>
    </row>
    <row r="51">
      <c r="A51" s="32" t="s">
        <v>78</v>
      </c>
      <c r="B51" s="32">
        <v>1757112.0</v>
      </c>
      <c r="I51" s="32">
        <v>1592280.0</v>
      </c>
    </row>
    <row r="52">
      <c r="A52" s="32" t="s">
        <v>79</v>
      </c>
      <c r="B52" s="32">
        <v>1265624.0</v>
      </c>
      <c r="I52" s="32">
        <v>1270184.0</v>
      </c>
    </row>
    <row r="53">
      <c r="A53" s="32" t="s">
        <v>80</v>
      </c>
      <c r="B53" s="32">
        <v>84120.0</v>
      </c>
      <c r="I53" s="32">
        <v>87920.0</v>
      </c>
    </row>
    <row r="54">
      <c r="A54" s="32" t="s">
        <v>81</v>
      </c>
      <c r="B54" s="32">
        <v>219976.0</v>
      </c>
      <c r="I54" s="32">
        <v>232336.0</v>
      </c>
    </row>
    <row r="55">
      <c r="A55" s="32" t="s">
        <v>82</v>
      </c>
      <c r="B55" s="32">
        <v>534880.0</v>
      </c>
      <c r="I55" s="32">
        <v>553144.0</v>
      </c>
    </row>
    <row r="56">
      <c r="A56" s="32" t="s">
        <v>83</v>
      </c>
      <c r="B56" s="32">
        <v>43416.0</v>
      </c>
      <c r="I56" s="32">
        <v>47216.0</v>
      </c>
    </row>
    <row r="57">
      <c r="A57" s="32" t="s">
        <v>84</v>
      </c>
      <c r="B57" s="32">
        <v>18848.0</v>
      </c>
      <c r="I57" s="32">
        <v>21680.0</v>
      </c>
      <c r="J57" s="32">
        <v>21680.0</v>
      </c>
      <c r="K57" s="32">
        <v>21680.0</v>
      </c>
    </row>
    <row r="58">
      <c r="A58" s="32" t="s">
        <v>85</v>
      </c>
      <c r="B58" s="32">
        <v>346672.0</v>
      </c>
    </row>
    <row r="59">
      <c r="A59" s="32" t="s">
        <v>86</v>
      </c>
      <c r="B59" s="32">
        <v>588488.0</v>
      </c>
      <c r="J59" s="32">
        <v>592736.0</v>
      </c>
      <c r="K59" s="32">
        <v>592736.0</v>
      </c>
    </row>
  </sheetData>
  <mergeCells count="6">
    <mergeCell ref="B2:K2"/>
    <mergeCell ref="L2:Q2"/>
    <mergeCell ref="R2:U2"/>
    <mergeCell ref="B26:K26"/>
    <mergeCell ref="L26:Q26"/>
    <mergeCell ref="R26:U26"/>
  </mergeCells>
  <hyperlinks>
    <hyperlink r:id="rId1" ref="A43"/>
    <hyperlink r:id="rId2" ref="A45"/>
    <hyperlink r:id="rId3" ref="A46"/>
  </hyperlinks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52.13</v>
      </c>
      <c r="C3" s="127">
        <v>1.21</v>
      </c>
      <c r="D3" s="127">
        <v>0.77</v>
      </c>
      <c r="E3" s="127">
        <v>0.44</v>
      </c>
      <c r="F3" s="127">
        <v>4.62</v>
      </c>
      <c r="G3" s="127">
        <v>9.01</v>
      </c>
      <c r="H3" s="127">
        <v>1.05</v>
      </c>
      <c r="I3" s="127">
        <v>0.1</v>
      </c>
      <c r="J3" s="127">
        <v>0.42</v>
      </c>
      <c r="K3" s="127">
        <v>1.02</v>
      </c>
      <c r="L3" s="127">
        <v>4.49</v>
      </c>
      <c r="M3" s="127">
        <v>0.41</v>
      </c>
      <c r="N3" s="127">
        <v>5.14</v>
      </c>
      <c r="O3" s="127">
        <v>6.05</v>
      </c>
      <c r="P3" s="127">
        <v>8.02</v>
      </c>
      <c r="Q3" s="127">
        <v>2.48</v>
      </c>
      <c r="R3" s="32">
        <v>134.69</v>
      </c>
      <c r="S3" s="32">
        <v>1.44</v>
      </c>
      <c r="T3" s="32">
        <v>10.1299999999999</v>
      </c>
      <c r="U3" s="32">
        <v>3.71</v>
      </c>
    </row>
    <row r="4">
      <c r="B4" s="127">
        <v>52.07</v>
      </c>
      <c r="C4" s="127">
        <v>1.19</v>
      </c>
      <c r="D4" s="127">
        <v>0.9</v>
      </c>
      <c r="E4" s="127">
        <v>0.46</v>
      </c>
      <c r="F4" s="127">
        <v>4.66</v>
      </c>
      <c r="G4" s="127">
        <v>9.24</v>
      </c>
      <c r="H4" s="127">
        <v>1.01</v>
      </c>
      <c r="I4" s="127">
        <v>0.11</v>
      </c>
      <c r="J4" s="127">
        <v>0.44</v>
      </c>
      <c r="K4" s="127">
        <v>1.06</v>
      </c>
      <c r="L4" s="127">
        <v>4.46</v>
      </c>
      <c r="M4" s="127">
        <v>0.42</v>
      </c>
      <c r="N4" s="127">
        <v>5.08</v>
      </c>
      <c r="O4" s="127">
        <v>6.32</v>
      </c>
      <c r="P4" s="127">
        <v>8.15</v>
      </c>
      <c r="Q4" s="127">
        <v>2.33</v>
      </c>
      <c r="R4" s="32">
        <v>135.22</v>
      </c>
      <c r="S4" s="32">
        <v>1.35</v>
      </c>
      <c r="T4" s="32">
        <v>10.18</v>
      </c>
      <c r="U4" s="32">
        <v>3.76</v>
      </c>
    </row>
    <row r="5">
      <c r="B5" s="127">
        <v>51.94</v>
      </c>
      <c r="C5" s="127">
        <v>1.19</v>
      </c>
      <c r="D5" s="127">
        <v>0.83</v>
      </c>
      <c r="E5" s="127">
        <v>0.44</v>
      </c>
      <c r="F5" s="127">
        <v>4.62</v>
      </c>
      <c r="G5" s="127">
        <v>9.04</v>
      </c>
      <c r="H5" s="127">
        <v>0.97</v>
      </c>
      <c r="I5" s="127">
        <v>0.12</v>
      </c>
      <c r="J5" s="127">
        <v>0.43</v>
      </c>
      <c r="K5" s="127">
        <v>1.06</v>
      </c>
      <c r="L5" s="127">
        <v>4.61</v>
      </c>
      <c r="M5" s="127">
        <v>0.44</v>
      </c>
      <c r="N5" s="127">
        <v>4.83</v>
      </c>
      <c r="O5" s="127">
        <v>6.13</v>
      </c>
      <c r="P5" s="127">
        <v>8.03</v>
      </c>
      <c r="Q5" s="127">
        <v>2.45</v>
      </c>
      <c r="R5" s="32">
        <v>135.18</v>
      </c>
      <c r="S5" s="32">
        <v>1.41</v>
      </c>
      <c r="T5" s="32">
        <v>10.16</v>
      </c>
      <c r="U5" s="32">
        <v>4.2</v>
      </c>
    </row>
    <row r="6">
      <c r="B6" s="127">
        <v>52.54</v>
      </c>
      <c r="C6" s="127">
        <v>1.17</v>
      </c>
      <c r="D6" s="127">
        <v>0.86</v>
      </c>
      <c r="E6" s="127">
        <v>0.45</v>
      </c>
      <c r="F6" s="127">
        <v>4.69</v>
      </c>
      <c r="G6" s="127">
        <v>9.21</v>
      </c>
      <c r="H6" s="127">
        <v>0.99</v>
      </c>
      <c r="I6" s="127">
        <v>0.11</v>
      </c>
      <c r="J6" s="127">
        <v>0.42</v>
      </c>
      <c r="K6" s="127">
        <v>1.01</v>
      </c>
      <c r="L6" s="127">
        <v>4.56</v>
      </c>
      <c r="M6" s="127">
        <v>0.43</v>
      </c>
      <c r="N6" s="127">
        <v>5.19</v>
      </c>
      <c r="O6" s="127">
        <v>6.1</v>
      </c>
      <c r="P6" s="127">
        <v>8.16</v>
      </c>
      <c r="Q6" s="127">
        <v>2.47</v>
      </c>
      <c r="R6" s="32">
        <v>134.92</v>
      </c>
      <c r="S6" s="32">
        <v>1.45</v>
      </c>
      <c r="T6" s="32">
        <v>10.23</v>
      </c>
      <c r="U6" s="32">
        <v>4.18999999999999</v>
      </c>
    </row>
    <row r="7">
      <c r="B7" s="127">
        <v>52.0</v>
      </c>
      <c r="C7" s="127">
        <v>1.23</v>
      </c>
      <c r="D7" s="127">
        <v>0.85</v>
      </c>
      <c r="E7" s="127">
        <v>0.47</v>
      </c>
      <c r="F7" s="127">
        <v>4.68</v>
      </c>
      <c r="G7" s="127">
        <v>8.98</v>
      </c>
      <c r="H7" s="127">
        <v>0.98</v>
      </c>
      <c r="I7" s="127">
        <v>0.1</v>
      </c>
      <c r="J7" s="127">
        <v>0.42</v>
      </c>
      <c r="K7" s="127">
        <v>1.1</v>
      </c>
      <c r="L7" s="127">
        <v>4.4</v>
      </c>
      <c r="M7" s="127">
        <v>0.42</v>
      </c>
      <c r="N7" s="127">
        <v>5.12</v>
      </c>
      <c r="O7" s="127">
        <v>6.07</v>
      </c>
      <c r="P7" s="127">
        <v>8.19</v>
      </c>
      <c r="Q7" s="127">
        <v>2.49</v>
      </c>
      <c r="R7" s="32">
        <v>134.64</v>
      </c>
      <c r="S7" s="32">
        <v>1.41</v>
      </c>
      <c r="T7" s="32">
        <v>10.17</v>
      </c>
      <c r="U7" s="32">
        <v>3.77</v>
      </c>
    </row>
    <row r="8">
      <c r="B8" s="127">
        <v>51.85</v>
      </c>
      <c r="C8" s="127">
        <v>1.18</v>
      </c>
      <c r="D8" s="127">
        <v>0.82</v>
      </c>
      <c r="E8" s="127">
        <v>0.46</v>
      </c>
      <c r="F8" s="127">
        <v>4.69</v>
      </c>
      <c r="G8" s="127">
        <v>9.27</v>
      </c>
      <c r="H8" s="127">
        <v>0.97</v>
      </c>
      <c r="I8" s="127">
        <v>0.1</v>
      </c>
      <c r="J8" s="127">
        <v>0.44</v>
      </c>
      <c r="K8" s="127">
        <v>1.1</v>
      </c>
      <c r="L8" s="127">
        <v>4.81</v>
      </c>
      <c r="M8" s="127">
        <v>0.41</v>
      </c>
      <c r="N8" s="127">
        <v>5.04</v>
      </c>
      <c r="O8" s="127">
        <v>6.03</v>
      </c>
      <c r="P8" s="127">
        <v>8.03</v>
      </c>
      <c r="Q8" s="127">
        <v>2.65</v>
      </c>
      <c r="R8" s="32">
        <v>135.1</v>
      </c>
      <c r="S8" s="32">
        <v>1.44</v>
      </c>
      <c r="T8" s="32">
        <v>10.12</v>
      </c>
      <c r="U8" s="32">
        <v>4.1</v>
      </c>
    </row>
    <row r="9">
      <c r="B9" s="127">
        <v>52.33</v>
      </c>
      <c r="C9" s="127">
        <v>1.13</v>
      </c>
      <c r="D9" s="127">
        <v>0.83</v>
      </c>
      <c r="E9" s="127">
        <v>0.43</v>
      </c>
      <c r="F9" s="127">
        <v>4.64</v>
      </c>
      <c r="G9" s="127">
        <v>9.3</v>
      </c>
      <c r="H9" s="127">
        <v>1.0</v>
      </c>
      <c r="I9" s="127">
        <v>0.1</v>
      </c>
      <c r="J9" s="127">
        <v>0.43</v>
      </c>
      <c r="K9" s="127">
        <v>1.1</v>
      </c>
      <c r="L9" s="127">
        <v>4.6</v>
      </c>
      <c r="M9" s="127">
        <v>0.42</v>
      </c>
      <c r="N9" s="127">
        <v>5.02</v>
      </c>
      <c r="O9" s="127">
        <v>6.11</v>
      </c>
      <c r="P9" s="127">
        <v>8.16</v>
      </c>
      <c r="Q9" s="127">
        <v>2.39</v>
      </c>
      <c r="R9" s="32">
        <v>134.82</v>
      </c>
      <c r="S9" s="32">
        <v>1.37</v>
      </c>
      <c r="T9" s="32">
        <v>10.17</v>
      </c>
      <c r="U9" s="32">
        <v>3.75</v>
      </c>
    </row>
    <row r="10">
      <c r="B10" s="127">
        <v>52.34</v>
      </c>
      <c r="C10" s="127">
        <v>1.24</v>
      </c>
      <c r="D10" s="127">
        <v>0.83</v>
      </c>
      <c r="E10" s="127">
        <v>0.49</v>
      </c>
      <c r="F10" s="127">
        <v>4.7</v>
      </c>
      <c r="G10" s="127">
        <v>9.11</v>
      </c>
      <c r="H10" s="127">
        <v>1.02</v>
      </c>
      <c r="I10" s="127">
        <v>0.1</v>
      </c>
      <c r="J10" s="127">
        <v>0.43</v>
      </c>
      <c r="K10" s="127">
        <v>1.04</v>
      </c>
      <c r="L10" s="127">
        <v>4.42</v>
      </c>
      <c r="M10" s="127">
        <v>0.4</v>
      </c>
      <c r="N10" s="127">
        <v>4.77</v>
      </c>
      <c r="O10" s="127">
        <v>6.17</v>
      </c>
      <c r="P10" s="127">
        <v>8.08</v>
      </c>
      <c r="Q10" s="127">
        <v>2.4</v>
      </c>
      <c r="R10" s="32">
        <v>134.78</v>
      </c>
      <c r="S10" s="32">
        <v>1.39</v>
      </c>
      <c r="T10" s="32">
        <v>10.2</v>
      </c>
      <c r="U10" s="32">
        <v>3.65</v>
      </c>
    </row>
    <row r="11">
      <c r="B11" s="127">
        <v>53.13</v>
      </c>
      <c r="C11" s="127">
        <v>1.26</v>
      </c>
      <c r="D11" s="127">
        <v>0.78</v>
      </c>
      <c r="E11" s="127">
        <v>0.5</v>
      </c>
      <c r="F11" s="127">
        <v>4.62</v>
      </c>
      <c r="G11" s="127">
        <v>8.61</v>
      </c>
      <c r="H11" s="127">
        <v>1.02</v>
      </c>
      <c r="I11" s="127">
        <v>0.11</v>
      </c>
      <c r="J11" s="127">
        <v>0.42</v>
      </c>
      <c r="K11" s="127">
        <v>1.04</v>
      </c>
      <c r="L11" s="127">
        <v>4.43</v>
      </c>
      <c r="M11" s="127">
        <v>0.38</v>
      </c>
      <c r="N11" s="127">
        <v>4.92</v>
      </c>
      <c r="O11" s="127">
        <v>6.28</v>
      </c>
      <c r="P11" s="127">
        <v>7.98</v>
      </c>
      <c r="Q11" s="127">
        <v>2.39</v>
      </c>
      <c r="R11" s="32">
        <v>134.75</v>
      </c>
      <c r="S11" s="32">
        <v>1.37</v>
      </c>
      <c r="T11" s="32">
        <v>10.12</v>
      </c>
      <c r="U11" s="32">
        <v>4.1</v>
      </c>
    </row>
    <row r="12">
      <c r="B12" s="127">
        <v>51.88</v>
      </c>
      <c r="C12" s="127">
        <v>1.24</v>
      </c>
      <c r="D12" s="127">
        <v>0.82</v>
      </c>
      <c r="E12" s="127">
        <v>0.49</v>
      </c>
      <c r="F12" s="127">
        <v>4.68</v>
      </c>
      <c r="G12" s="127">
        <v>8.27</v>
      </c>
      <c r="H12" s="127">
        <v>0.97</v>
      </c>
      <c r="I12" s="127">
        <v>0.1</v>
      </c>
      <c r="J12" s="127">
        <v>0.42</v>
      </c>
      <c r="K12" s="127">
        <v>0.97</v>
      </c>
      <c r="L12" s="127">
        <v>4.49</v>
      </c>
      <c r="M12" s="127">
        <v>0.4</v>
      </c>
      <c r="N12" s="127">
        <v>4.99</v>
      </c>
      <c r="O12" s="127">
        <v>6.17</v>
      </c>
      <c r="P12" s="127">
        <v>7.9</v>
      </c>
      <c r="Q12" s="127">
        <v>2.39</v>
      </c>
      <c r="R12" s="32">
        <v>134.52</v>
      </c>
      <c r="S12" s="32">
        <v>1.39</v>
      </c>
      <c r="T12" s="32">
        <v>10.19</v>
      </c>
      <c r="U12" s="32">
        <v>4.02999999999999</v>
      </c>
    </row>
    <row r="13">
      <c r="A13" s="115" t="s">
        <v>137</v>
      </c>
      <c r="B13" s="34">
        <f t="shared" ref="B13:U13" si="1">AVERAGE(B3:B12)</f>
        <v>52.221</v>
      </c>
      <c r="C13" s="34">
        <f t="shared" si="1"/>
        <v>1.204</v>
      </c>
      <c r="D13" s="34">
        <f t="shared" si="1"/>
        <v>0.829</v>
      </c>
      <c r="E13" s="34">
        <f t="shared" si="1"/>
        <v>0.463</v>
      </c>
      <c r="F13" s="34">
        <f t="shared" si="1"/>
        <v>4.66</v>
      </c>
      <c r="G13" s="34">
        <f t="shared" si="1"/>
        <v>9.004</v>
      </c>
      <c r="H13" s="34">
        <f t="shared" si="1"/>
        <v>0.998</v>
      </c>
      <c r="I13" s="34">
        <f t="shared" si="1"/>
        <v>0.105</v>
      </c>
      <c r="J13" s="34">
        <f t="shared" si="1"/>
        <v>0.427</v>
      </c>
      <c r="K13" s="34">
        <f t="shared" si="1"/>
        <v>1.05</v>
      </c>
      <c r="L13" s="34">
        <f t="shared" si="1"/>
        <v>4.527</v>
      </c>
      <c r="M13" s="34">
        <f t="shared" si="1"/>
        <v>0.413</v>
      </c>
      <c r="N13" s="34">
        <f t="shared" si="1"/>
        <v>5.01</v>
      </c>
      <c r="O13" s="34">
        <f t="shared" si="1"/>
        <v>6.143</v>
      </c>
      <c r="P13" s="34">
        <f t="shared" si="1"/>
        <v>8.07</v>
      </c>
      <c r="Q13" s="34">
        <f t="shared" si="1"/>
        <v>2.444</v>
      </c>
      <c r="R13" s="34">
        <f t="shared" si="1"/>
        <v>134.862</v>
      </c>
      <c r="S13" s="34">
        <f t="shared" si="1"/>
        <v>1.402</v>
      </c>
      <c r="T13" s="34">
        <f t="shared" si="1"/>
        <v>10.167</v>
      </c>
      <c r="U13" s="34">
        <f t="shared" si="1"/>
        <v>3.926</v>
      </c>
    </row>
    <row r="14">
      <c r="A14" s="115" t="s">
        <v>138</v>
      </c>
      <c r="B14" s="32">
        <f t="shared" ref="B14:U14" si="2">_xlfn.STDEV.S(B3:B12)</f>
        <v>0.38971357</v>
      </c>
      <c r="C14" s="32">
        <f t="shared" si="2"/>
        <v>0.03949683532</v>
      </c>
      <c r="D14" s="32">
        <f t="shared" si="2"/>
        <v>0.03725288952</v>
      </c>
      <c r="E14" s="32">
        <f t="shared" si="2"/>
        <v>0.02406010991</v>
      </c>
      <c r="F14" s="32">
        <f t="shared" si="2"/>
        <v>0.03231786572</v>
      </c>
      <c r="G14" s="32">
        <f t="shared" si="2"/>
        <v>0.3272172231</v>
      </c>
      <c r="H14" s="32">
        <f t="shared" si="2"/>
        <v>0.02699794231</v>
      </c>
      <c r="I14" s="32">
        <f t="shared" si="2"/>
        <v>0.007071067812</v>
      </c>
      <c r="J14" s="32">
        <f t="shared" si="2"/>
        <v>0.008232726023</v>
      </c>
      <c r="K14" s="32">
        <f t="shared" si="2"/>
        <v>0.04320493799</v>
      </c>
      <c r="L14" s="32">
        <f t="shared" si="2"/>
        <v>0.1236527396</v>
      </c>
      <c r="M14" s="32">
        <f t="shared" si="2"/>
        <v>0.01702938637</v>
      </c>
      <c r="N14" s="32">
        <f t="shared" si="2"/>
        <v>0.1357284871</v>
      </c>
      <c r="O14" s="32">
        <f t="shared" si="2"/>
        <v>0.0951081256</v>
      </c>
      <c r="P14" s="32">
        <f t="shared" si="2"/>
        <v>0.09416297928</v>
      </c>
      <c r="Q14" s="32">
        <f t="shared" si="2"/>
        <v>0.08834276679</v>
      </c>
      <c r="R14" s="32">
        <f t="shared" si="2"/>
        <v>0.2371497417</v>
      </c>
      <c r="S14" s="32">
        <f t="shared" si="2"/>
        <v>0.0339280284</v>
      </c>
      <c r="T14" s="32">
        <f t="shared" si="2"/>
        <v>0.03591656999</v>
      </c>
      <c r="U14" s="32">
        <f t="shared" si="2"/>
        <v>0.2164973698</v>
      </c>
    </row>
    <row r="15">
      <c r="A15" s="114" t="s">
        <v>139</v>
      </c>
      <c r="B15" s="34">
        <f t="shared" ref="B15:U15" si="3">2*B14</f>
        <v>0.7794271401</v>
      </c>
      <c r="C15" s="34">
        <f t="shared" si="3"/>
        <v>0.07899367063</v>
      </c>
      <c r="D15" s="34">
        <f t="shared" si="3"/>
        <v>0.07450577905</v>
      </c>
      <c r="E15" s="34">
        <f t="shared" si="3"/>
        <v>0.04812021982</v>
      </c>
      <c r="F15" s="34">
        <f t="shared" si="3"/>
        <v>0.06463573143</v>
      </c>
      <c r="G15" s="34">
        <f t="shared" si="3"/>
        <v>0.6544344463</v>
      </c>
      <c r="H15" s="34">
        <f t="shared" si="3"/>
        <v>0.05399588462</v>
      </c>
      <c r="I15" s="34">
        <f t="shared" si="3"/>
        <v>0.01414213562</v>
      </c>
      <c r="J15" s="34">
        <f t="shared" si="3"/>
        <v>0.01646545205</v>
      </c>
      <c r="K15" s="34">
        <f t="shared" si="3"/>
        <v>0.08640987598</v>
      </c>
      <c r="L15" s="34">
        <f t="shared" si="3"/>
        <v>0.2473054791</v>
      </c>
      <c r="M15" s="34">
        <f t="shared" si="3"/>
        <v>0.03405877273</v>
      </c>
      <c r="N15" s="34">
        <f t="shared" si="3"/>
        <v>0.2714569743</v>
      </c>
      <c r="O15" s="34">
        <f t="shared" si="3"/>
        <v>0.1902162512</v>
      </c>
      <c r="P15" s="34">
        <f t="shared" si="3"/>
        <v>0.1883259586</v>
      </c>
      <c r="Q15" s="34">
        <f t="shared" si="3"/>
        <v>0.1766855336</v>
      </c>
      <c r="R15" s="34">
        <f t="shared" si="3"/>
        <v>0.4742994834</v>
      </c>
      <c r="S15" s="34">
        <f t="shared" si="3"/>
        <v>0.0678560568</v>
      </c>
      <c r="T15" s="34">
        <f t="shared" si="3"/>
        <v>0.07183313998</v>
      </c>
      <c r="U15" s="34">
        <f t="shared" si="3"/>
        <v>0.4329947395</v>
      </c>
    </row>
    <row r="16">
      <c r="A16" s="114" t="s">
        <v>140</v>
      </c>
      <c r="B16" s="32">
        <v>31.2</v>
      </c>
      <c r="C16" s="32">
        <v>1.3</v>
      </c>
      <c r="D16" s="32">
        <v>0.99</v>
      </c>
      <c r="E16" s="32">
        <v>0.47</v>
      </c>
      <c r="F16" s="32">
        <v>6.27</v>
      </c>
      <c r="G16" s="32">
        <v>11.39</v>
      </c>
      <c r="H16" s="32">
        <v>1.25</v>
      </c>
      <c r="I16" s="32">
        <v>0.12</v>
      </c>
      <c r="J16" s="32">
        <v>0.44</v>
      </c>
      <c r="K16" s="32">
        <v>1.2</v>
      </c>
      <c r="L16" s="32">
        <v>4.98</v>
      </c>
      <c r="M16" s="32">
        <v>0.36</v>
      </c>
      <c r="N16" s="32">
        <v>5.94</v>
      </c>
      <c r="O16" s="32">
        <v>6.55</v>
      </c>
      <c r="P16" s="32">
        <v>8.77</v>
      </c>
      <c r="Q16" s="32">
        <v>2.72</v>
      </c>
      <c r="R16" s="32">
        <v>173.85</v>
      </c>
      <c r="S16" s="32">
        <v>1.22</v>
      </c>
      <c r="T16" s="32">
        <v>13.83</v>
      </c>
      <c r="U16" s="32">
        <v>5.09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0.1871130336</v>
      </c>
      <c r="L17" s="117"/>
      <c r="M17" s="117"/>
      <c r="N17" s="117"/>
      <c r="O17" s="117"/>
      <c r="P17" s="112" t="s">
        <v>142</v>
      </c>
      <c r="Q17" s="117">
        <f>average(L15:Q15)</f>
        <v>0.1846748282</v>
      </c>
      <c r="R17" s="117"/>
      <c r="S17" s="117"/>
      <c r="T17" s="112" t="s">
        <v>143</v>
      </c>
      <c r="U17" s="117">
        <f>average(R15:U15)</f>
        <v>0.2617458549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27">
        <v>7776.0</v>
      </c>
      <c r="C19" s="127">
        <v>3280.0</v>
      </c>
      <c r="D19" s="127">
        <v>3284.0</v>
      </c>
      <c r="E19" s="127">
        <v>3256.0</v>
      </c>
      <c r="F19" s="127">
        <v>3400.0</v>
      </c>
      <c r="G19" s="127">
        <v>3360.0</v>
      </c>
      <c r="H19" s="127">
        <v>3224.0</v>
      </c>
      <c r="I19" s="127">
        <v>7136.0</v>
      </c>
      <c r="J19" s="127">
        <v>3400.0</v>
      </c>
      <c r="K19" s="127">
        <v>3332.0</v>
      </c>
      <c r="L19" s="127">
        <v>7920.0</v>
      </c>
      <c r="M19" s="127">
        <v>9748.0</v>
      </c>
      <c r="N19" s="127">
        <v>3328.0</v>
      </c>
      <c r="O19" s="127">
        <v>4440.0</v>
      </c>
      <c r="P19" s="127">
        <v>11260.0</v>
      </c>
      <c r="Q19" s="127">
        <v>4468.0</v>
      </c>
      <c r="R19" s="119">
        <v>8704.0</v>
      </c>
      <c r="S19" s="119">
        <v>4348.0</v>
      </c>
      <c r="T19" s="119">
        <v>17056.0</v>
      </c>
      <c r="U19" s="119">
        <v>19168.0</v>
      </c>
    </row>
    <row r="20">
      <c r="B20" s="127">
        <v>7780.0</v>
      </c>
      <c r="C20" s="127">
        <v>3308.0</v>
      </c>
      <c r="D20" s="127">
        <v>3396.0</v>
      </c>
      <c r="E20" s="127">
        <v>3236.0</v>
      </c>
      <c r="F20" s="127">
        <v>3416.0</v>
      </c>
      <c r="G20" s="127">
        <v>3304.0</v>
      </c>
      <c r="H20" s="127">
        <v>3328.0</v>
      </c>
      <c r="I20" s="127">
        <v>7172.0</v>
      </c>
      <c r="J20" s="127">
        <v>3288.0</v>
      </c>
      <c r="K20" s="127">
        <v>3324.0</v>
      </c>
      <c r="L20" s="127">
        <v>7920.0</v>
      </c>
      <c r="M20" s="127">
        <v>9688.0</v>
      </c>
      <c r="N20" s="127">
        <v>3400.0</v>
      </c>
      <c r="O20" s="127">
        <v>4460.0</v>
      </c>
      <c r="P20" s="127">
        <v>11260.0</v>
      </c>
      <c r="Q20" s="127">
        <v>4468.0</v>
      </c>
      <c r="R20" s="119">
        <v>8704.0</v>
      </c>
      <c r="S20" s="119">
        <v>4348.0</v>
      </c>
      <c r="T20" s="119">
        <v>17076.0</v>
      </c>
      <c r="U20" s="119">
        <v>19196.0</v>
      </c>
    </row>
    <row r="21">
      <c r="B21" s="127">
        <v>7768.0</v>
      </c>
      <c r="C21" s="127">
        <v>3380.0</v>
      </c>
      <c r="D21" s="127">
        <v>3332.0</v>
      </c>
      <c r="E21" s="127">
        <v>3300.0</v>
      </c>
      <c r="F21" s="127">
        <v>3340.0</v>
      </c>
      <c r="G21" s="127">
        <v>3288.0</v>
      </c>
      <c r="H21" s="127">
        <v>3272.0</v>
      </c>
      <c r="I21" s="127">
        <v>7168.0</v>
      </c>
      <c r="J21" s="127">
        <v>3332.0</v>
      </c>
      <c r="K21" s="127">
        <v>3308.0</v>
      </c>
      <c r="L21" s="127">
        <v>7924.0</v>
      </c>
      <c r="M21" s="127">
        <v>9716.0</v>
      </c>
      <c r="N21" s="127">
        <v>3360.0</v>
      </c>
      <c r="O21" s="127">
        <v>4460.0</v>
      </c>
      <c r="P21" s="127">
        <v>11284.0</v>
      </c>
      <c r="Q21" s="127">
        <v>4472.0</v>
      </c>
      <c r="R21" s="119">
        <v>8716.0</v>
      </c>
      <c r="S21" s="119">
        <v>4344.0</v>
      </c>
      <c r="T21" s="119">
        <v>17100.0</v>
      </c>
      <c r="U21" s="119">
        <v>19232.0</v>
      </c>
    </row>
    <row r="22">
      <c r="B22" s="127">
        <v>7780.0</v>
      </c>
      <c r="C22" s="127">
        <v>3380.0</v>
      </c>
      <c r="D22" s="127">
        <v>3412.0</v>
      </c>
      <c r="E22" s="127">
        <v>3340.0</v>
      </c>
      <c r="F22" s="127">
        <v>3340.0</v>
      </c>
      <c r="G22" s="127">
        <v>3368.0</v>
      </c>
      <c r="H22" s="127">
        <v>3352.0</v>
      </c>
      <c r="I22" s="127">
        <v>7164.0</v>
      </c>
      <c r="J22" s="127">
        <v>3268.0</v>
      </c>
      <c r="K22" s="127">
        <v>3232.0</v>
      </c>
      <c r="L22" s="127">
        <v>7932.0</v>
      </c>
      <c r="M22" s="127">
        <v>9756.0</v>
      </c>
      <c r="N22" s="127">
        <v>3408.0</v>
      </c>
      <c r="O22" s="127">
        <v>4456.0</v>
      </c>
      <c r="P22" s="127">
        <v>11264.0</v>
      </c>
      <c r="Q22" s="127">
        <v>4472.0</v>
      </c>
      <c r="R22" s="119">
        <v>8720.0</v>
      </c>
      <c r="S22" s="119">
        <v>4344.0</v>
      </c>
      <c r="T22" s="119">
        <v>17092.0</v>
      </c>
      <c r="U22" s="119">
        <v>19196.0</v>
      </c>
    </row>
    <row r="23">
      <c r="B23" s="127">
        <v>7788.0</v>
      </c>
      <c r="C23" s="127">
        <v>3308.0</v>
      </c>
      <c r="D23" s="127">
        <v>3340.0</v>
      </c>
      <c r="E23" s="127">
        <v>3376.0</v>
      </c>
      <c r="F23" s="127">
        <v>3340.0</v>
      </c>
      <c r="G23" s="127">
        <v>3408.0</v>
      </c>
      <c r="H23" s="127">
        <v>3232.0</v>
      </c>
      <c r="I23" s="127">
        <v>7164.0</v>
      </c>
      <c r="J23" s="127">
        <v>3328.0</v>
      </c>
      <c r="K23" s="127">
        <v>3344.0</v>
      </c>
      <c r="L23" s="127">
        <v>7908.0</v>
      </c>
      <c r="M23" s="127">
        <v>9704.0</v>
      </c>
      <c r="N23" s="127">
        <v>3328.0</v>
      </c>
      <c r="O23" s="127">
        <v>4452.0</v>
      </c>
      <c r="P23" s="127">
        <v>11260.0</v>
      </c>
      <c r="Q23" s="127">
        <v>4476.0</v>
      </c>
      <c r="R23" s="119">
        <v>8704.0</v>
      </c>
      <c r="S23" s="119">
        <v>4348.0</v>
      </c>
      <c r="T23" s="119">
        <v>17084.0</v>
      </c>
      <c r="U23" s="119">
        <v>19196.0</v>
      </c>
    </row>
    <row r="24">
      <c r="B24" s="127">
        <v>7784.0</v>
      </c>
      <c r="C24" s="127">
        <v>3368.0</v>
      </c>
      <c r="D24" s="127">
        <v>3444.0</v>
      </c>
      <c r="E24" s="127">
        <v>3296.0</v>
      </c>
      <c r="F24" s="127">
        <v>3308.0</v>
      </c>
      <c r="G24" s="127">
        <v>3352.0</v>
      </c>
      <c r="H24" s="127">
        <v>3236.0</v>
      </c>
      <c r="I24" s="127">
        <v>7160.0</v>
      </c>
      <c r="J24" s="127">
        <v>3324.0</v>
      </c>
      <c r="K24" s="127">
        <v>3388.0</v>
      </c>
      <c r="L24" s="127">
        <v>7916.0</v>
      </c>
      <c r="M24" s="127">
        <v>9692.0</v>
      </c>
      <c r="N24" s="127">
        <v>3384.0</v>
      </c>
      <c r="O24" s="127">
        <v>4456.0</v>
      </c>
      <c r="P24" s="127">
        <v>11260.0</v>
      </c>
      <c r="Q24" s="127">
        <v>4480.0</v>
      </c>
      <c r="R24" s="119">
        <v>8704.0</v>
      </c>
      <c r="S24" s="119">
        <v>4344.0</v>
      </c>
      <c r="T24" s="119">
        <v>17080.0</v>
      </c>
      <c r="U24" s="119">
        <v>19232.0</v>
      </c>
    </row>
    <row r="25">
      <c r="B25" s="127">
        <v>7788.0</v>
      </c>
      <c r="C25" s="127">
        <v>3376.0</v>
      </c>
      <c r="D25" s="127">
        <v>3204.0</v>
      </c>
      <c r="E25" s="127">
        <v>3392.0</v>
      </c>
      <c r="F25" s="127">
        <v>3336.0</v>
      </c>
      <c r="G25" s="127">
        <v>3332.0</v>
      </c>
      <c r="H25" s="127">
        <v>3200.0</v>
      </c>
      <c r="I25" s="127">
        <v>7132.0</v>
      </c>
      <c r="J25" s="127">
        <v>3276.0</v>
      </c>
      <c r="K25" s="127">
        <v>3256.0</v>
      </c>
      <c r="L25" s="127">
        <v>7908.0</v>
      </c>
      <c r="M25" s="127">
        <v>9728.0</v>
      </c>
      <c r="N25" s="127">
        <v>3220.0</v>
      </c>
      <c r="O25" s="127">
        <v>4456.0</v>
      </c>
      <c r="P25" s="127">
        <v>11264.0</v>
      </c>
      <c r="Q25" s="127">
        <v>4472.0</v>
      </c>
      <c r="R25" s="119">
        <v>8708.0</v>
      </c>
      <c r="S25" s="119">
        <v>4348.0</v>
      </c>
      <c r="T25" s="119">
        <v>17088.0</v>
      </c>
      <c r="U25" s="119">
        <v>19196.0</v>
      </c>
    </row>
    <row r="26">
      <c r="B26" s="127">
        <v>7772.0</v>
      </c>
      <c r="C26" s="127">
        <v>3284.0</v>
      </c>
      <c r="D26" s="127">
        <v>3272.0</v>
      </c>
      <c r="E26" s="127">
        <v>3344.0</v>
      </c>
      <c r="F26" s="127">
        <v>3344.0</v>
      </c>
      <c r="G26" s="127">
        <v>3272.0</v>
      </c>
      <c r="H26" s="127">
        <v>3300.0</v>
      </c>
      <c r="I26" s="127">
        <v>7164.0</v>
      </c>
      <c r="J26" s="127">
        <v>3292.0</v>
      </c>
      <c r="K26" s="127">
        <v>3304.0</v>
      </c>
      <c r="L26" s="127">
        <v>7920.0</v>
      </c>
      <c r="M26" s="127">
        <v>9708.0</v>
      </c>
      <c r="N26" s="127">
        <v>3304.0</v>
      </c>
      <c r="O26" s="127">
        <v>4456.0</v>
      </c>
      <c r="P26" s="127">
        <v>11264.0</v>
      </c>
      <c r="Q26" s="127">
        <v>4484.0</v>
      </c>
      <c r="R26" s="119">
        <v>8704.0</v>
      </c>
      <c r="S26" s="119">
        <v>4348.0</v>
      </c>
      <c r="T26" s="119">
        <v>17072.0</v>
      </c>
      <c r="U26" s="119">
        <v>19192.0</v>
      </c>
    </row>
    <row r="27">
      <c r="B27" s="127">
        <v>7780.0</v>
      </c>
      <c r="C27" s="127">
        <v>3364.0</v>
      </c>
      <c r="D27" s="127">
        <v>3384.0</v>
      </c>
      <c r="E27" s="127">
        <v>3344.0</v>
      </c>
      <c r="F27" s="127">
        <v>3348.0</v>
      </c>
      <c r="G27" s="127">
        <v>3300.0</v>
      </c>
      <c r="H27" s="127">
        <v>3360.0</v>
      </c>
      <c r="I27" s="127">
        <v>7164.0</v>
      </c>
      <c r="J27" s="127">
        <v>3216.0</v>
      </c>
      <c r="K27" s="127">
        <v>3344.0</v>
      </c>
      <c r="L27" s="127">
        <v>7924.0</v>
      </c>
      <c r="M27" s="127">
        <v>9712.0</v>
      </c>
      <c r="N27" s="127">
        <v>3344.0</v>
      </c>
      <c r="O27" s="127">
        <v>4436.0</v>
      </c>
      <c r="P27" s="127">
        <v>11268.0</v>
      </c>
      <c r="Q27" s="127">
        <v>4472.0</v>
      </c>
      <c r="R27" s="119">
        <v>8704.0</v>
      </c>
      <c r="S27" s="119">
        <v>4348.0</v>
      </c>
      <c r="T27" s="119">
        <v>17068.0</v>
      </c>
      <c r="U27" s="119">
        <v>19196.0</v>
      </c>
    </row>
    <row r="28">
      <c r="B28" s="127">
        <v>7788.0</v>
      </c>
      <c r="C28" s="127">
        <v>3368.0</v>
      </c>
      <c r="D28" s="127">
        <v>3344.0</v>
      </c>
      <c r="E28" s="127">
        <v>3288.0</v>
      </c>
      <c r="F28" s="127">
        <v>3256.0</v>
      </c>
      <c r="G28" s="127">
        <v>3424.0</v>
      </c>
      <c r="H28" s="127">
        <v>3360.0</v>
      </c>
      <c r="I28" s="127">
        <v>7164.0</v>
      </c>
      <c r="J28" s="127">
        <v>3344.0</v>
      </c>
      <c r="K28" s="127">
        <v>3268.0</v>
      </c>
      <c r="L28" s="127">
        <v>7920.0</v>
      </c>
      <c r="M28" s="127">
        <v>9752.0</v>
      </c>
      <c r="N28" s="127">
        <v>3352.0</v>
      </c>
      <c r="O28" s="127">
        <v>4436.0</v>
      </c>
      <c r="P28" s="127">
        <v>11264.0</v>
      </c>
      <c r="Q28" s="127">
        <v>4472.0</v>
      </c>
      <c r="R28" s="119">
        <v>8704.0</v>
      </c>
      <c r="S28" s="119">
        <v>4356.0</v>
      </c>
      <c r="T28" s="119">
        <v>17104.0</v>
      </c>
      <c r="U28" s="119">
        <v>19196.0</v>
      </c>
    </row>
    <row r="29">
      <c r="A29" s="115" t="s">
        <v>137</v>
      </c>
      <c r="B29" s="34">
        <f t="shared" ref="B29:U29" si="4">AVERAGE(B19:B28)</f>
        <v>7780.4</v>
      </c>
      <c r="C29" s="34">
        <f t="shared" si="4"/>
        <v>3341.6</v>
      </c>
      <c r="D29" s="34">
        <f t="shared" si="4"/>
        <v>3341.2</v>
      </c>
      <c r="E29" s="34">
        <f t="shared" si="4"/>
        <v>3317.2</v>
      </c>
      <c r="F29" s="34">
        <f t="shared" si="4"/>
        <v>3342.8</v>
      </c>
      <c r="G29" s="34">
        <f t="shared" si="4"/>
        <v>3340.8</v>
      </c>
      <c r="H29" s="34">
        <f t="shared" si="4"/>
        <v>3286.4</v>
      </c>
      <c r="I29" s="34">
        <f t="shared" si="4"/>
        <v>7158.8</v>
      </c>
      <c r="J29" s="34">
        <f t="shared" si="4"/>
        <v>3306.8</v>
      </c>
      <c r="K29" s="34">
        <f t="shared" si="4"/>
        <v>3310</v>
      </c>
      <c r="L29" s="34">
        <f t="shared" si="4"/>
        <v>7919.2</v>
      </c>
      <c r="M29" s="34">
        <f t="shared" si="4"/>
        <v>9720.4</v>
      </c>
      <c r="N29" s="34">
        <f t="shared" si="4"/>
        <v>3342.8</v>
      </c>
      <c r="O29" s="34">
        <f t="shared" si="4"/>
        <v>4450.8</v>
      </c>
      <c r="P29" s="34">
        <f t="shared" si="4"/>
        <v>11264.8</v>
      </c>
      <c r="Q29" s="34">
        <f t="shared" si="4"/>
        <v>4473.6</v>
      </c>
      <c r="R29" s="34">
        <f t="shared" si="4"/>
        <v>8707.2</v>
      </c>
      <c r="S29" s="34">
        <f t="shared" si="4"/>
        <v>4347.6</v>
      </c>
      <c r="T29" s="34">
        <f t="shared" si="4"/>
        <v>17082</v>
      </c>
      <c r="U29" s="34">
        <f t="shared" si="4"/>
        <v>19200</v>
      </c>
    </row>
    <row r="30">
      <c r="A30" s="115" t="s">
        <v>138</v>
      </c>
      <c r="B30" s="32">
        <f t="shared" ref="B30:U30" si="5">_xlfn.STDEV.S(B19:B28)</f>
        <v>6.915361323</v>
      </c>
      <c r="C30" s="32">
        <f t="shared" si="5"/>
        <v>41.3634299</v>
      </c>
      <c r="D30" s="32">
        <f t="shared" si="5"/>
        <v>72.566904</v>
      </c>
      <c r="E30" s="32">
        <f t="shared" si="5"/>
        <v>50.49268374</v>
      </c>
      <c r="F30" s="32">
        <f t="shared" si="5"/>
        <v>44.06258176</v>
      </c>
      <c r="G30" s="32">
        <f t="shared" si="5"/>
        <v>50.86976836</v>
      </c>
      <c r="H30" s="32">
        <f t="shared" si="5"/>
        <v>61.57055573</v>
      </c>
      <c r="I30" s="32">
        <f t="shared" si="5"/>
        <v>13.47260595</v>
      </c>
      <c r="J30" s="32">
        <f t="shared" si="5"/>
        <v>50.24561894</v>
      </c>
      <c r="K30" s="32">
        <f t="shared" si="5"/>
        <v>46.99881795</v>
      </c>
      <c r="L30" s="32">
        <f t="shared" si="5"/>
        <v>7.254117605</v>
      </c>
      <c r="M30" s="32">
        <f t="shared" si="5"/>
        <v>24.61796995</v>
      </c>
      <c r="N30" s="32">
        <f t="shared" si="5"/>
        <v>54.39117575</v>
      </c>
      <c r="O30" s="32">
        <f t="shared" si="5"/>
        <v>9.624043964</v>
      </c>
      <c r="P30" s="32">
        <f t="shared" si="5"/>
        <v>7.254117605</v>
      </c>
      <c r="Q30" s="32">
        <f t="shared" si="5"/>
        <v>5.059644256</v>
      </c>
      <c r="R30" s="32">
        <f t="shared" si="5"/>
        <v>5.902918299</v>
      </c>
      <c r="S30" s="32">
        <f t="shared" si="5"/>
        <v>3.502380143</v>
      </c>
      <c r="T30" s="32">
        <f t="shared" si="5"/>
        <v>14.75729575</v>
      </c>
      <c r="U30" s="32">
        <f t="shared" si="5"/>
        <v>18.9502272</v>
      </c>
    </row>
    <row r="31">
      <c r="A31" s="114" t="s">
        <v>139</v>
      </c>
      <c r="B31" s="34">
        <f t="shared" ref="B31:U31" si="6">2*B30</f>
        <v>13.83072265</v>
      </c>
      <c r="C31" s="34">
        <f t="shared" si="6"/>
        <v>82.72685981</v>
      </c>
      <c r="D31" s="34">
        <f t="shared" si="6"/>
        <v>145.133808</v>
      </c>
      <c r="E31" s="34">
        <f t="shared" si="6"/>
        <v>100.9853675</v>
      </c>
      <c r="F31" s="34">
        <f t="shared" si="6"/>
        <v>88.12516351</v>
      </c>
      <c r="G31" s="34">
        <f t="shared" si="6"/>
        <v>101.7395367</v>
      </c>
      <c r="H31" s="34">
        <f t="shared" si="6"/>
        <v>123.1411115</v>
      </c>
      <c r="I31" s="34">
        <f t="shared" si="6"/>
        <v>26.9452119</v>
      </c>
      <c r="J31" s="34">
        <f t="shared" si="6"/>
        <v>100.4912379</v>
      </c>
      <c r="K31" s="34">
        <f t="shared" si="6"/>
        <v>93.9976359</v>
      </c>
      <c r="L31" s="34">
        <f t="shared" si="6"/>
        <v>14.50823521</v>
      </c>
      <c r="M31" s="34">
        <f t="shared" si="6"/>
        <v>49.2359399</v>
      </c>
      <c r="N31" s="34">
        <f t="shared" si="6"/>
        <v>108.7823515</v>
      </c>
      <c r="O31" s="34">
        <f t="shared" si="6"/>
        <v>19.24808793</v>
      </c>
      <c r="P31" s="34">
        <f t="shared" si="6"/>
        <v>14.50823521</v>
      </c>
      <c r="Q31" s="34">
        <f t="shared" si="6"/>
        <v>10.11928851</v>
      </c>
      <c r="R31" s="34">
        <f t="shared" si="6"/>
        <v>11.8058366</v>
      </c>
      <c r="S31" s="34">
        <f t="shared" si="6"/>
        <v>7.004760286</v>
      </c>
      <c r="T31" s="34">
        <f t="shared" si="6"/>
        <v>29.51459149</v>
      </c>
      <c r="U31" s="34">
        <f t="shared" si="6"/>
        <v>37.90045441</v>
      </c>
    </row>
    <row r="32">
      <c r="A32" s="114" t="s">
        <v>145</v>
      </c>
      <c r="B32" s="32">
        <v>7748.0</v>
      </c>
      <c r="C32" s="32">
        <v>3252.0</v>
      </c>
      <c r="D32" s="32">
        <v>3260.0</v>
      </c>
      <c r="E32" s="32">
        <v>3312.0</v>
      </c>
      <c r="F32" s="32">
        <v>3384.0</v>
      </c>
      <c r="G32" s="32">
        <v>3304.0</v>
      </c>
      <c r="H32" s="32">
        <v>3216.0</v>
      </c>
      <c r="I32" s="32">
        <v>7116.0</v>
      </c>
      <c r="J32" s="32">
        <v>3172.0</v>
      </c>
      <c r="K32" s="32">
        <v>3176.0</v>
      </c>
      <c r="L32" s="32">
        <v>7792.0</v>
      </c>
      <c r="M32" s="32">
        <v>9564.0</v>
      </c>
      <c r="N32" s="32">
        <v>3268.0</v>
      </c>
      <c r="O32" s="32">
        <v>4420.0</v>
      </c>
      <c r="P32" s="32">
        <v>11068.0</v>
      </c>
      <c r="Q32" s="32">
        <v>4396.0</v>
      </c>
      <c r="R32" s="32">
        <v>8720.0</v>
      </c>
      <c r="S32" s="32">
        <v>4276.0</v>
      </c>
      <c r="T32" s="32">
        <v>16856.0</v>
      </c>
      <c r="U32" s="32">
        <v>18792.0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0.08565592337</v>
      </c>
      <c r="L33" s="117"/>
      <c r="M33" s="117"/>
      <c r="N33" s="117"/>
      <c r="O33" s="117"/>
      <c r="P33" s="112" t="s">
        <v>142</v>
      </c>
      <c r="Q33" s="117">
        <f>average(M31:Q31)/1024</f>
        <v>0.03943240294</v>
      </c>
      <c r="R33" s="117"/>
      <c r="S33" s="117"/>
      <c r="T33" s="112" t="s">
        <v>143</v>
      </c>
      <c r="U33" s="117">
        <f>average(R31:U31)/1024</f>
        <v>0.02105118232</v>
      </c>
      <c r="V33" s="117"/>
      <c r="W33" s="117"/>
      <c r="X33" s="117"/>
      <c r="Y33" s="117"/>
      <c r="Z33" s="117"/>
    </row>
    <row r="34">
      <c r="A34" s="115" t="s">
        <v>146</v>
      </c>
      <c r="B34" s="127">
        <v>0.0</v>
      </c>
      <c r="C34" s="127">
        <v>0.0</v>
      </c>
      <c r="D34" s="127">
        <v>0.0</v>
      </c>
      <c r="E34" s="127">
        <v>0.0</v>
      </c>
      <c r="F34" s="127">
        <v>0.0</v>
      </c>
      <c r="G34" s="127">
        <v>0.0</v>
      </c>
      <c r="H34" s="127">
        <v>0.0</v>
      </c>
      <c r="I34" s="127">
        <v>0.0</v>
      </c>
      <c r="J34" s="127">
        <v>0.0</v>
      </c>
      <c r="K34" s="127">
        <v>0.0</v>
      </c>
      <c r="L34" s="127">
        <v>0.0</v>
      </c>
      <c r="M34" s="127">
        <v>0.0</v>
      </c>
      <c r="N34" s="127">
        <v>0.0</v>
      </c>
      <c r="O34" s="127">
        <v>0.0</v>
      </c>
      <c r="P34" s="127">
        <v>0.0</v>
      </c>
      <c r="Q34" s="127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127">
        <v>0.0</v>
      </c>
      <c r="C35" s="127">
        <v>0.0</v>
      </c>
      <c r="D35" s="127">
        <v>0.0</v>
      </c>
      <c r="E35" s="127">
        <v>0.0</v>
      </c>
      <c r="F35" s="127">
        <v>0.0</v>
      </c>
      <c r="G35" s="127">
        <v>0.0</v>
      </c>
      <c r="H35" s="127">
        <v>0.0</v>
      </c>
      <c r="I35" s="127">
        <v>0.0</v>
      </c>
      <c r="J35" s="127">
        <v>0.0</v>
      </c>
      <c r="K35" s="127">
        <v>0.0</v>
      </c>
      <c r="L35" s="127">
        <v>0.0</v>
      </c>
      <c r="M35" s="127">
        <v>0.0</v>
      </c>
      <c r="N35" s="127">
        <v>0.0</v>
      </c>
      <c r="O35" s="127">
        <v>0.0</v>
      </c>
      <c r="P35" s="127">
        <v>0.0</v>
      </c>
      <c r="Q35" s="127">
        <v>0.0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127">
        <v>0.0</v>
      </c>
      <c r="C36" s="127">
        <v>0.0</v>
      </c>
      <c r="D36" s="127">
        <v>0.0</v>
      </c>
      <c r="E36" s="127">
        <v>0.0</v>
      </c>
      <c r="F36" s="127">
        <v>0.0</v>
      </c>
      <c r="G36" s="127">
        <v>0.0</v>
      </c>
      <c r="H36" s="127">
        <v>0.0</v>
      </c>
      <c r="I36" s="127">
        <v>0.0</v>
      </c>
      <c r="J36" s="127">
        <v>0.0</v>
      </c>
      <c r="K36" s="127">
        <v>0.0</v>
      </c>
      <c r="L36" s="127">
        <v>0.0</v>
      </c>
      <c r="M36" s="127">
        <v>0.0</v>
      </c>
      <c r="N36" s="127">
        <v>0.0</v>
      </c>
      <c r="O36" s="127">
        <v>0.0</v>
      </c>
      <c r="P36" s="127">
        <v>0.0</v>
      </c>
      <c r="Q36" s="127">
        <v>0.0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127">
        <v>0.0</v>
      </c>
      <c r="C37" s="127">
        <v>0.0</v>
      </c>
      <c r="D37" s="127">
        <v>0.0</v>
      </c>
      <c r="E37" s="127">
        <v>0.0</v>
      </c>
      <c r="F37" s="127">
        <v>0.0</v>
      </c>
      <c r="G37" s="127">
        <v>0.0</v>
      </c>
      <c r="H37" s="127">
        <v>0.0</v>
      </c>
      <c r="I37" s="127">
        <v>0.0</v>
      </c>
      <c r="J37" s="127">
        <v>0.0</v>
      </c>
      <c r="K37" s="127">
        <v>0.0</v>
      </c>
      <c r="L37" s="127">
        <v>0.0</v>
      </c>
      <c r="M37" s="127">
        <v>0.0</v>
      </c>
      <c r="N37" s="127">
        <v>0.0</v>
      </c>
      <c r="O37" s="127">
        <v>0.0</v>
      </c>
      <c r="P37" s="127">
        <v>0.0</v>
      </c>
      <c r="Q37" s="127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127">
        <v>0.0</v>
      </c>
      <c r="C38" s="127">
        <v>0.0</v>
      </c>
      <c r="D38" s="127">
        <v>0.0</v>
      </c>
      <c r="E38" s="127">
        <v>0.0</v>
      </c>
      <c r="F38" s="127">
        <v>0.0</v>
      </c>
      <c r="G38" s="127">
        <v>0.0</v>
      </c>
      <c r="H38" s="127">
        <v>0.0</v>
      </c>
      <c r="I38" s="127">
        <v>0.0</v>
      </c>
      <c r="J38" s="127">
        <v>0.0</v>
      </c>
      <c r="K38" s="127">
        <v>0.0</v>
      </c>
      <c r="L38" s="127">
        <v>0.0</v>
      </c>
      <c r="M38" s="127">
        <v>0.0</v>
      </c>
      <c r="N38" s="127">
        <v>0.0</v>
      </c>
      <c r="O38" s="127">
        <v>0.0</v>
      </c>
      <c r="P38" s="127">
        <v>0.0</v>
      </c>
      <c r="Q38" s="127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127">
        <v>0.0</v>
      </c>
      <c r="C39" s="127">
        <v>0.0</v>
      </c>
      <c r="D39" s="127">
        <v>0.0</v>
      </c>
      <c r="E39" s="127">
        <v>0.0</v>
      </c>
      <c r="F39" s="127">
        <v>0.0</v>
      </c>
      <c r="G39" s="127">
        <v>0.0</v>
      </c>
      <c r="H39" s="127">
        <v>0.0</v>
      </c>
      <c r="I39" s="127">
        <v>0.0</v>
      </c>
      <c r="J39" s="127">
        <v>0.0</v>
      </c>
      <c r="K39" s="127">
        <v>0.0</v>
      </c>
      <c r="L39" s="127">
        <v>0.0</v>
      </c>
      <c r="M39" s="127">
        <v>0.0</v>
      </c>
      <c r="N39" s="127">
        <v>0.0</v>
      </c>
      <c r="O39" s="127">
        <v>0.0</v>
      </c>
      <c r="P39" s="127">
        <v>0.0</v>
      </c>
      <c r="Q39" s="127">
        <v>0.0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127">
        <v>0.0</v>
      </c>
      <c r="C40" s="127">
        <v>0.0</v>
      </c>
      <c r="D40" s="127">
        <v>0.0</v>
      </c>
      <c r="E40" s="127">
        <v>0.0</v>
      </c>
      <c r="F40" s="127">
        <v>0.0</v>
      </c>
      <c r="G40" s="127">
        <v>0.0</v>
      </c>
      <c r="H40" s="127">
        <v>0.0</v>
      </c>
      <c r="I40" s="127">
        <v>0.0</v>
      </c>
      <c r="J40" s="127">
        <v>0.0</v>
      </c>
      <c r="K40" s="127">
        <v>0.0</v>
      </c>
      <c r="L40" s="127">
        <v>0.0</v>
      </c>
      <c r="M40" s="127">
        <v>0.0</v>
      </c>
      <c r="N40" s="127">
        <v>0.0</v>
      </c>
      <c r="O40" s="127">
        <v>0.0</v>
      </c>
      <c r="P40" s="127">
        <v>0.0</v>
      </c>
      <c r="Q40" s="127">
        <v>0.0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127">
        <v>0.0</v>
      </c>
      <c r="C41" s="127">
        <v>0.0</v>
      </c>
      <c r="D41" s="127">
        <v>0.0</v>
      </c>
      <c r="E41" s="127">
        <v>0.0</v>
      </c>
      <c r="F41" s="127">
        <v>0.0</v>
      </c>
      <c r="G41" s="127">
        <v>0.0</v>
      </c>
      <c r="H41" s="127">
        <v>0.0</v>
      </c>
      <c r="I41" s="127">
        <v>0.0</v>
      </c>
      <c r="J41" s="127">
        <v>0.0</v>
      </c>
      <c r="K41" s="127">
        <v>0.0</v>
      </c>
      <c r="L41" s="127">
        <v>0.0</v>
      </c>
      <c r="M41" s="127">
        <v>0.0</v>
      </c>
      <c r="N41" s="127">
        <v>0.0</v>
      </c>
      <c r="O41" s="127">
        <v>0.0</v>
      </c>
      <c r="P41" s="127">
        <v>0.0</v>
      </c>
      <c r="Q41" s="127">
        <v>0.0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127">
        <v>0.0</v>
      </c>
      <c r="C42" s="127">
        <v>0.0</v>
      </c>
      <c r="D42" s="127">
        <v>0.0</v>
      </c>
      <c r="E42" s="127">
        <v>0.0</v>
      </c>
      <c r="F42" s="127">
        <v>0.0</v>
      </c>
      <c r="G42" s="127">
        <v>0.0</v>
      </c>
      <c r="H42" s="127">
        <v>0.0</v>
      </c>
      <c r="I42" s="127">
        <v>0.0</v>
      </c>
      <c r="J42" s="127">
        <v>0.0</v>
      </c>
      <c r="K42" s="127">
        <v>0.0</v>
      </c>
      <c r="L42" s="127">
        <v>0.0</v>
      </c>
      <c r="M42" s="127">
        <v>0.0</v>
      </c>
      <c r="N42" s="127">
        <v>0.0</v>
      </c>
      <c r="O42" s="127">
        <v>0.0</v>
      </c>
      <c r="P42" s="127">
        <v>0.0</v>
      </c>
      <c r="Q42" s="127">
        <v>0.0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127">
        <v>0.0</v>
      </c>
      <c r="C43" s="127">
        <v>0.0</v>
      </c>
      <c r="D43" s="127">
        <v>0.0</v>
      </c>
      <c r="E43" s="127">
        <v>0.0</v>
      </c>
      <c r="F43" s="127">
        <v>0.0</v>
      </c>
      <c r="G43" s="127">
        <v>0.0</v>
      </c>
      <c r="H43" s="127">
        <v>0.0</v>
      </c>
      <c r="I43" s="127">
        <v>0.0</v>
      </c>
      <c r="J43" s="127">
        <v>0.0</v>
      </c>
      <c r="K43" s="127">
        <v>0.0</v>
      </c>
      <c r="L43" s="127">
        <v>0.0</v>
      </c>
      <c r="M43" s="127">
        <v>0.0</v>
      </c>
      <c r="N43" s="127">
        <v>0.0</v>
      </c>
      <c r="O43" s="127">
        <v>0.0</v>
      </c>
      <c r="P43" s="127">
        <v>0.0</v>
      </c>
      <c r="Q43" s="127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4">
        <f t="shared" ref="B44:U44" si="7">AVERAGE(B34:B43)</f>
        <v>0</v>
      </c>
      <c r="C44" s="34">
        <f t="shared" si="7"/>
        <v>0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4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</row>
    <row r="45">
      <c r="A45" s="114"/>
    </row>
    <row r="46">
      <c r="A46" s="114" t="s">
        <v>147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159.02</v>
      </c>
      <c r="C3" s="127">
        <v>1.18</v>
      </c>
      <c r="D3" s="127">
        <v>0.87</v>
      </c>
      <c r="E3" s="127">
        <v>0.46</v>
      </c>
      <c r="F3" s="127">
        <v>7.48</v>
      </c>
      <c r="G3" s="127">
        <v>8.58</v>
      </c>
      <c r="H3" s="127">
        <v>0.98</v>
      </c>
      <c r="I3" s="127">
        <v>0.11</v>
      </c>
      <c r="J3" s="127">
        <v>0.44</v>
      </c>
      <c r="K3" s="127">
        <v>1.16</v>
      </c>
      <c r="L3" s="127">
        <v>2.68</v>
      </c>
      <c r="M3" s="127">
        <v>0.38</v>
      </c>
      <c r="N3" s="127">
        <v>4.8</v>
      </c>
      <c r="O3" s="127">
        <v>7.15</v>
      </c>
      <c r="P3" s="127">
        <v>8.31</v>
      </c>
      <c r="Q3" s="127">
        <v>2.3</v>
      </c>
      <c r="R3" s="156">
        <v>144.12</v>
      </c>
      <c r="S3" s="156">
        <v>1.39</v>
      </c>
      <c r="T3" s="156">
        <v>27.48</v>
      </c>
      <c r="U3" s="156">
        <v>3.42</v>
      </c>
    </row>
    <row r="4">
      <c r="B4" s="127">
        <v>157.93</v>
      </c>
      <c r="C4" s="127">
        <v>1.16</v>
      </c>
      <c r="D4" s="127">
        <v>0.82</v>
      </c>
      <c r="E4" s="127">
        <v>0.46</v>
      </c>
      <c r="F4" s="127">
        <v>7.51</v>
      </c>
      <c r="G4" s="127">
        <v>8.97</v>
      </c>
      <c r="H4" s="127">
        <v>1.09</v>
      </c>
      <c r="I4" s="127">
        <v>0.11</v>
      </c>
      <c r="J4" s="127">
        <v>0.41</v>
      </c>
      <c r="K4" s="127">
        <v>1.06</v>
      </c>
      <c r="L4" s="127">
        <v>2.69</v>
      </c>
      <c r="M4" s="127">
        <v>0.38</v>
      </c>
      <c r="N4" s="127">
        <v>4.83</v>
      </c>
      <c r="O4" s="127">
        <v>7.21</v>
      </c>
      <c r="P4" s="127">
        <v>8.32</v>
      </c>
      <c r="Q4" s="127">
        <v>2.44</v>
      </c>
      <c r="R4" s="156">
        <v>144.42</v>
      </c>
      <c r="S4" s="156">
        <v>1.25</v>
      </c>
      <c r="T4" s="156">
        <v>27.45</v>
      </c>
      <c r="U4" s="156">
        <v>3.12</v>
      </c>
    </row>
    <row r="5">
      <c r="B5" s="127">
        <v>158.14</v>
      </c>
      <c r="C5" s="127">
        <v>1.12</v>
      </c>
      <c r="D5" s="127">
        <v>0.87</v>
      </c>
      <c r="E5" s="127">
        <v>0.47</v>
      </c>
      <c r="F5" s="127">
        <v>7.46</v>
      </c>
      <c r="G5" s="127">
        <v>9.03</v>
      </c>
      <c r="H5" s="127">
        <v>1.07</v>
      </c>
      <c r="I5" s="127">
        <v>0.11</v>
      </c>
      <c r="J5" s="127">
        <v>0.42</v>
      </c>
      <c r="K5" s="127">
        <v>1.12</v>
      </c>
      <c r="L5" s="127">
        <v>2.73</v>
      </c>
      <c r="M5" s="127">
        <v>0.42</v>
      </c>
      <c r="N5" s="127">
        <v>4.95</v>
      </c>
      <c r="O5" s="127">
        <v>7.12</v>
      </c>
      <c r="P5" s="127">
        <v>8.73</v>
      </c>
      <c r="Q5" s="127">
        <v>2.4</v>
      </c>
      <c r="R5" s="156">
        <v>144.32</v>
      </c>
      <c r="S5" s="156">
        <v>1.32</v>
      </c>
      <c r="T5" s="156">
        <v>27.43</v>
      </c>
      <c r="U5" s="156">
        <v>3.44</v>
      </c>
    </row>
    <row r="6">
      <c r="B6" s="127">
        <v>158.57</v>
      </c>
      <c r="C6" s="127">
        <v>1.16</v>
      </c>
      <c r="D6" s="127">
        <v>0.92</v>
      </c>
      <c r="E6" s="127">
        <v>0.47</v>
      </c>
      <c r="F6" s="127">
        <v>7.48</v>
      </c>
      <c r="G6" s="127">
        <v>9.05</v>
      </c>
      <c r="H6" s="127">
        <v>0.95</v>
      </c>
      <c r="I6" s="127">
        <v>0.12</v>
      </c>
      <c r="J6" s="127">
        <v>0.42</v>
      </c>
      <c r="K6" s="127">
        <v>1.07</v>
      </c>
      <c r="L6" s="127">
        <v>2.7</v>
      </c>
      <c r="M6" s="127">
        <v>0.4</v>
      </c>
      <c r="N6" s="127">
        <v>4.94</v>
      </c>
      <c r="O6" s="127">
        <v>7.05</v>
      </c>
      <c r="P6" s="127">
        <v>8.68</v>
      </c>
      <c r="Q6" s="127">
        <v>2.43</v>
      </c>
      <c r="R6" s="156">
        <v>144.05</v>
      </c>
      <c r="S6" s="156">
        <v>1.32</v>
      </c>
      <c r="T6" s="156">
        <v>27.5</v>
      </c>
      <c r="U6" s="156">
        <v>3.45</v>
      </c>
    </row>
    <row r="7">
      <c r="B7" s="127">
        <v>158.21</v>
      </c>
      <c r="C7" s="127">
        <v>1.17</v>
      </c>
      <c r="D7" s="127">
        <v>0.79</v>
      </c>
      <c r="E7" s="127">
        <v>0.48</v>
      </c>
      <c r="F7" s="127">
        <v>7.48</v>
      </c>
      <c r="G7" s="127">
        <v>8.87</v>
      </c>
      <c r="H7" s="127">
        <v>0.95</v>
      </c>
      <c r="I7" s="127">
        <v>0.11</v>
      </c>
      <c r="J7" s="127">
        <v>0.43</v>
      </c>
      <c r="K7" s="127">
        <v>1.07</v>
      </c>
      <c r="L7" s="127">
        <v>2.66</v>
      </c>
      <c r="M7" s="127">
        <v>0.39</v>
      </c>
      <c r="N7" s="127">
        <v>5.05</v>
      </c>
      <c r="O7" s="127">
        <v>7.1</v>
      </c>
      <c r="P7" s="127">
        <v>8.33</v>
      </c>
      <c r="Q7" s="127">
        <v>2.42</v>
      </c>
      <c r="R7" s="156">
        <v>144.14</v>
      </c>
      <c r="S7" s="156">
        <v>1.27</v>
      </c>
      <c r="T7" s="156">
        <v>27.47</v>
      </c>
      <c r="U7" s="156">
        <v>3.27</v>
      </c>
    </row>
    <row r="8">
      <c r="B8" s="127">
        <v>158.81</v>
      </c>
      <c r="C8" s="127">
        <v>1.23</v>
      </c>
      <c r="D8" s="127">
        <v>0.85</v>
      </c>
      <c r="E8" s="127">
        <v>0.45</v>
      </c>
      <c r="F8" s="127">
        <v>7.36</v>
      </c>
      <c r="G8" s="127">
        <v>8.72</v>
      </c>
      <c r="H8" s="127">
        <v>0.98</v>
      </c>
      <c r="I8" s="127">
        <v>0.11</v>
      </c>
      <c r="J8" s="127">
        <v>0.42</v>
      </c>
      <c r="K8" s="127">
        <v>1.02</v>
      </c>
      <c r="L8" s="127">
        <v>2.72</v>
      </c>
      <c r="M8" s="127">
        <v>0.42</v>
      </c>
      <c r="N8" s="127">
        <v>5.06</v>
      </c>
      <c r="O8" s="127">
        <v>7.35</v>
      </c>
      <c r="P8" s="127">
        <v>8.45</v>
      </c>
      <c r="Q8" s="127">
        <v>2.48</v>
      </c>
      <c r="R8" s="156">
        <v>143.96</v>
      </c>
      <c r="S8" s="156">
        <v>1.31</v>
      </c>
      <c r="T8" s="156">
        <v>27.46</v>
      </c>
      <c r="U8" s="156">
        <v>3.17</v>
      </c>
    </row>
    <row r="9">
      <c r="B9" s="127">
        <v>158.62</v>
      </c>
      <c r="C9" s="127">
        <v>1.2</v>
      </c>
      <c r="D9" s="127">
        <v>0.84</v>
      </c>
      <c r="E9" s="127">
        <v>0.49</v>
      </c>
      <c r="F9" s="127">
        <v>7.5</v>
      </c>
      <c r="G9" s="127">
        <v>8.92</v>
      </c>
      <c r="H9" s="127">
        <v>0.99</v>
      </c>
      <c r="I9" s="127">
        <v>0.11</v>
      </c>
      <c r="J9" s="127">
        <v>0.44</v>
      </c>
      <c r="K9" s="127">
        <v>1.02</v>
      </c>
      <c r="L9" s="127">
        <v>2.71</v>
      </c>
      <c r="M9" s="127">
        <v>0.4</v>
      </c>
      <c r="N9" s="127">
        <v>4.86</v>
      </c>
      <c r="O9" s="127">
        <v>7.15</v>
      </c>
      <c r="P9" s="127">
        <v>8.38</v>
      </c>
      <c r="Q9" s="127">
        <v>2.23</v>
      </c>
      <c r="R9" s="156">
        <v>144.4</v>
      </c>
      <c r="S9" s="156">
        <v>1.28</v>
      </c>
      <c r="T9" s="156">
        <v>27.4</v>
      </c>
      <c r="U9" s="156">
        <v>3.35</v>
      </c>
    </row>
    <row r="10">
      <c r="B10" s="127">
        <v>157.71</v>
      </c>
      <c r="C10" s="127">
        <v>1.17</v>
      </c>
      <c r="D10" s="127">
        <v>0.82</v>
      </c>
      <c r="E10" s="127">
        <v>0.47</v>
      </c>
      <c r="F10" s="127">
        <v>7.5</v>
      </c>
      <c r="G10" s="127">
        <v>9.31</v>
      </c>
      <c r="H10" s="127">
        <v>1.05</v>
      </c>
      <c r="I10" s="127">
        <v>0.12</v>
      </c>
      <c r="J10" s="127">
        <v>0.42</v>
      </c>
      <c r="K10" s="127">
        <v>1.03</v>
      </c>
      <c r="L10" s="127">
        <v>2.69</v>
      </c>
      <c r="M10" s="127">
        <v>0.39</v>
      </c>
      <c r="N10" s="127">
        <v>5.08</v>
      </c>
      <c r="O10" s="127">
        <v>7.06</v>
      </c>
      <c r="P10" s="127">
        <v>8.44</v>
      </c>
      <c r="Q10" s="127">
        <v>2.46</v>
      </c>
      <c r="R10" s="156">
        <v>144.1</v>
      </c>
      <c r="S10" s="156">
        <v>1.2</v>
      </c>
      <c r="T10" s="156">
        <v>27.46</v>
      </c>
      <c r="U10" s="156">
        <v>3.26</v>
      </c>
    </row>
    <row r="11">
      <c r="B11" s="127">
        <v>157.57</v>
      </c>
      <c r="C11" s="127">
        <v>1.19</v>
      </c>
      <c r="D11" s="127">
        <v>0.86</v>
      </c>
      <c r="E11" s="127">
        <v>0.49</v>
      </c>
      <c r="F11" s="127">
        <v>7.45</v>
      </c>
      <c r="G11" s="127">
        <v>8.15</v>
      </c>
      <c r="H11" s="127">
        <v>0.93</v>
      </c>
      <c r="I11" s="127">
        <v>0.11</v>
      </c>
      <c r="J11" s="127">
        <v>0.43</v>
      </c>
      <c r="K11" s="127">
        <v>0.99</v>
      </c>
      <c r="L11" s="127">
        <v>2.64</v>
      </c>
      <c r="M11" s="127">
        <v>0.39</v>
      </c>
      <c r="N11" s="127">
        <v>4.82</v>
      </c>
      <c r="O11" s="127">
        <v>7.23</v>
      </c>
      <c r="P11" s="127">
        <v>8.59</v>
      </c>
      <c r="Q11" s="127">
        <v>2.38</v>
      </c>
      <c r="R11" s="156">
        <v>144.46</v>
      </c>
      <c r="S11" s="156">
        <v>1.41</v>
      </c>
      <c r="T11" s="156">
        <v>27.42</v>
      </c>
      <c r="U11" s="156">
        <v>3.16</v>
      </c>
    </row>
    <row r="12">
      <c r="B12" s="127">
        <v>159.28</v>
      </c>
      <c r="C12" s="127">
        <v>1.18</v>
      </c>
      <c r="D12" s="127">
        <v>0.81</v>
      </c>
      <c r="E12" s="127">
        <v>0.49</v>
      </c>
      <c r="F12" s="127">
        <v>7.57</v>
      </c>
      <c r="G12" s="127">
        <v>8.9</v>
      </c>
      <c r="H12" s="127">
        <v>0.97</v>
      </c>
      <c r="I12" s="127">
        <v>0.11</v>
      </c>
      <c r="J12" s="127">
        <v>0.42</v>
      </c>
      <c r="K12" s="127">
        <v>1.11</v>
      </c>
      <c r="L12" s="127">
        <v>2.7</v>
      </c>
      <c r="M12" s="127">
        <v>0.44</v>
      </c>
      <c r="N12" s="127">
        <v>4.95</v>
      </c>
      <c r="O12" s="127">
        <v>7.09</v>
      </c>
      <c r="P12" s="127">
        <v>8.37</v>
      </c>
      <c r="Q12" s="127">
        <v>2.42</v>
      </c>
      <c r="R12" s="156">
        <v>143.87</v>
      </c>
      <c r="S12" s="156">
        <v>1.33</v>
      </c>
      <c r="T12" s="156">
        <v>27.45</v>
      </c>
      <c r="U12" s="156">
        <v>3.31</v>
      </c>
    </row>
    <row r="13">
      <c r="A13" s="115" t="s">
        <v>137</v>
      </c>
      <c r="B13" s="34">
        <f t="shared" ref="B13:U13" si="1">AVERAGE(B3:B12)</f>
        <v>158.386</v>
      </c>
      <c r="C13" s="34">
        <f t="shared" si="1"/>
        <v>1.176</v>
      </c>
      <c r="D13" s="34">
        <f t="shared" si="1"/>
        <v>0.845</v>
      </c>
      <c r="E13" s="34">
        <f t="shared" si="1"/>
        <v>0.473</v>
      </c>
      <c r="F13" s="34">
        <f t="shared" si="1"/>
        <v>7.479</v>
      </c>
      <c r="G13" s="34">
        <f t="shared" si="1"/>
        <v>8.85</v>
      </c>
      <c r="H13" s="34">
        <f t="shared" si="1"/>
        <v>0.996</v>
      </c>
      <c r="I13" s="34">
        <f t="shared" si="1"/>
        <v>0.112</v>
      </c>
      <c r="J13" s="34">
        <f t="shared" si="1"/>
        <v>0.425</v>
      </c>
      <c r="K13" s="34">
        <f t="shared" si="1"/>
        <v>1.065</v>
      </c>
      <c r="L13" s="34">
        <f t="shared" si="1"/>
        <v>2.692</v>
      </c>
      <c r="M13" s="34">
        <f t="shared" si="1"/>
        <v>0.401</v>
      </c>
      <c r="N13" s="34">
        <f t="shared" si="1"/>
        <v>4.934</v>
      </c>
      <c r="O13" s="34">
        <f t="shared" si="1"/>
        <v>7.151</v>
      </c>
      <c r="P13" s="34">
        <f t="shared" si="1"/>
        <v>8.46</v>
      </c>
      <c r="Q13" s="34">
        <f t="shared" si="1"/>
        <v>2.396</v>
      </c>
      <c r="R13" s="34">
        <f t="shared" si="1"/>
        <v>144.184</v>
      </c>
      <c r="S13" s="34">
        <f t="shared" si="1"/>
        <v>1.308</v>
      </c>
      <c r="T13" s="34">
        <f t="shared" si="1"/>
        <v>27.452</v>
      </c>
      <c r="U13" s="34">
        <f t="shared" si="1"/>
        <v>3.295</v>
      </c>
    </row>
    <row r="14">
      <c r="A14" s="115" t="s">
        <v>138</v>
      </c>
      <c r="B14" s="32">
        <f t="shared" ref="B14:U14" si="2">_xlfn.STDEV.S(B3:B12)</f>
        <v>0.5668470301</v>
      </c>
      <c r="C14" s="32">
        <f t="shared" si="2"/>
        <v>0.02875181154</v>
      </c>
      <c r="D14" s="32">
        <f t="shared" si="2"/>
        <v>0.0374907396</v>
      </c>
      <c r="E14" s="32">
        <f t="shared" si="2"/>
        <v>0.01418136492</v>
      </c>
      <c r="F14" s="32">
        <f t="shared" si="2"/>
        <v>0.05321862665</v>
      </c>
      <c r="G14" s="32">
        <f t="shared" si="2"/>
        <v>0.3137585767</v>
      </c>
      <c r="H14" s="32">
        <f t="shared" si="2"/>
        <v>0.05481281278</v>
      </c>
      <c r="I14" s="32">
        <f t="shared" si="2"/>
        <v>0.004216370214</v>
      </c>
      <c r="J14" s="32">
        <f t="shared" si="2"/>
        <v>0.009718253158</v>
      </c>
      <c r="K14" s="32">
        <f t="shared" si="2"/>
        <v>0.05275730597</v>
      </c>
      <c r="L14" s="32">
        <f t="shared" si="2"/>
        <v>0.02699794231</v>
      </c>
      <c r="M14" s="32">
        <f t="shared" si="2"/>
        <v>0.01969207398</v>
      </c>
      <c r="N14" s="32">
        <f t="shared" si="2"/>
        <v>0.1045838313</v>
      </c>
      <c r="O14" s="32">
        <f t="shared" si="2"/>
        <v>0.09134184875</v>
      </c>
      <c r="P14" s="32">
        <f t="shared" si="2"/>
        <v>0.1535505708</v>
      </c>
      <c r="Q14" s="32">
        <f t="shared" si="2"/>
        <v>0.07633260553</v>
      </c>
      <c r="R14" s="32">
        <f t="shared" si="2"/>
        <v>0.204624317</v>
      </c>
      <c r="S14" s="32">
        <f t="shared" si="2"/>
        <v>0.06250333324</v>
      </c>
      <c r="T14" s="32">
        <f t="shared" si="2"/>
        <v>0.02936362073</v>
      </c>
      <c r="U14" s="32">
        <f t="shared" si="2"/>
        <v>0.1203005496</v>
      </c>
    </row>
    <row r="15">
      <c r="A15" s="114"/>
    </row>
    <row r="16">
      <c r="A16" s="114" t="s">
        <v>140</v>
      </c>
      <c r="B16" s="32">
        <v>160.45</v>
      </c>
      <c r="C16" s="32">
        <v>1.26</v>
      </c>
      <c r="E16" s="32">
        <v>0.46</v>
      </c>
      <c r="H16" s="32">
        <v>1.12</v>
      </c>
      <c r="I16" s="32">
        <v>0.13</v>
      </c>
      <c r="J16" s="32">
        <v>0.42</v>
      </c>
      <c r="K16" s="32">
        <v>1.21</v>
      </c>
      <c r="L16" s="32">
        <v>2.98</v>
      </c>
      <c r="M16" s="32">
        <v>0.34</v>
      </c>
      <c r="O16" s="32">
        <v>7.09</v>
      </c>
      <c r="P16" s="32">
        <v>9.17</v>
      </c>
      <c r="R16" s="32">
        <v>188.94</v>
      </c>
      <c r="S16" s="32">
        <v>1.24</v>
      </c>
      <c r="T16" s="32">
        <v>38.23</v>
      </c>
      <c r="U16" s="32">
        <v>5.02</v>
      </c>
    </row>
    <row r="17">
      <c r="A17" s="118"/>
    </row>
    <row r="18">
      <c r="A18" s="118"/>
    </row>
    <row r="19">
      <c r="A19" s="115" t="s">
        <v>144</v>
      </c>
      <c r="B19" s="127">
        <v>7620.0</v>
      </c>
      <c r="C19" s="127">
        <v>3148.0</v>
      </c>
      <c r="D19" s="127">
        <v>3104.0</v>
      </c>
      <c r="E19" s="127">
        <v>3020.0</v>
      </c>
      <c r="F19" s="127">
        <v>3028.0</v>
      </c>
      <c r="G19" s="127">
        <v>3116.0</v>
      </c>
      <c r="H19" s="127">
        <v>3088.0</v>
      </c>
      <c r="I19" s="127">
        <v>7236.0</v>
      </c>
      <c r="J19" s="127">
        <v>3080.0</v>
      </c>
      <c r="K19" s="127">
        <v>3128.0</v>
      </c>
      <c r="L19" s="127">
        <v>6660.0</v>
      </c>
      <c r="M19" s="127">
        <v>9512.0</v>
      </c>
      <c r="N19" s="127">
        <v>3208.0</v>
      </c>
      <c r="O19" s="127">
        <v>4700.0</v>
      </c>
      <c r="P19" s="127">
        <v>11280.0</v>
      </c>
      <c r="Q19" s="127">
        <v>3904.0</v>
      </c>
      <c r="R19" s="119">
        <v>8456.0</v>
      </c>
      <c r="S19" s="119">
        <v>3796.0</v>
      </c>
      <c r="T19" s="119">
        <v>11088.0</v>
      </c>
      <c r="U19" s="119">
        <v>12004.0</v>
      </c>
    </row>
    <row r="20">
      <c r="B20" s="127">
        <v>7628.0</v>
      </c>
      <c r="C20" s="127">
        <v>3296.0</v>
      </c>
      <c r="D20" s="127">
        <v>3156.0</v>
      </c>
      <c r="E20" s="127">
        <v>3208.0</v>
      </c>
      <c r="F20" s="127">
        <v>3120.0</v>
      </c>
      <c r="G20" s="127">
        <v>3112.0</v>
      </c>
      <c r="H20" s="127">
        <v>3080.0</v>
      </c>
      <c r="I20" s="127">
        <v>7244.0</v>
      </c>
      <c r="J20" s="127">
        <v>3016.0</v>
      </c>
      <c r="K20" s="127">
        <v>3092.0</v>
      </c>
      <c r="L20" s="127">
        <v>6660.0</v>
      </c>
      <c r="M20" s="127">
        <v>9488.0</v>
      </c>
      <c r="N20" s="127">
        <v>3120.0</v>
      </c>
      <c r="O20" s="127">
        <v>4704.0</v>
      </c>
      <c r="P20" s="127">
        <v>11276.0</v>
      </c>
      <c r="Q20" s="127">
        <v>3908.0</v>
      </c>
      <c r="R20" s="119">
        <v>8460.0</v>
      </c>
      <c r="S20" s="119">
        <v>3796.0</v>
      </c>
      <c r="T20" s="119">
        <v>11104.0</v>
      </c>
      <c r="U20" s="119">
        <v>12000.0</v>
      </c>
    </row>
    <row r="21">
      <c r="B21" s="127">
        <v>7608.0</v>
      </c>
      <c r="C21" s="127">
        <v>3156.0</v>
      </c>
      <c r="D21" s="127">
        <v>3084.0</v>
      </c>
      <c r="E21" s="127">
        <v>3044.0</v>
      </c>
      <c r="F21" s="127">
        <v>3016.0</v>
      </c>
      <c r="G21" s="127">
        <v>3036.0</v>
      </c>
      <c r="H21" s="127">
        <v>3080.0</v>
      </c>
      <c r="I21" s="127">
        <v>7192.0</v>
      </c>
      <c r="J21" s="127">
        <v>2992.0</v>
      </c>
      <c r="K21" s="127">
        <v>3112.0</v>
      </c>
      <c r="L21" s="127">
        <v>6660.0</v>
      </c>
      <c r="M21" s="127">
        <v>9428.0</v>
      </c>
      <c r="N21" s="127">
        <v>3120.0</v>
      </c>
      <c r="O21" s="127">
        <v>4700.0</v>
      </c>
      <c r="P21" s="127">
        <v>11248.0</v>
      </c>
      <c r="Q21" s="127">
        <v>3892.0</v>
      </c>
      <c r="R21" s="119">
        <v>8456.0</v>
      </c>
      <c r="S21" s="119">
        <v>3800.0</v>
      </c>
      <c r="T21" s="119">
        <v>11108.0</v>
      </c>
      <c r="U21" s="119">
        <v>11996.0</v>
      </c>
    </row>
    <row r="22">
      <c r="B22" s="127">
        <v>7624.0</v>
      </c>
      <c r="C22" s="127">
        <v>3252.0</v>
      </c>
      <c r="D22" s="127">
        <v>3072.0</v>
      </c>
      <c r="E22" s="127">
        <v>3208.0</v>
      </c>
      <c r="F22" s="127">
        <v>3128.0</v>
      </c>
      <c r="G22" s="127">
        <v>3048.0</v>
      </c>
      <c r="H22" s="127">
        <v>2996.0</v>
      </c>
      <c r="I22" s="127">
        <v>7240.0</v>
      </c>
      <c r="J22" s="127">
        <v>3108.0</v>
      </c>
      <c r="K22" s="127">
        <v>3052.0</v>
      </c>
      <c r="L22" s="127">
        <v>6660.0</v>
      </c>
      <c r="M22" s="127">
        <v>9472.0</v>
      </c>
      <c r="N22" s="127">
        <v>3200.0</v>
      </c>
      <c r="O22" s="127">
        <v>4700.0</v>
      </c>
      <c r="P22" s="127">
        <v>11248.0</v>
      </c>
      <c r="Q22" s="127">
        <v>3896.0</v>
      </c>
      <c r="R22" s="119">
        <v>8456.0</v>
      </c>
      <c r="S22" s="119">
        <v>3800.0</v>
      </c>
      <c r="T22" s="119">
        <v>11108.0</v>
      </c>
      <c r="U22" s="119">
        <v>12000.0</v>
      </c>
    </row>
    <row r="23">
      <c r="B23" s="127">
        <v>7604.0</v>
      </c>
      <c r="C23" s="127">
        <v>3248.0</v>
      </c>
      <c r="D23" s="127">
        <v>3092.0</v>
      </c>
      <c r="E23" s="127">
        <v>3104.0</v>
      </c>
      <c r="F23" s="127">
        <v>3096.0</v>
      </c>
      <c r="G23" s="127">
        <v>3224.0</v>
      </c>
      <c r="H23" s="127">
        <v>3076.0</v>
      </c>
      <c r="I23" s="127">
        <v>7236.0</v>
      </c>
      <c r="J23" s="127">
        <v>3072.0</v>
      </c>
      <c r="K23" s="127">
        <v>3216.0</v>
      </c>
      <c r="L23" s="127">
        <v>6652.0</v>
      </c>
      <c r="M23" s="127">
        <v>9488.0</v>
      </c>
      <c r="N23" s="127">
        <v>3032.0</v>
      </c>
      <c r="O23" s="127">
        <v>4696.0</v>
      </c>
      <c r="P23" s="127">
        <v>11240.0</v>
      </c>
      <c r="Q23" s="127">
        <v>3896.0</v>
      </c>
      <c r="R23" s="119">
        <v>8456.0</v>
      </c>
      <c r="S23" s="119">
        <v>3796.0</v>
      </c>
      <c r="T23" s="119">
        <v>11108.0</v>
      </c>
      <c r="U23" s="119">
        <v>11996.0</v>
      </c>
    </row>
    <row r="24">
      <c r="B24" s="127">
        <v>7628.0</v>
      </c>
      <c r="C24" s="127">
        <v>3304.0</v>
      </c>
      <c r="D24" s="127">
        <v>3176.0</v>
      </c>
      <c r="E24" s="127">
        <v>3120.0</v>
      </c>
      <c r="F24" s="127">
        <v>3028.0</v>
      </c>
      <c r="G24" s="127">
        <v>3128.0</v>
      </c>
      <c r="H24" s="127">
        <v>3028.0</v>
      </c>
      <c r="I24" s="127">
        <v>7244.0</v>
      </c>
      <c r="J24" s="127">
        <v>2988.0</v>
      </c>
      <c r="K24" s="127">
        <v>3116.0</v>
      </c>
      <c r="L24" s="127">
        <v>6660.0</v>
      </c>
      <c r="M24" s="127">
        <v>9448.0</v>
      </c>
      <c r="N24" s="127">
        <v>3120.0</v>
      </c>
      <c r="O24" s="127">
        <v>4684.0</v>
      </c>
      <c r="P24" s="127">
        <v>11244.0</v>
      </c>
      <c r="Q24" s="127">
        <v>3896.0</v>
      </c>
      <c r="R24" s="119">
        <v>8452.0</v>
      </c>
      <c r="S24" s="119">
        <v>3796.0</v>
      </c>
      <c r="T24" s="119">
        <v>11092.0</v>
      </c>
      <c r="U24" s="119">
        <v>12000.0</v>
      </c>
    </row>
    <row r="25">
      <c r="B25" s="127">
        <v>7624.0</v>
      </c>
      <c r="C25" s="127">
        <v>3216.0</v>
      </c>
      <c r="D25" s="127">
        <v>3156.0</v>
      </c>
      <c r="E25" s="127">
        <v>3040.0</v>
      </c>
      <c r="F25" s="127">
        <v>3024.0</v>
      </c>
      <c r="G25" s="127">
        <v>3128.0</v>
      </c>
      <c r="H25" s="127">
        <v>3100.0</v>
      </c>
      <c r="I25" s="127">
        <v>7260.0</v>
      </c>
      <c r="J25" s="127">
        <v>3016.0</v>
      </c>
      <c r="K25" s="127">
        <v>3116.0</v>
      </c>
      <c r="L25" s="127">
        <v>6664.0</v>
      </c>
      <c r="M25" s="127">
        <v>9364.0</v>
      </c>
      <c r="N25" s="127">
        <v>3036.0</v>
      </c>
      <c r="O25" s="127">
        <v>4700.0</v>
      </c>
      <c r="P25" s="127">
        <v>11240.0</v>
      </c>
      <c r="Q25" s="127">
        <v>3896.0</v>
      </c>
      <c r="R25" s="119">
        <v>8452.0</v>
      </c>
      <c r="S25" s="119">
        <v>3796.0</v>
      </c>
      <c r="T25" s="119">
        <v>11112.0</v>
      </c>
      <c r="U25" s="119">
        <v>11996.0</v>
      </c>
    </row>
    <row r="26">
      <c r="B26" s="127">
        <v>7624.0</v>
      </c>
      <c r="C26" s="127">
        <v>3240.0</v>
      </c>
      <c r="D26" s="127">
        <v>3160.0</v>
      </c>
      <c r="E26" s="127">
        <v>3112.0</v>
      </c>
      <c r="F26" s="127">
        <v>3116.0</v>
      </c>
      <c r="G26" s="127">
        <v>3108.0</v>
      </c>
      <c r="H26" s="127">
        <v>3084.0</v>
      </c>
      <c r="I26" s="127">
        <v>7264.0</v>
      </c>
      <c r="J26" s="127">
        <v>3080.0</v>
      </c>
      <c r="K26" s="127">
        <v>3220.0</v>
      </c>
      <c r="L26" s="127">
        <v>6648.0</v>
      </c>
      <c r="M26" s="127">
        <v>9484.0</v>
      </c>
      <c r="N26" s="127">
        <v>3108.0</v>
      </c>
      <c r="O26" s="127">
        <v>4700.0</v>
      </c>
      <c r="P26" s="127">
        <v>11256.0</v>
      </c>
      <c r="Q26" s="127">
        <v>3896.0</v>
      </c>
      <c r="R26" s="119">
        <v>8456.0</v>
      </c>
      <c r="S26" s="119">
        <v>3800.0</v>
      </c>
      <c r="T26" s="119">
        <v>11096.0</v>
      </c>
      <c r="U26" s="119">
        <v>11996.0</v>
      </c>
    </row>
    <row r="27">
      <c r="B27" s="127">
        <v>7620.0</v>
      </c>
      <c r="C27" s="127">
        <v>3276.0</v>
      </c>
      <c r="D27" s="127">
        <v>3164.0</v>
      </c>
      <c r="E27" s="127">
        <v>3040.0</v>
      </c>
      <c r="F27" s="127">
        <v>3092.0</v>
      </c>
      <c r="G27" s="127">
        <v>3128.0</v>
      </c>
      <c r="H27" s="127">
        <v>3104.0</v>
      </c>
      <c r="I27" s="127">
        <v>7232.0</v>
      </c>
      <c r="J27" s="127">
        <v>3080.0</v>
      </c>
      <c r="K27" s="127">
        <v>3224.0</v>
      </c>
      <c r="L27" s="127">
        <v>6652.0</v>
      </c>
      <c r="M27" s="127">
        <v>9460.0</v>
      </c>
      <c r="N27" s="127">
        <v>3032.0</v>
      </c>
      <c r="O27" s="127">
        <v>4700.0</v>
      </c>
      <c r="P27" s="127">
        <v>11244.0</v>
      </c>
      <c r="Q27" s="127">
        <v>3896.0</v>
      </c>
      <c r="R27" s="119">
        <v>8456.0</v>
      </c>
      <c r="S27" s="119">
        <v>3800.0</v>
      </c>
      <c r="T27" s="119">
        <v>11108.0</v>
      </c>
      <c r="U27" s="119">
        <v>12004.0</v>
      </c>
    </row>
    <row r="28">
      <c r="B28" s="127">
        <v>7624.0</v>
      </c>
      <c r="C28" s="127">
        <v>3248.0</v>
      </c>
      <c r="D28" s="127">
        <v>3192.0</v>
      </c>
      <c r="E28" s="127">
        <v>3096.0</v>
      </c>
      <c r="F28" s="127">
        <v>3048.0</v>
      </c>
      <c r="G28" s="127">
        <v>3116.0</v>
      </c>
      <c r="H28" s="127">
        <v>3028.0</v>
      </c>
      <c r="I28" s="127">
        <v>7220.0</v>
      </c>
      <c r="J28" s="127">
        <v>3180.0</v>
      </c>
      <c r="K28" s="127">
        <v>3108.0</v>
      </c>
      <c r="L28" s="127">
        <v>6652.0</v>
      </c>
      <c r="M28" s="127">
        <v>9464.0</v>
      </c>
      <c r="N28" s="127">
        <v>3080.0</v>
      </c>
      <c r="O28" s="127">
        <v>4700.0</v>
      </c>
      <c r="P28" s="127">
        <v>11248.0</v>
      </c>
      <c r="Q28" s="127">
        <v>3896.0</v>
      </c>
      <c r="R28" s="119">
        <v>8452.0</v>
      </c>
      <c r="S28" s="119">
        <v>3800.0</v>
      </c>
      <c r="T28" s="119">
        <v>11068.0</v>
      </c>
      <c r="U28" s="119">
        <v>12008.0</v>
      </c>
    </row>
    <row r="29">
      <c r="A29" s="115" t="s">
        <v>137</v>
      </c>
      <c r="B29" s="34">
        <f t="shared" ref="B29:U29" si="3">AVERAGE(B19:B28)</f>
        <v>7620.4</v>
      </c>
      <c r="C29" s="34">
        <f t="shared" si="3"/>
        <v>3238.4</v>
      </c>
      <c r="D29" s="34">
        <f t="shared" si="3"/>
        <v>3135.6</v>
      </c>
      <c r="E29" s="34">
        <f t="shared" si="3"/>
        <v>3099.2</v>
      </c>
      <c r="F29" s="34">
        <f t="shared" si="3"/>
        <v>3069.6</v>
      </c>
      <c r="G29" s="34">
        <f t="shared" si="3"/>
        <v>3114.4</v>
      </c>
      <c r="H29" s="34">
        <f t="shared" si="3"/>
        <v>3066.4</v>
      </c>
      <c r="I29" s="34">
        <f t="shared" si="3"/>
        <v>7236.8</v>
      </c>
      <c r="J29" s="34">
        <f t="shared" si="3"/>
        <v>3061.2</v>
      </c>
      <c r="K29" s="34">
        <f t="shared" si="3"/>
        <v>3138.4</v>
      </c>
      <c r="L29" s="34">
        <f t="shared" si="3"/>
        <v>6656.8</v>
      </c>
      <c r="M29" s="34">
        <f t="shared" si="3"/>
        <v>9460.8</v>
      </c>
      <c r="N29" s="34">
        <f t="shared" si="3"/>
        <v>3105.6</v>
      </c>
      <c r="O29" s="34">
        <f t="shared" si="3"/>
        <v>4698.4</v>
      </c>
      <c r="P29" s="34">
        <f t="shared" si="3"/>
        <v>11252.4</v>
      </c>
      <c r="Q29" s="34">
        <f t="shared" si="3"/>
        <v>3897.6</v>
      </c>
      <c r="R29" s="34">
        <f t="shared" si="3"/>
        <v>8455.2</v>
      </c>
      <c r="S29" s="34">
        <f t="shared" si="3"/>
        <v>3798</v>
      </c>
      <c r="T29" s="34">
        <f t="shared" si="3"/>
        <v>11099.2</v>
      </c>
      <c r="U29" s="34">
        <f t="shared" si="3"/>
        <v>12000</v>
      </c>
    </row>
    <row r="30">
      <c r="A30" s="115" t="s">
        <v>138</v>
      </c>
      <c r="B30" s="32">
        <f t="shared" ref="B30:U30" si="4">_xlfn.STDEV.S(B19:B28)</f>
        <v>8.099382693</v>
      </c>
      <c r="C30" s="32">
        <f t="shared" si="4"/>
        <v>52.56783977</v>
      </c>
      <c r="D30" s="32">
        <f t="shared" si="4"/>
        <v>43.01730918</v>
      </c>
      <c r="E30" s="32">
        <f t="shared" si="4"/>
        <v>67.19259218</v>
      </c>
      <c r="F30" s="32">
        <f t="shared" si="4"/>
        <v>44.94737664</v>
      </c>
      <c r="G30" s="32">
        <f t="shared" si="4"/>
        <v>50.74380094</v>
      </c>
      <c r="H30" s="32">
        <f t="shared" si="4"/>
        <v>36.03455132</v>
      </c>
      <c r="I30" s="32">
        <f t="shared" si="4"/>
        <v>20.29121321</v>
      </c>
      <c r="J30" s="32">
        <f t="shared" si="4"/>
        <v>59.36104222</v>
      </c>
      <c r="K30" s="32">
        <f t="shared" si="4"/>
        <v>59.96146911</v>
      </c>
      <c r="L30" s="32">
        <f t="shared" si="4"/>
        <v>5.266244709</v>
      </c>
      <c r="M30" s="32">
        <f t="shared" si="4"/>
        <v>41.34623455</v>
      </c>
      <c r="N30" s="32">
        <f t="shared" si="4"/>
        <v>63.55959583</v>
      </c>
      <c r="O30" s="32">
        <f t="shared" si="4"/>
        <v>5.399588462</v>
      </c>
      <c r="P30" s="32">
        <f t="shared" si="4"/>
        <v>14.29218901</v>
      </c>
      <c r="Q30" s="32">
        <f t="shared" si="4"/>
        <v>4.695151163</v>
      </c>
      <c r="R30" s="32">
        <f t="shared" si="4"/>
        <v>2.529822128</v>
      </c>
      <c r="S30" s="32">
        <f t="shared" si="4"/>
        <v>2.108185107</v>
      </c>
      <c r="T30" s="32">
        <f t="shared" si="4"/>
        <v>13.57121136</v>
      </c>
      <c r="U30" s="32">
        <f t="shared" si="4"/>
        <v>4.216370214</v>
      </c>
    </row>
    <row r="31">
      <c r="A31" s="118"/>
    </row>
    <row r="32">
      <c r="A32" s="114" t="s">
        <v>145</v>
      </c>
      <c r="B32" s="32">
        <v>7600.0</v>
      </c>
      <c r="C32" s="32">
        <v>3236.0</v>
      </c>
      <c r="E32" s="32">
        <v>3084.0</v>
      </c>
      <c r="H32" s="32">
        <v>3004.0</v>
      </c>
      <c r="I32" s="32">
        <v>7220.0</v>
      </c>
      <c r="J32" s="32">
        <v>3060.0</v>
      </c>
      <c r="K32" s="32">
        <v>3088.0</v>
      </c>
      <c r="L32" s="32">
        <v>6588.0</v>
      </c>
      <c r="M32" s="32">
        <v>9340.0</v>
      </c>
      <c r="O32" s="32">
        <v>4676.0</v>
      </c>
      <c r="P32" s="32">
        <v>11112.0</v>
      </c>
      <c r="R32" s="32">
        <v>8532.0</v>
      </c>
      <c r="S32" s="32">
        <v>3764.0</v>
      </c>
      <c r="T32" s="32">
        <v>11060.0</v>
      </c>
      <c r="U32" s="32">
        <v>11972.0</v>
      </c>
    </row>
    <row r="33">
      <c r="A33" s="118"/>
    </row>
    <row r="34">
      <c r="A34" s="115" t="s">
        <v>146</v>
      </c>
      <c r="B34" s="127">
        <v>0.0</v>
      </c>
      <c r="C34" s="127">
        <v>0.0</v>
      </c>
      <c r="D34" s="127">
        <v>0.0</v>
      </c>
      <c r="E34" s="127">
        <v>0.0</v>
      </c>
      <c r="F34" s="127">
        <v>0.0</v>
      </c>
      <c r="G34" s="127">
        <v>0.0</v>
      </c>
      <c r="H34" s="127">
        <v>0.0</v>
      </c>
      <c r="I34" s="127">
        <v>0.0</v>
      </c>
      <c r="J34" s="127">
        <v>0.0</v>
      </c>
      <c r="K34" s="127">
        <v>0.0</v>
      </c>
      <c r="L34" s="127">
        <v>0.0</v>
      </c>
      <c r="M34" s="127">
        <v>0.0</v>
      </c>
      <c r="N34" s="127">
        <v>0.0</v>
      </c>
      <c r="O34" s="127">
        <v>0.0</v>
      </c>
      <c r="P34" s="127">
        <v>0.0</v>
      </c>
      <c r="Q34" s="127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127">
        <v>0.0</v>
      </c>
      <c r="C35" s="127">
        <v>0.0</v>
      </c>
      <c r="D35" s="127">
        <v>0.0</v>
      </c>
      <c r="E35" s="127">
        <v>0.0</v>
      </c>
      <c r="F35" s="127">
        <v>0.0</v>
      </c>
      <c r="G35" s="127">
        <v>0.0</v>
      </c>
      <c r="H35" s="127">
        <v>0.0</v>
      </c>
      <c r="I35" s="127">
        <v>0.0</v>
      </c>
      <c r="J35" s="127">
        <v>0.0</v>
      </c>
      <c r="K35" s="127">
        <v>0.0</v>
      </c>
      <c r="L35" s="127">
        <v>0.0</v>
      </c>
      <c r="M35" s="127">
        <v>0.0</v>
      </c>
      <c r="N35" s="127">
        <v>0.0</v>
      </c>
      <c r="O35" s="127">
        <v>0.0</v>
      </c>
      <c r="P35" s="127">
        <v>0.0</v>
      </c>
      <c r="Q35" s="127">
        <v>0.0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127">
        <v>0.0</v>
      </c>
      <c r="C36" s="127">
        <v>0.0</v>
      </c>
      <c r="D36" s="127">
        <v>0.0</v>
      </c>
      <c r="E36" s="127">
        <v>0.0</v>
      </c>
      <c r="F36" s="127">
        <v>0.0</v>
      </c>
      <c r="G36" s="127">
        <v>0.0</v>
      </c>
      <c r="H36" s="127">
        <v>0.0</v>
      </c>
      <c r="I36" s="127">
        <v>0.0</v>
      </c>
      <c r="J36" s="127">
        <v>0.0</v>
      </c>
      <c r="K36" s="127">
        <v>0.0</v>
      </c>
      <c r="L36" s="127">
        <v>0.0</v>
      </c>
      <c r="M36" s="127">
        <v>0.0</v>
      </c>
      <c r="N36" s="127">
        <v>0.0</v>
      </c>
      <c r="O36" s="127">
        <v>0.0</v>
      </c>
      <c r="P36" s="127">
        <v>0.0</v>
      </c>
      <c r="Q36" s="127">
        <v>0.0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127">
        <v>0.0</v>
      </c>
      <c r="C37" s="127">
        <v>0.0</v>
      </c>
      <c r="D37" s="127">
        <v>0.0</v>
      </c>
      <c r="E37" s="127">
        <v>0.0</v>
      </c>
      <c r="F37" s="127">
        <v>0.0</v>
      </c>
      <c r="G37" s="127">
        <v>0.0</v>
      </c>
      <c r="H37" s="127">
        <v>0.0</v>
      </c>
      <c r="I37" s="127">
        <v>0.0</v>
      </c>
      <c r="J37" s="127">
        <v>0.0</v>
      </c>
      <c r="K37" s="127">
        <v>0.0</v>
      </c>
      <c r="L37" s="127">
        <v>0.0</v>
      </c>
      <c r="M37" s="127">
        <v>0.0</v>
      </c>
      <c r="N37" s="127">
        <v>0.0</v>
      </c>
      <c r="O37" s="127">
        <v>0.0</v>
      </c>
      <c r="P37" s="127">
        <v>0.0</v>
      </c>
      <c r="Q37" s="127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127">
        <v>0.0</v>
      </c>
      <c r="C38" s="127">
        <v>0.0</v>
      </c>
      <c r="D38" s="127">
        <v>0.0</v>
      </c>
      <c r="E38" s="127">
        <v>0.0</v>
      </c>
      <c r="F38" s="127">
        <v>0.0</v>
      </c>
      <c r="G38" s="127">
        <v>0.0</v>
      </c>
      <c r="H38" s="127">
        <v>0.0</v>
      </c>
      <c r="I38" s="127">
        <v>0.0</v>
      </c>
      <c r="J38" s="127">
        <v>0.0</v>
      </c>
      <c r="K38" s="127">
        <v>0.0</v>
      </c>
      <c r="L38" s="127">
        <v>0.0</v>
      </c>
      <c r="M38" s="127">
        <v>0.0</v>
      </c>
      <c r="N38" s="127">
        <v>0.0</v>
      </c>
      <c r="O38" s="127">
        <v>0.0</v>
      </c>
      <c r="P38" s="127">
        <v>0.0</v>
      </c>
      <c r="Q38" s="127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127">
        <v>0.0</v>
      </c>
      <c r="C39" s="127">
        <v>0.0</v>
      </c>
      <c r="D39" s="127">
        <v>0.0</v>
      </c>
      <c r="E39" s="127">
        <v>0.0</v>
      </c>
      <c r="F39" s="127">
        <v>0.0</v>
      </c>
      <c r="G39" s="127">
        <v>0.0</v>
      </c>
      <c r="H39" s="127">
        <v>0.0</v>
      </c>
      <c r="I39" s="127">
        <v>0.0</v>
      </c>
      <c r="J39" s="127">
        <v>0.0</v>
      </c>
      <c r="K39" s="127">
        <v>0.0</v>
      </c>
      <c r="L39" s="127">
        <v>0.0</v>
      </c>
      <c r="M39" s="127">
        <v>0.0</v>
      </c>
      <c r="N39" s="127">
        <v>0.0</v>
      </c>
      <c r="O39" s="127">
        <v>0.0</v>
      </c>
      <c r="P39" s="127">
        <v>0.0</v>
      </c>
      <c r="Q39" s="127">
        <v>0.0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127">
        <v>0.0</v>
      </c>
      <c r="C40" s="127">
        <v>0.0</v>
      </c>
      <c r="D40" s="127">
        <v>0.0</v>
      </c>
      <c r="E40" s="127">
        <v>0.0</v>
      </c>
      <c r="F40" s="127">
        <v>0.0</v>
      </c>
      <c r="G40" s="127">
        <v>0.0</v>
      </c>
      <c r="H40" s="127">
        <v>0.0</v>
      </c>
      <c r="I40" s="127">
        <v>0.0</v>
      </c>
      <c r="J40" s="127">
        <v>0.0</v>
      </c>
      <c r="K40" s="127">
        <v>0.0</v>
      </c>
      <c r="L40" s="127">
        <v>0.0</v>
      </c>
      <c r="M40" s="127">
        <v>0.0</v>
      </c>
      <c r="N40" s="127">
        <v>0.0</v>
      </c>
      <c r="O40" s="127">
        <v>0.0</v>
      </c>
      <c r="P40" s="127">
        <v>0.0</v>
      </c>
      <c r="Q40" s="127">
        <v>0.0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127">
        <v>0.0</v>
      </c>
      <c r="C41" s="127">
        <v>0.0</v>
      </c>
      <c r="D41" s="127">
        <v>0.0</v>
      </c>
      <c r="E41" s="127">
        <v>0.0</v>
      </c>
      <c r="F41" s="127">
        <v>0.0</v>
      </c>
      <c r="G41" s="127">
        <v>0.0</v>
      </c>
      <c r="H41" s="127">
        <v>0.0</v>
      </c>
      <c r="I41" s="127">
        <v>0.0</v>
      </c>
      <c r="J41" s="127">
        <v>0.0</v>
      </c>
      <c r="K41" s="127">
        <v>0.0</v>
      </c>
      <c r="L41" s="127">
        <v>0.0</v>
      </c>
      <c r="M41" s="127">
        <v>0.0</v>
      </c>
      <c r="N41" s="127">
        <v>0.0</v>
      </c>
      <c r="O41" s="127">
        <v>0.0</v>
      </c>
      <c r="P41" s="127">
        <v>0.0</v>
      </c>
      <c r="Q41" s="127">
        <v>0.0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127">
        <v>0.0</v>
      </c>
      <c r="C42" s="127">
        <v>0.0</v>
      </c>
      <c r="D42" s="127">
        <v>0.0</v>
      </c>
      <c r="E42" s="127">
        <v>0.0</v>
      </c>
      <c r="F42" s="127">
        <v>0.0</v>
      </c>
      <c r="G42" s="127">
        <v>0.0</v>
      </c>
      <c r="H42" s="127">
        <v>0.0</v>
      </c>
      <c r="I42" s="127">
        <v>0.0</v>
      </c>
      <c r="J42" s="127">
        <v>0.0</v>
      </c>
      <c r="K42" s="127">
        <v>0.0</v>
      </c>
      <c r="L42" s="127">
        <v>0.0</v>
      </c>
      <c r="M42" s="127">
        <v>0.0</v>
      </c>
      <c r="N42" s="127">
        <v>0.0</v>
      </c>
      <c r="O42" s="127">
        <v>0.0</v>
      </c>
      <c r="P42" s="127">
        <v>0.0</v>
      </c>
      <c r="Q42" s="127">
        <v>0.0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127">
        <v>0.0</v>
      </c>
      <c r="C43" s="127">
        <v>0.0</v>
      </c>
      <c r="D43" s="127">
        <v>0.0</v>
      </c>
      <c r="E43" s="127">
        <v>0.0</v>
      </c>
      <c r="F43" s="127">
        <v>0.0</v>
      </c>
      <c r="G43" s="127">
        <v>0.0</v>
      </c>
      <c r="H43" s="127">
        <v>0.0</v>
      </c>
      <c r="I43" s="127">
        <v>0.0</v>
      </c>
      <c r="J43" s="127">
        <v>0.0</v>
      </c>
      <c r="K43" s="127">
        <v>0.0</v>
      </c>
      <c r="L43" s="127">
        <v>0.0</v>
      </c>
      <c r="M43" s="127">
        <v>0.0</v>
      </c>
      <c r="N43" s="127">
        <v>0.0</v>
      </c>
      <c r="O43" s="127">
        <v>0.0</v>
      </c>
      <c r="P43" s="127">
        <v>0.0</v>
      </c>
      <c r="Q43" s="127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4">
        <f t="shared" ref="B44:U44" si="5">AVERAGE(B34:B43)</f>
        <v>0</v>
      </c>
      <c r="C44" s="34">
        <f t="shared" si="5"/>
        <v>0</v>
      </c>
      <c r="D44" s="34">
        <f t="shared" si="5"/>
        <v>0</v>
      </c>
      <c r="E44" s="34">
        <f t="shared" si="5"/>
        <v>0</v>
      </c>
      <c r="F44" s="34">
        <f t="shared" si="5"/>
        <v>0</v>
      </c>
      <c r="G44" s="34">
        <f t="shared" si="5"/>
        <v>0</v>
      </c>
      <c r="H44" s="34">
        <f t="shared" si="5"/>
        <v>0</v>
      </c>
      <c r="I44" s="34">
        <f t="shared" si="5"/>
        <v>0</v>
      </c>
      <c r="J44" s="34">
        <f t="shared" si="5"/>
        <v>0</v>
      </c>
      <c r="K44" s="34">
        <f t="shared" si="5"/>
        <v>0</v>
      </c>
      <c r="L44" s="34">
        <f t="shared" si="5"/>
        <v>0</v>
      </c>
      <c r="M44" s="34">
        <f t="shared" si="5"/>
        <v>0</v>
      </c>
      <c r="N44" s="34">
        <f t="shared" si="5"/>
        <v>0</v>
      </c>
      <c r="O44" s="34">
        <f t="shared" si="5"/>
        <v>0</v>
      </c>
      <c r="P44" s="34">
        <f t="shared" si="5"/>
        <v>0</v>
      </c>
      <c r="Q44" s="34">
        <f t="shared" si="5"/>
        <v>0</v>
      </c>
      <c r="R44" s="34">
        <f t="shared" si="5"/>
        <v>0</v>
      </c>
      <c r="S44" s="34">
        <f t="shared" si="5"/>
        <v>0</v>
      </c>
      <c r="T44" s="34">
        <f t="shared" si="5"/>
        <v>0</v>
      </c>
      <c r="U44" s="34">
        <f t="shared" si="5"/>
        <v>0</v>
      </c>
    </row>
    <row r="45">
      <c r="A45" s="114"/>
    </row>
    <row r="46">
      <c r="A46" s="114" t="s">
        <v>147</v>
      </c>
      <c r="B46" s="153"/>
      <c r="C46" s="153"/>
      <c r="D46" s="154"/>
      <c r="E46" s="157"/>
      <c r="F46" s="154"/>
      <c r="G46" s="154"/>
      <c r="H46" s="153"/>
      <c r="I46" s="153"/>
      <c r="J46" s="153"/>
      <c r="K46" s="153"/>
      <c r="L46" s="157"/>
      <c r="M46" s="153"/>
      <c r="N46" s="154"/>
      <c r="O46" s="157"/>
      <c r="P46" s="157"/>
      <c r="Q46" s="154"/>
      <c r="R46" s="157"/>
      <c r="S46" s="157"/>
      <c r="T46" s="153"/>
      <c r="U46" s="153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34.24</v>
      </c>
      <c r="C3" s="32">
        <v>1.56</v>
      </c>
      <c r="D3" s="32">
        <v>1.1</v>
      </c>
      <c r="E3" s="32">
        <v>0.52</v>
      </c>
      <c r="F3" s="32">
        <v>4.54</v>
      </c>
      <c r="G3" s="32">
        <v>9.33</v>
      </c>
      <c r="H3" s="32">
        <v>0.95</v>
      </c>
      <c r="I3" s="32">
        <v>0.07</v>
      </c>
      <c r="J3" s="32">
        <v>0.32</v>
      </c>
      <c r="K3" s="32">
        <v>0.67</v>
      </c>
      <c r="L3" s="32">
        <v>2.77</v>
      </c>
      <c r="M3" s="32">
        <v>0.22</v>
      </c>
      <c r="N3" s="32">
        <v>3.37</v>
      </c>
      <c r="O3" s="32">
        <v>5.33</v>
      </c>
      <c r="P3" s="32">
        <v>4.54</v>
      </c>
      <c r="Q3" s="32">
        <v>1.68</v>
      </c>
      <c r="R3" s="32">
        <v>156.9</v>
      </c>
      <c r="S3" s="32">
        <v>1.36</v>
      </c>
      <c r="T3" s="32">
        <v>9.46</v>
      </c>
      <c r="U3" s="32">
        <v>2.07</v>
      </c>
    </row>
    <row r="4">
      <c r="B4" s="32">
        <v>34.29</v>
      </c>
      <c r="C4" s="32">
        <v>1.46</v>
      </c>
      <c r="D4" s="32">
        <v>1.09</v>
      </c>
      <c r="E4" s="32">
        <v>0.29</v>
      </c>
      <c r="F4" s="32">
        <v>4.71</v>
      </c>
      <c r="G4" s="32">
        <v>10.94</v>
      </c>
      <c r="H4" s="32">
        <v>1.12</v>
      </c>
      <c r="I4" s="32">
        <v>0.08</v>
      </c>
      <c r="J4" s="32">
        <v>0.31</v>
      </c>
      <c r="K4" s="32">
        <v>0.65</v>
      </c>
      <c r="L4" s="32">
        <v>2.72</v>
      </c>
      <c r="M4" s="32">
        <v>0.23</v>
      </c>
      <c r="N4" s="32">
        <v>3.37</v>
      </c>
      <c r="O4" s="32">
        <v>5.04</v>
      </c>
      <c r="P4" s="32">
        <v>4.66</v>
      </c>
      <c r="Q4" s="32">
        <v>1.62</v>
      </c>
      <c r="R4" s="32">
        <v>156.29</v>
      </c>
      <c r="S4" s="32">
        <v>1.38</v>
      </c>
      <c r="T4" s="32">
        <v>9.49</v>
      </c>
      <c r="U4" s="32">
        <v>2.17</v>
      </c>
    </row>
    <row r="5">
      <c r="B5" s="32">
        <v>34.28</v>
      </c>
      <c r="C5" s="32">
        <v>1.52</v>
      </c>
      <c r="D5" s="32">
        <v>0.97</v>
      </c>
      <c r="E5" s="32">
        <v>0.44</v>
      </c>
      <c r="F5" s="32">
        <v>4.43</v>
      </c>
      <c r="G5" s="32">
        <v>8.83</v>
      </c>
      <c r="H5" s="32">
        <v>0.98</v>
      </c>
      <c r="I5" s="32">
        <v>0.1</v>
      </c>
      <c r="J5" s="32">
        <v>0.32</v>
      </c>
      <c r="K5" s="32">
        <v>0.66</v>
      </c>
      <c r="L5" s="32">
        <v>2.7</v>
      </c>
      <c r="M5" s="32">
        <v>0.2</v>
      </c>
      <c r="N5" s="32">
        <v>3.34</v>
      </c>
      <c r="O5" s="32">
        <v>5.04</v>
      </c>
      <c r="P5" s="32">
        <v>4.52</v>
      </c>
      <c r="Q5" s="32">
        <v>1.63</v>
      </c>
      <c r="R5" s="32">
        <v>156.64</v>
      </c>
      <c r="S5" s="32">
        <v>1.42</v>
      </c>
      <c r="T5" s="32">
        <v>9.52</v>
      </c>
      <c r="U5" s="32">
        <v>2.05</v>
      </c>
    </row>
    <row r="6">
      <c r="B6" s="32">
        <v>34.26</v>
      </c>
      <c r="C6" s="32">
        <v>1.48</v>
      </c>
      <c r="D6" s="32">
        <v>1.03</v>
      </c>
      <c r="E6" s="32">
        <v>0.54</v>
      </c>
      <c r="F6" s="32">
        <v>4.29</v>
      </c>
      <c r="G6" s="32">
        <v>10.01</v>
      </c>
      <c r="H6" s="32">
        <v>0.97</v>
      </c>
      <c r="I6" s="32">
        <v>0.11</v>
      </c>
      <c r="J6" s="32">
        <v>0.3</v>
      </c>
      <c r="K6" s="32">
        <v>0.86</v>
      </c>
      <c r="L6" s="32">
        <v>2.85</v>
      </c>
      <c r="M6" s="32">
        <v>0.26</v>
      </c>
      <c r="N6" s="32">
        <v>3.43</v>
      </c>
      <c r="O6" s="32">
        <v>5.0</v>
      </c>
      <c r="P6" s="32">
        <v>4.98</v>
      </c>
      <c r="Q6" s="32">
        <v>1.8</v>
      </c>
      <c r="R6" s="32">
        <v>156.72</v>
      </c>
      <c r="S6" s="32">
        <v>1.24</v>
      </c>
      <c r="T6" s="32">
        <v>9.54</v>
      </c>
      <c r="U6" s="32">
        <v>2.32</v>
      </c>
    </row>
    <row r="7">
      <c r="B7" s="32">
        <v>34.24</v>
      </c>
      <c r="C7" s="32">
        <v>1.44</v>
      </c>
      <c r="D7" s="32">
        <v>1.25</v>
      </c>
      <c r="E7" s="32">
        <v>0.38</v>
      </c>
      <c r="F7" s="32">
        <v>4.08</v>
      </c>
      <c r="G7" s="32">
        <v>8.85</v>
      </c>
      <c r="H7" s="32">
        <v>0.81</v>
      </c>
      <c r="I7" s="32">
        <v>0.06</v>
      </c>
      <c r="J7" s="32">
        <v>0.3</v>
      </c>
      <c r="K7" s="32">
        <v>0.7</v>
      </c>
      <c r="L7" s="32">
        <v>2.76</v>
      </c>
      <c r="M7" s="32">
        <v>0.27</v>
      </c>
      <c r="N7" s="32">
        <v>3.3</v>
      </c>
      <c r="O7" s="32">
        <v>5.6</v>
      </c>
      <c r="P7" s="32">
        <v>4.56</v>
      </c>
      <c r="Q7" s="32">
        <v>1.66</v>
      </c>
      <c r="R7" s="32">
        <v>156.59</v>
      </c>
      <c r="S7" s="32">
        <v>1.5</v>
      </c>
      <c r="T7" s="32">
        <v>9.43</v>
      </c>
      <c r="U7" s="32">
        <v>2.3</v>
      </c>
    </row>
    <row r="8">
      <c r="B8" s="32">
        <v>34.24</v>
      </c>
      <c r="C8" s="32">
        <v>1.47</v>
      </c>
      <c r="D8" s="32">
        <v>0.99</v>
      </c>
      <c r="E8" s="32">
        <v>0.32</v>
      </c>
      <c r="F8" s="32">
        <v>4.28</v>
      </c>
      <c r="G8" s="32">
        <v>7.78</v>
      </c>
      <c r="H8" s="32">
        <v>0.89</v>
      </c>
      <c r="I8" s="32">
        <v>0.09</v>
      </c>
      <c r="J8" s="32">
        <v>0.29</v>
      </c>
      <c r="K8" s="32">
        <v>0.77</v>
      </c>
      <c r="L8" s="32">
        <v>2.68</v>
      </c>
      <c r="M8" s="32">
        <v>0.22</v>
      </c>
      <c r="N8" s="32">
        <v>3.36</v>
      </c>
      <c r="O8" s="32">
        <v>5.4</v>
      </c>
      <c r="P8" s="32">
        <v>4.71</v>
      </c>
      <c r="Q8" s="32">
        <v>1.86</v>
      </c>
      <c r="R8" s="32">
        <v>156.6</v>
      </c>
      <c r="S8" s="32">
        <v>1.4</v>
      </c>
      <c r="T8" s="32">
        <v>9.51</v>
      </c>
      <c r="U8" s="32">
        <v>1.94</v>
      </c>
    </row>
    <row r="9">
      <c r="B9" s="32">
        <v>34.32</v>
      </c>
      <c r="C9" s="32">
        <v>1.46</v>
      </c>
      <c r="D9" s="32">
        <v>1.09</v>
      </c>
      <c r="E9" s="32">
        <v>0.45</v>
      </c>
      <c r="F9" s="32">
        <v>4.18</v>
      </c>
      <c r="G9" s="32">
        <v>10.16</v>
      </c>
      <c r="H9" s="32">
        <v>1.09</v>
      </c>
      <c r="I9" s="32">
        <v>0.07</v>
      </c>
      <c r="J9" s="32">
        <v>0.33</v>
      </c>
      <c r="K9" s="32">
        <v>0.7</v>
      </c>
      <c r="L9" s="32">
        <v>2.84</v>
      </c>
      <c r="M9" s="32">
        <v>0.22</v>
      </c>
      <c r="N9" s="32">
        <v>3.33</v>
      </c>
      <c r="O9" s="32">
        <v>5.12</v>
      </c>
      <c r="P9" s="32">
        <v>4.53</v>
      </c>
      <c r="Q9" s="32">
        <v>1.72</v>
      </c>
      <c r="R9" s="32">
        <v>156.93</v>
      </c>
      <c r="S9" s="32">
        <v>1.46</v>
      </c>
      <c r="T9" s="32">
        <v>9.41</v>
      </c>
      <c r="U9" s="32">
        <v>2.19</v>
      </c>
    </row>
    <row r="10">
      <c r="B10" s="32">
        <v>34.24</v>
      </c>
      <c r="C10" s="32">
        <v>1.44</v>
      </c>
      <c r="D10" s="32">
        <v>1.09</v>
      </c>
      <c r="E10" s="32">
        <v>0.39</v>
      </c>
      <c r="F10" s="32">
        <v>4.55</v>
      </c>
      <c r="G10" s="32">
        <v>10.6</v>
      </c>
      <c r="H10" s="32">
        <v>0.99</v>
      </c>
      <c r="I10" s="32">
        <v>0.1</v>
      </c>
      <c r="J10" s="32">
        <v>0.3</v>
      </c>
      <c r="K10" s="32">
        <v>0.89</v>
      </c>
      <c r="L10" s="32">
        <v>3.15</v>
      </c>
      <c r="M10" s="32">
        <v>0.24</v>
      </c>
      <c r="N10" s="32">
        <v>3.45</v>
      </c>
      <c r="O10" s="32">
        <v>5.76</v>
      </c>
      <c r="P10" s="32">
        <v>4.54</v>
      </c>
      <c r="Q10" s="32">
        <v>1.63</v>
      </c>
      <c r="R10" s="32">
        <v>156.71</v>
      </c>
      <c r="S10" s="32">
        <v>1.46</v>
      </c>
      <c r="T10" s="32">
        <v>9.41</v>
      </c>
      <c r="U10" s="32">
        <v>2.25</v>
      </c>
    </row>
    <row r="11">
      <c r="B11" s="32">
        <v>34.29</v>
      </c>
      <c r="C11" s="32">
        <v>1.6</v>
      </c>
      <c r="D11" s="32">
        <v>1.29</v>
      </c>
      <c r="E11" s="32">
        <v>0.29</v>
      </c>
      <c r="F11" s="32">
        <v>4.54</v>
      </c>
      <c r="G11" s="32">
        <v>9.06</v>
      </c>
      <c r="H11" s="32">
        <v>1.0</v>
      </c>
      <c r="I11" s="32">
        <v>0.07</v>
      </c>
      <c r="J11" s="32">
        <v>0.3</v>
      </c>
      <c r="K11" s="32">
        <v>0.9</v>
      </c>
      <c r="L11" s="32">
        <v>3.08</v>
      </c>
      <c r="M11" s="32">
        <v>0.23</v>
      </c>
      <c r="N11" s="32">
        <v>3.23</v>
      </c>
      <c r="O11" s="32">
        <v>5.22</v>
      </c>
      <c r="P11" s="32">
        <v>4.76</v>
      </c>
      <c r="Q11" s="32">
        <v>1.61</v>
      </c>
      <c r="R11" s="32">
        <v>156.83</v>
      </c>
      <c r="S11" s="32">
        <v>1.18</v>
      </c>
      <c r="T11" s="32">
        <v>9.45</v>
      </c>
      <c r="U11" s="32">
        <v>1.98</v>
      </c>
    </row>
    <row r="12">
      <c r="B12" s="32">
        <v>34.27</v>
      </c>
      <c r="C12" s="32">
        <v>1.42</v>
      </c>
      <c r="D12" s="32">
        <v>1.12</v>
      </c>
      <c r="E12" s="32">
        <v>0.3</v>
      </c>
      <c r="F12" s="32">
        <v>5.01</v>
      </c>
      <c r="G12" s="32">
        <v>9.04</v>
      </c>
      <c r="H12" s="32">
        <v>0.75</v>
      </c>
      <c r="I12" s="32">
        <v>0.07</v>
      </c>
      <c r="J12" s="32">
        <v>0.28</v>
      </c>
      <c r="K12" s="32">
        <v>0.75</v>
      </c>
      <c r="L12" s="32">
        <v>2.77</v>
      </c>
      <c r="M12" s="32">
        <v>0.19</v>
      </c>
      <c r="N12" s="32">
        <v>3.36</v>
      </c>
      <c r="O12" s="32">
        <v>4.79</v>
      </c>
      <c r="P12" s="32">
        <v>4.56</v>
      </c>
      <c r="Q12" s="32">
        <v>1.83</v>
      </c>
      <c r="R12" s="32">
        <v>156.52</v>
      </c>
      <c r="S12" s="32">
        <v>1.18</v>
      </c>
      <c r="T12" s="32">
        <v>9.39</v>
      </c>
      <c r="U12" s="32">
        <v>1.95</v>
      </c>
    </row>
    <row r="13">
      <c r="A13" s="115" t="s">
        <v>137</v>
      </c>
      <c r="B13" s="34">
        <f t="shared" ref="B13:U13" si="1">AVERAGE(B3:B12)</f>
        <v>34.267</v>
      </c>
      <c r="C13" s="34">
        <f t="shared" si="1"/>
        <v>1.485</v>
      </c>
      <c r="D13" s="34">
        <f t="shared" si="1"/>
        <v>1.102</v>
      </c>
      <c r="E13" s="34">
        <f t="shared" si="1"/>
        <v>0.392</v>
      </c>
      <c r="F13" s="34">
        <f t="shared" si="1"/>
        <v>4.461</v>
      </c>
      <c r="G13" s="34">
        <f t="shared" si="1"/>
        <v>9.46</v>
      </c>
      <c r="H13" s="34">
        <f t="shared" si="1"/>
        <v>0.955</v>
      </c>
      <c r="I13" s="34">
        <f t="shared" si="1"/>
        <v>0.082</v>
      </c>
      <c r="J13" s="34">
        <f t="shared" si="1"/>
        <v>0.305</v>
      </c>
      <c r="K13" s="34">
        <f t="shared" si="1"/>
        <v>0.755</v>
      </c>
      <c r="L13" s="34">
        <f t="shared" si="1"/>
        <v>2.832</v>
      </c>
      <c r="M13" s="34">
        <f t="shared" si="1"/>
        <v>0.228</v>
      </c>
      <c r="N13" s="34">
        <f t="shared" si="1"/>
        <v>3.354</v>
      </c>
      <c r="O13" s="34">
        <f t="shared" si="1"/>
        <v>5.23</v>
      </c>
      <c r="P13" s="34">
        <f t="shared" si="1"/>
        <v>4.636</v>
      </c>
      <c r="Q13" s="34">
        <f t="shared" si="1"/>
        <v>1.704</v>
      </c>
      <c r="R13" s="34">
        <f t="shared" si="1"/>
        <v>156.673</v>
      </c>
      <c r="S13" s="34">
        <f t="shared" si="1"/>
        <v>1.358</v>
      </c>
      <c r="T13" s="34">
        <f t="shared" si="1"/>
        <v>9.461</v>
      </c>
      <c r="U13" s="34">
        <f t="shared" si="1"/>
        <v>2.122</v>
      </c>
    </row>
    <row r="14">
      <c r="A14" s="115" t="s">
        <v>138</v>
      </c>
      <c r="B14" s="32">
        <f t="shared" ref="B14:U14" si="2">_xlfn.STDEV.S(B3:B12)</f>
        <v>0.02790858092</v>
      </c>
      <c r="C14" s="32">
        <f t="shared" si="2"/>
        <v>0.05759050848</v>
      </c>
      <c r="D14" s="32">
        <f t="shared" si="2"/>
        <v>0.1017404104</v>
      </c>
      <c r="E14" s="32">
        <f t="shared" si="2"/>
        <v>0.09342852289</v>
      </c>
      <c r="F14" s="32">
        <f t="shared" si="2"/>
        <v>0.2730262503</v>
      </c>
      <c r="G14" s="32">
        <f t="shared" si="2"/>
        <v>0.9561032022</v>
      </c>
      <c r="H14" s="32">
        <f t="shared" si="2"/>
        <v>0.1139444309</v>
      </c>
      <c r="I14" s="32">
        <f t="shared" si="2"/>
        <v>0.01686548085</v>
      </c>
      <c r="J14" s="32">
        <f t="shared" si="2"/>
        <v>0.01509230856</v>
      </c>
      <c r="K14" s="32">
        <f t="shared" si="2"/>
        <v>0.09652288157</v>
      </c>
      <c r="L14" s="32">
        <f t="shared" si="2"/>
        <v>0.1594992163</v>
      </c>
      <c r="M14" s="32">
        <f t="shared" si="2"/>
        <v>0.02440400696</v>
      </c>
      <c r="N14" s="32">
        <f t="shared" si="2"/>
        <v>0.062039414</v>
      </c>
      <c r="O14" s="32">
        <f t="shared" si="2"/>
        <v>0.2958227698</v>
      </c>
      <c r="P14" s="32">
        <f t="shared" si="2"/>
        <v>0.1469845041</v>
      </c>
      <c r="Q14" s="32">
        <f t="shared" si="2"/>
        <v>0.09371351142</v>
      </c>
      <c r="R14" s="32">
        <f t="shared" si="2"/>
        <v>0.191256082</v>
      </c>
      <c r="S14" s="32">
        <f t="shared" si="2"/>
        <v>0.1175490441</v>
      </c>
      <c r="T14" s="32">
        <f t="shared" si="2"/>
        <v>0.05195083146</v>
      </c>
      <c r="U14" s="32">
        <f t="shared" si="2"/>
        <v>0.1433565873</v>
      </c>
    </row>
    <row r="15">
      <c r="A15" s="114" t="s">
        <v>139</v>
      </c>
      <c r="B15" s="34">
        <f t="shared" ref="B15:U15" si="3">2*B14</f>
        <v>0.05581716184</v>
      </c>
      <c r="C15" s="34">
        <f t="shared" si="3"/>
        <v>0.115181017</v>
      </c>
      <c r="D15" s="34">
        <f t="shared" si="3"/>
        <v>0.2034808208</v>
      </c>
      <c r="E15" s="34">
        <f t="shared" si="3"/>
        <v>0.1868570458</v>
      </c>
      <c r="F15" s="34">
        <f t="shared" si="3"/>
        <v>0.5460525005</v>
      </c>
      <c r="G15" s="34">
        <f t="shared" si="3"/>
        <v>1.912206404</v>
      </c>
      <c r="H15" s="34">
        <f t="shared" si="3"/>
        <v>0.2278888618</v>
      </c>
      <c r="I15" s="34">
        <f t="shared" si="3"/>
        <v>0.03373096171</v>
      </c>
      <c r="J15" s="34">
        <f t="shared" si="3"/>
        <v>0.03018461713</v>
      </c>
      <c r="K15" s="34">
        <f t="shared" si="3"/>
        <v>0.1930457631</v>
      </c>
      <c r="L15" s="34">
        <f t="shared" si="3"/>
        <v>0.3189984326</v>
      </c>
      <c r="M15" s="34">
        <f t="shared" si="3"/>
        <v>0.04880801391</v>
      </c>
      <c r="N15" s="34">
        <f t="shared" si="3"/>
        <v>0.124078828</v>
      </c>
      <c r="O15" s="34">
        <f t="shared" si="3"/>
        <v>0.5916455395</v>
      </c>
      <c r="P15" s="34">
        <f t="shared" si="3"/>
        <v>0.2939690082</v>
      </c>
      <c r="Q15" s="34">
        <f t="shared" si="3"/>
        <v>0.1874270228</v>
      </c>
      <c r="R15" s="34">
        <f t="shared" si="3"/>
        <v>0.3825121639</v>
      </c>
      <c r="S15" s="34">
        <f t="shared" si="3"/>
        <v>0.2350980883</v>
      </c>
      <c r="T15" s="34">
        <f t="shared" si="3"/>
        <v>0.1039016629</v>
      </c>
      <c r="U15" s="34">
        <f t="shared" si="3"/>
        <v>0.2867131745</v>
      </c>
    </row>
    <row r="16">
      <c r="A16" s="114" t="s">
        <v>140</v>
      </c>
      <c r="B16" s="32">
        <v>31.37</v>
      </c>
      <c r="C16" s="32">
        <v>1.38</v>
      </c>
      <c r="D16" s="32">
        <v>0.95</v>
      </c>
      <c r="E16" s="32">
        <v>0.44</v>
      </c>
      <c r="F16" s="32">
        <v>6.31</v>
      </c>
      <c r="G16" s="32">
        <v>10.57</v>
      </c>
      <c r="H16" s="32">
        <v>1.16</v>
      </c>
      <c r="I16" s="32">
        <v>0.12</v>
      </c>
      <c r="J16" s="32">
        <v>0.45</v>
      </c>
      <c r="K16" s="32">
        <v>1.15</v>
      </c>
      <c r="L16" s="32">
        <v>5.01</v>
      </c>
      <c r="M16" s="32">
        <v>0.33</v>
      </c>
      <c r="N16" s="32">
        <v>5.97</v>
      </c>
      <c r="O16" s="32">
        <v>6.18</v>
      </c>
      <c r="P16" s="32">
        <v>8.58</v>
      </c>
      <c r="Q16" s="32">
        <v>2.94</v>
      </c>
      <c r="R16" s="32">
        <v>200.0</v>
      </c>
      <c r="S16" s="32">
        <v>1.24</v>
      </c>
      <c r="T16" s="32">
        <v>13.37</v>
      </c>
      <c r="U16" s="32">
        <v>3.09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0.3504445154</v>
      </c>
      <c r="L17" s="117"/>
      <c r="M17" s="117"/>
      <c r="N17" s="117"/>
      <c r="O17" s="117"/>
      <c r="P17" s="112" t="s">
        <v>142</v>
      </c>
      <c r="Q17" s="117">
        <f>average(L15:Q15)</f>
        <v>0.2608211408</v>
      </c>
      <c r="R17" s="117"/>
      <c r="S17" s="117"/>
      <c r="T17" s="112" t="s">
        <v>143</v>
      </c>
      <c r="U17" s="117">
        <f>average(R15:U15)</f>
        <v>0.2520562724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7668.0</v>
      </c>
      <c r="C19" s="119">
        <v>3220.0</v>
      </c>
      <c r="D19" s="119">
        <v>3188.0</v>
      </c>
      <c r="E19" s="119">
        <v>3200.0</v>
      </c>
      <c r="F19" s="119">
        <v>3172.0</v>
      </c>
      <c r="G19" s="119">
        <v>3040.0</v>
      </c>
      <c r="H19" s="119">
        <v>3172.0</v>
      </c>
      <c r="I19" s="119">
        <v>7208.0</v>
      </c>
      <c r="J19" s="119">
        <v>3140.0</v>
      </c>
      <c r="K19" s="119">
        <v>3148.0</v>
      </c>
      <c r="L19" s="119">
        <v>8640.0</v>
      </c>
      <c r="M19" s="119">
        <v>9800.0</v>
      </c>
      <c r="N19" s="119">
        <v>3172.0</v>
      </c>
      <c r="O19" s="119">
        <v>4340.0</v>
      </c>
      <c r="P19" s="119">
        <v>11100.0</v>
      </c>
      <c r="Q19" s="119">
        <v>4612.0</v>
      </c>
      <c r="R19" s="119">
        <v>12172.0</v>
      </c>
      <c r="S19" s="119">
        <v>4552.0</v>
      </c>
      <c r="T19" s="119">
        <v>10064.0</v>
      </c>
      <c r="U19" s="119">
        <v>11680.0</v>
      </c>
    </row>
    <row r="20">
      <c r="B20" s="119">
        <v>7664.0</v>
      </c>
      <c r="C20" s="119">
        <v>3160.0</v>
      </c>
      <c r="D20" s="119">
        <v>3176.0</v>
      </c>
      <c r="E20" s="119">
        <v>3284.0</v>
      </c>
      <c r="F20" s="119">
        <v>3196.0</v>
      </c>
      <c r="G20" s="119">
        <v>3052.0</v>
      </c>
      <c r="H20" s="119">
        <v>3068.0</v>
      </c>
      <c r="I20" s="119">
        <v>7204.0</v>
      </c>
      <c r="J20" s="119">
        <v>3092.0</v>
      </c>
      <c r="K20" s="119">
        <v>3244.0</v>
      </c>
      <c r="L20" s="119">
        <v>8640.0</v>
      </c>
      <c r="M20" s="119">
        <v>9824.0</v>
      </c>
      <c r="N20" s="119">
        <v>3164.0</v>
      </c>
      <c r="O20" s="119">
        <v>4340.0</v>
      </c>
      <c r="P20" s="119">
        <v>11100.0</v>
      </c>
      <c r="Q20" s="119">
        <v>4612.0</v>
      </c>
      <c r="R20" s="119">
        <v>12176.0</v>
      </c>
      <c r="S20" s="119">
        <v>4552.0</v>
      </c>
      <c r="T20" s="119">
        <v>10060.0</v>
      </c>
      <c r="U20" s="119">
        <v>11636.0</v>
      </c>
    </row>
    <row r="21">
      <c r="B21" s="119">
        <v>7608.0</v>
      </c>
      <c r="C21" s="119">
        <v>3164.0</v>
      </c>
      <c r="D21" s="119">
        <v>3212.0</v>
      </c>
      <c r="E21" s="119">
        <v>3168.0</v>
      </c>
      <c r="F21" s="119">
        <v>3120.0</v>
      </c>
      <c r="G21" s="119">
        <v>3148.0</v>
      </c>
      <c r="H21" s="119">
        <v>3068.0</v>
      </c>
      <c r="I21" s="119">
        <v>7208.0</v>
      </c>
      <c r="J21" s="119">
        <v>3192.0</v>
      </c>
      <c r="K21" s="119">
        <v>3252.0</v>
      </c>
      <c r="L21" s="119">
        <v>8636.0</v>
      </c>
      <c r="M21" s="119">
        <v>9760.0</v>
      </c>
      <c r="N21" s="119">
        <v>3188.0</v>
      </c>
      <c r="O21" s="119">
        <v>4340.0</v>
      </c>
      <c r="P21" s="119">
        <v>11100.0</v>
      </c>
      <c r="Q21" s="119">
        <v>4608.0</v>
      </c>
      <c r="R21" s="119">
        <v>12176.0</v>
      </c>
      <c r="S21" s="119">
        <v>4552.0</v>
      </c>
      <c r="T21" s="119">
        <v>10064.0</v>
      </c>
      <c r="U21" s="119">
        <v>11648.0</v>
      </c>
    </row>
    <row r="22">
      <c r="B22" s="119">
        <v>7660.0</v>
      </c>
      <c r="C22" s="119">
        <v>3076.0</v>
      </c>
      <c r="D22" s="119">
        <v>3140.0</v>
      </c>
      <c r="E22" s="119">
        <v>3116.0</v>
      </c>
      <c r="F22" s="119">
        <v>3112.0</v>
      </c>
      <c r="G22" s="119">
        <v>3172.0</v>
      </c>
      <c r="H22" s="119">
        <v>3160.0</v>
      </c>
      <c r="I22" s="119">
        <v>7204.0</v>
      </c>
      <c r="J22" s="119">
        <v>3184.0</v>
      </c>
      <c r="K22" s="119">
        <v>3036.0</v>
      </c>
      <c r="L22" s="119">
        <v>8636.0</v>
      </c>
      <c r="M22" s="119">
        <v>9772.0</v>
      </c>
      <c r="N22" s="119">
        <v>3000.0</v>
      </c>
      <c r="O22" s="119">
        <v>4340.0</v>
      </c>
      <c r="P22" s="119">
        <v>11108.0</v>
      </c>
      <c r="Q22" s="119">
        <v>4612.0</v>
      </c>
      <c r="R22" s="119">
        <v>12176.0</v>
      </c>
      <c r="S22" s="119">
        <v>4552.0</v>
      </c>
      <c r="T22" s="119">
        <v>10064.0</v>
      </c>
      <c r="U22" s="119">
        <v>11640.0</v>
      </c>
    </row>
    <row r="23">
      <c r="B23" s="119">
        <v>7668.0</v>
      </c>
      <c r="C23" s="119">
        <v>3236.0</v>
      </c>
      <c r="D23" s="119">
        <v>3156.0</v>
      </c>
      <c r="E23" s="119">
        <v>3192.0</v>
      </c>
      <c r="F23" s="119">
        <v>3208.0</v>
      </c>
      <c r="G23" s="119">
        <v>3192.0</v>
      </c>
      <c r="H23" s="119">
        <v>3200.0</v>
      </c>
      <c r="I23" s="119">
        <v>7192.0</v>
      </c>
      <c r="J23" s="119">
        <v>3104.0</v>
      </c>
      <c r="K23" s="119">
        <v>3092.0</v>
      </c>
      <c r="L23" s="119">
        <v>8628.0</v>
      </c>
      <c r="M23" s="119">
        <v>9756.0</v>
      </c>
      <c r="N23" s="119">
        <v>3276.0</v>
      </c>
      <c r="O23" s="119">
        <v>4352.0</v>
      </c>
      <c r="P23" s="119">
        <v>11100.0</v>
      </c>
      <c r="Q23" s="119">
        <v>4612.0</v>
      </c>
      <c r="R23" s="119">
        <v>12192.0</v>
      </c>
      <c r="S23" s="119">
        <v>4548.0</v>
      </c>
      <c r="T23" s="119">
        <v>10064.0</v>
      </c>
      <c r="U23" s="119">
        <v>11644.0</v>
      </c>
    </row>
    <row r="24">
      <c r="B24" s="119">
        <v>7616.0</v>
      </c>
      <c r="C24" s="119">
        <v>3084.0</v>
      </c>
      <c r="D24" s="119">
        <v>3176.0</v>
      </c>
      <c r="E24" s="119">
        <v>3136.0</v>
      </c>
      <c r="F24" s="119">
        <v>3216.0</v>
      </c>
      <c r="G24" s="119">
        <v>3196.0</v>
      </c>
      <c r="H24" s="119">
        <v>3260.0</v>
      </c>
      <c r="I24" s="119">
        <v>7196.0</v>
      </c>
      <c r="J24" s="119">
        <v>3172.0</v>
      </c>
      <c r="K24" s="119">
        <v>3104.0</v>
      </c>
      <c r="L24" s="119">
        <v>8632.0</v>
      </c>
      <c r="M24" s="119">
        <v>9820.0</v>
      </c>
      <c r="N24" s="119">
        <v>3084.0</v>
      </c>
      <c r="O24" s="119">
        <v>4336.0</v>
      </c>
      <c r="P24" s="119">
        <v>11100.0</v>
      </c>
      <c r="Q24" s="119">
        <v>4616.0</v>
      </c>
      <c r="R24" s="119">
        <v>12176.0</v>
      </c>
      <c r="S24" s="119">
        <v>4552.0</v>
      </c>
      <c r="T24" s="119">
        <v>10068.0</v>
      </c>
      <c r="U24" s="119">
        <v>11632.0</v>
      </c>
    </row>
    <row r="25">
      <c r="B25" s="119">
        <v>7656.0</v>
      </c>
      <c r="C25" s="119">
        <v>3220.0</v>
      </c>
      <c r="D25" s="119">
        <v>3320.0</v>
      </c>
      <c r="E25" s="119">
        <v>3124.0</v>
      </c>
      <c r="F25" s="119">
        <v>3116.0</v>
      </c>
      <c r="G25" s="119">
        <v>3228.0</v>
      </c>
      <c r="H25" s="119">
        <v>3188.0</v>
      </c>
      <c r="I25" s="119">
        <v>7208.0</v>
      </c>
      <c r="J25" s="119">
        <v>3172.0</v>
      </c>
      <c r="K25" s="119">
        <v>3140.0</v>
      </c>
      <c r="L25" s="119">
        <v>8588.0</v>
      </c>
      <c r="M25" s="119">
        <v>9728.0</v>
      </c>
      <c r="N25" s="119">
        <v>3188.0</v>
      </c>
      <c r="O25" s="119">
        <v>4340.0</v>
      </c>
      <c r="P25" s="119">
        <v>11096.0</v>
      </c>
      <c r="Q25" s="119">
        <v>4612.0</v>
      </c>
      <c r="R25" s="119">
        <v>12172.0</v>
      </c>
      <c r="S25" s="119">
        <v>4552.0</v>
      </c>
      <c r="T25" s="119">
        <v>10064.0</v>
      </c>
      <c r="U25" s="119">
        <v>11616.0</v>
      </c>
    </row>
    <row r="26">
      <c r="B26" s="119">
        <v>7668.0</v>
      </c>
      <c r="C26" s="119">
        <v>3168.0</v>
      </c>
      <c r="D26" s="119">
        <v>3252.0</v>
      </c>
      <c r="E26" s="119">
        <v>3112.0</v>
      </c>
      <c r="F26" s="119">
        <v>3116.0</v>
      </c>
      <c r="G26" s="119">
        <v>3160.0</v>
      </c>
      <c r="H26" s="119">
        <v>3080.0</v>
      </c>
      <c r="I26" s="119">
        <v>7204.0</v>
      </c>
      <c r="J26" s="119">
        <v>2996.0</v>
      </c>
      <c r="K26" s="119">
        <v>3192.0</v>
      </c>
      <c r="L26" s="119">
        <v>8632.0</v>
      </c>
      <c r="M26" s="119">
        <v>9788.0</v>
      </c>
      <c r="N26" s="119">
        <v>3236.0</v>
      </c>
      <c r="O26" s="119">
        <v>4344.0</v>
      </c>
      <c r="P26" s="119">
        <v>11100.0</v>
      </c>
      <c r="Q26" s="119">
        <v>4612.0</v>
      </c>
      <c r="R26" s="119">
        <v>12172.0</v>
      </c>
      <c r="S26" s="119">
        <v>4544.0</v>
      </c>
      <c r="T26" s="119">
        <v>10064.0</v>
      </c>
      <c r="U26" s="119">
        <v>11624.0</v>
      </c>
    </row>
    <row r="27">
      <c r="B27" s="119">
        <v>7664.0</v>
      </c>
      <c r="C27" s="119">
        <v>3140.0</v>
      </c>
      <c r="D27" s="119">
        <v>3320.0</v>
      </c>
      <c r="E27" s="119">
        <v>3156.0</v>
      </c>
      <c r="F27" s="119">
        <v>3216.0</v>
      </c>
      <c r="G27" s="119">
        <v>3132.0</v>
      </c>
      <c r="H27" s="119">
        <v>2996.0</v>
      </c>
      <c r="I27" s="119">
        <v>7180.0</v>
      </c>
      <c r="J27" s="119">
        <v>3140.0</v>
      </c>
      <c r="K27" s="119">
        <v>3208.0</v>
      </c>
      <c r="L27" s="119">
        <v>8584.0</v>
      </c>
      <c r="M27" s="119">
        <v>9784.0</v>
      </c>
      <c r="N27" s="119">
        <v>3172.0</v>
      </c>
      <c r="O27" s="119">
        <v>4340.0</v>
      </c>
      <c r="P27" s="119">
        <v>11112.0</v>
      </c>
      <c r="Q27" s="119">
        <v>4612.0</v>
      </c>
      <c r="R27" s="119">
        <v>12188.0</v>
      </c>
      <c r="S27" s="119">
        <v>4548.0</v>
      </c>
      <c r="T27" s="119">
        <v>10064.0</v>
      </c>
      <c r="U27" s="119">
        <v>11656.0</v>
      </c>
    </row>
    <row r="28">
      <c r="B28" s="119">
        <v>7668.0</v>
      </c>
      <c r="C28" s="119">
        <v>3216.0</v>
      </c>
      <c r="D28" s="119">
        <v>3248.0</v>
      </c>
      <c r="E28" s="119">
        <v>3184.0</v>
      </c>
      <c r="F28" s="119">
        <v>3216.0</v>
      </c>
      <c r="G28" s="119">
        <v>3196.0</v>
      </c>
      <c r="H28" s="119">
        <v>3152.0</v>
      </c>
      <c r="I28" s="119">
        <v>7200.0</v>
      </c>
      <c r="J28" s="119">
        <v>3200.0</v>
      </c>
      <c r="K28" s="119">
        <v>3200.0</v>
      </c>
      <c r="L28" s="119">
        <v>8640.0</v>
      </c>
      <c r="M28" s="119">
        <v>9728.0</v>
      </c>
      <c r="N28" s="119">
        <v>3048.0</v>
      </c>
      <c r="O28" s="119">
        <v>4340.0</v>
      </c>
      <c r="P28" s="119">
        <v>11112.0</v>
      </c>
      <c r="Q28" s="119">
        <v>4616.0</v>
      </c>
      <c r="R28" s="119">
        <v>12176.0</v>
      </c>
      <c r="S28" s="119">
        <v>4548.0</v>
      </c>
      <c r="T28" s="119">
        <v>10064.0</v>
      </c>
      <c r="U28" s="119">
        <v>11648.0</v>
      </c>
    </row>
    <row r="29">
      <c r="A29" s="115" t="s">
        <v>137</v>
      </c>
      <c r="B29" s="34">
        <f t="shared" ref="B29:U29" si="4">AVERAGE(B19:B28)</f>
        <v>7654</v>
      </c>
      <c r="C29" s="34">
        <f t="shared" si="4"/>
        <v>3168.4</v>
      </c>
      <c r="D29" s="34">
        <f t="shared" si="4"/>
        <v>3218.8</v>
      </c>
      <c r="E29" s="34">
        <f t="shared" si="4"/>
        <v>3167.2</v>
      </c>
      <c r="F29" s="34">
        <f t="shared" si="4"/>
        <v>3168.8</v>
      </c>
      <c r="G29" s="34">
        <f t="shared" si="4"/>
        <v>3151.6</v>
      </c>
      <c r="H29" s="34">
        <f t="shared" si="4"/>
        <v>3134.4</v>
      </c>
      <c r="I29" s="34">
        <f t="shared" si="4"/>
        <v>7200.4</v>
      </c>
      <c r="J29" s="34">
        <f t="shared" si="4"/>
        <v>3139.2</v>
      </c>
      <c r="K29" s="34">
        <f t="shared" si="4"/>
        <v>3161.6</v>
      </c>
      <c r="L29" s="34">
        <f t="shared" si="4"/>
        <v>8625.6</v>
      </c>
      <c r="M29" s="34">
        <f t="shared" si="4"/>
        <v>9776</v>
      </c>
      <c r="N29" s="34">
        <f t="shared" si="4"/>
        <v>3152.8</v>
      </c>
      <c r="O29" s="34">
        <f t="shared" si="4"/>
        <v>4341.2</v>
      </c>
      <c r="P29" s="34">
        <f t="shared" si="4"/>
        <v>11102.8</v>
      </c>
      <c r="Q29" s="34">
        <f t="shared" si="4"/>
        <v>4612.4</v>
      </c>
      <c r="R29" s="34">
        <f t="shared" si="4"/>
        <v>12177.6</v>
      </c>
      <c r="S29" s="34">
        <f t="shared" si="4"/>
        <v>4550</v>
      </c>
      <c r="T29" s="34">
        <f t="shared" si="4"/>
        <v>10064</v>
      </c>
      <c r="U29" s="34">
        <f t="shared" si="4"/>
        <v>11642.4</v>
      </c>
    </row>
    <row r="30">
      <c r="A30" s="115" t="s">
        <v>138</v>
      </c>
      <c r="B30" s="32">
        <f t="shared" ref="B30:U30" si="5">_xlfn.STDEV.S(B19:B28)</f>
        <v>22.56841451</v>
      </c>
      <c r="C30" s="32">
        <f t="shared" si="5"/>
        <v>56.48834688</v>
      </c>
      <c r="D30" s="32">
        <f t="shared" si="5"/>
        <v>64.33385147</v>
      </c>
      <c r="E30" s="32">
        <f t="shared" si="5"/>
        <v>51.90761023</v>
      </c>
      <c r="F30" s="32">
        <f t="shared" si="5"/>
        <v>47.32112519</v>
      </c>
      <c r="G30" s="32">
        <f t="shared" si="5"/>
        <v>62.06663086</v>
      </c>
      <c r="H30" s="32">
        <f t="shared" si="5"/>
        <v>79.06565486</v>
      </c>
      <c r="I30" s="32">
        <f t="shared" si="5"/>
        <v>8.934328303</v>
      </c>
      <c r="J30" s="32">
        <f t="shared" si="5"/>
        <v>62.01935182</v>
      </c>
      <c r="K30" s="32">
        <f t="shared" si="5"/>
        <v>70.00190474</v>
      </c>
      <c r="L30" s="32">
        <f t="shared" si="5"/>
        <v>21.26656217</v>
      </c>
      <c r="M30" s="32">
        <f t="shared" si="5"/>
        <v>33.83620677</v>
      </c>
      <c r="N30" s="32">
        <f t="shared" si="5"/>
        <v>84.65984224</v>
      </c>
      <c r="O30" s="32">
        <f t="shared" si="5"/>
        <v>4.237399622</v>
      </c>
      <c r="P30" s="32">
        <f t="shared" si="5"/>
        <v>5.67254597</v>
      </c>
      <c r="Q30" s="32">
        <f t="shared" si="5"/>
        <v>2.270584849</v>
      </c>
      <c r="R30" s="32">
        <f t="shared" si="5"/>
        <v>6.850790709</v>
      </c>
      <c r="S30" s="32">
        <f t="shared" si="5"/>
        <v>2.828427125</v>
      </c>
      <c r="T30" s="32">
        <f t="shared" si="5"/>
        <v>1.885618083</v>
      </c>
      <c r="U30" s="32">
        <f t="shared" si="5"/>
        <v>17.80886171</v>
      </c>
    </row>
    <row r="31">
      <c r="A31" s="114" t="s">
        <v>139</v>
      </c>
      <c r="B31" s="34">
        <f t="shared" ref="B31:U31" si="6">2*B30</f>
        <v>45.13682901</v>
      </c>
      <c r="C31" s="34">
        <f t="shared" si="6"/>
        <v>112.9766938</v>
      </c>
      <c r="D31" s="34">
        <f t="shared" si="6"/>
        <v>128.6677029</v>
      </c>
      <c r="E31" s="34">
        <f t="shared" si="6"/>
        <v>103.8152205</v>
      </c>
      <c r="F31" s="34">
        <f t="shared" si="6"/>
        <v>94.64225037</v>
      </c>
      <c r="G31" s="34">
        <f t="shared" si="6"/>
        <v>124.1332617</v>
      </c>
      <c r="H31" s="34">
        <f t="shared" si="6"/>
        <v>158.1313097</v>
      </c>
      <c r="I31" s="34">
        <f t="shared" si="6"/>
        <v>17.86865661</v>
      </c>
      <c r="J31" s="34">
        <f t="shared" si="6"/>
        <v>124.0387036</v>
      </c>
      <c r="K31" s="34">
        <f t="shared" si="6"/>
        <v>140.0038095</v>
      </c>
      <c r="L31" s="34">
        <f t="shared" si="6"/>
        <v>42.53312435</v>
      </c>
      <c r="M31" s="34">
        <f t="shared" si="6"/>
        <v>67.67241355</v>
      </c>
      <c r="N31" s="34">
        <f t="shared" si="6"/>
        <v>169.3196845</v>
      </c>
      <c r="O31" s="34">
        <f t="shared" si="6"/>
        <v>8.474799244</v>
      </c>
      <c r="P31" s="34">
        <f t="shared" si="6"/>
        <v>11.34509194</v>
      </c>
      <c r="Q31" s="34">
        <f t="shared" si="6"/>
        <v>4.541169698</v>
      </c>
      <c r="R31" s="34">
        <f t="shared" si="6"/>
        <v>13.70158142</v>
      </c>
      <c r="S31" s="34">
        <f t="shared" si="6"/>
        <v>5.656854249</v>
      </c>
      <c r="T31" s="34">
        <f t="shared" si="6"/>
        <v>3.771236166</v>
      </c>
      <c r="U31" s="34">
        <f t="shared" si="6"/>
        <v>35.61772343</v>
      </c>
    </row>
    <row r="32">
      <c r="A32" s="114" t="s">
        <v>145</v>
      </c>
      <c r="B32" s="32">
        <v>7652.0</v>
      </c>
      <c r="C32" s="32">
        <v>3192.0</v>
      </c>
      <c r="D32" s="32">
        <v>3172.0</v>
      </c>
      <c r="E32" s="32">
        <v>3068.0</v>
      </c>
      <c r="F32" s="32">
        <v>3112.0</v>
      </c>
      <c r="G32" s="32">
        <v>3140.0</v>
      </c>
      <c r="H32" s="32">
        <v>3048.0</v>
      </c>
      <c r="I32" s="32">
        <v>7192.0</v>
      </c>
      <c r="J32" s="32">
        <v>3092.0</v>
      </c>
      <c r="K32" s="32">
        <v>3220.0</v>
      </c>
      <c r="L32" s="32">
        <v>8564.0</v>
      </c>
      <c r="M32" s="32">
        <v>9468.0</v>
      </c>
      <c r="N32" s="32">
        <v>3060.0</v>
      </c>
      <c r="O32" s="32">
        <v>4312.0</v>
      </c>
      <c r="P32" s="32">
        <v>10968.0</v>
      </c>
      <c r="Q32" s="32">
        <v>4328.0</v>
      </c>
      <c r="R32" s="32">
        <v>12112.0</v>
      </c>
      <c r="S32" s="32">
        <v>4244.0</v>
      </c>
      <c r="T32" s="32">
        <v>10012.0</v>
      </c>
      <c r="U32" s="32">
        <v>11576.0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0.1024818787</v>
      </c>
      <c r="L33" s="117"/>
      <c r="M33" s="117"/>
      <c r="N33" s="117"/>
      <c r="O33" s="117"/>
      <c r="P33" s="112" t="s">
        <v>142</v>
      </c>
      <c r="Q33" s="117">
        <f>average(L31:Q31/1024)</f>
        <v>0.004434736033</v>
      </c>
      <c r="R33" s="117"/>
      <c r="S33" s="117"/>
      <c r="T33" s="112" t="s">
        <v>143</v>
      </c>
      <c r="U33" s="117">
        <f>average(R31:U31)/1024</f>
        <v>0.0143426258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4">
        <f t="shared" ref="B44:U44" si="7">AVERAGE(B34:B43)</f>
        <v>0</v>
      </c>
      <c r="C44" s="34">
        <f t="shared" si="7"/>
        <v>0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4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</row>
    <row r="45">
      <c r="A45" s="114"/>
    </row>
    <row r="46">
      <c r="A46" s="114" t="s">
        <v>147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8"/>
      <c r="S46" s="155"/>
      <c r="T46" s="155"/>
      <c r="U46" s="155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63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32" t="s">
        <v>52</v>
      </c>
      <c r="W3" s="32" t="s">
        <v>53</v>
      </c>
      <c r="X3" s="32" t="s">
        <v>54</v>
      </c>
      <c r="Y3" s="32" t="s">
        <v>55</v>
      </c>
    </row>
    <row r="4">
      <c r="A4" s="102" t="s">
        <v>25</v>
      </c>
      <c r="B4" s="21">
        <v>0.033999999999999996</v>
      </c>
      <c r="C4" s="21">
        <v>0.091</v>
      </c>
      <c r="D4" s="21">
        <v>0.024999999999999998</v>
      </c>
      <c r="E4" s="21">
        <v>0.022</v>
      </c>
      <c r="F4" s="21">
        <v>0.024</v>
      </c>
      <c r="G4" s="21">
        <v>0.03</v>
      </c>
      <c r="H4" s="21">
        <v>0.028999999999999998</v>
      </c>
      <c r="I4" s="21">
        <v>0.022</v>
      </c>
      <c r="J4" s="21">
        <v>0.014999999999999996</v>
      </c>
      <c r="K4" s="21">
        <v>0.011999999999999999</v>
      </c>
      <c r="L4" s="12"/>
      <c r="M4" s="21">
        <v>0.04599999999999999</v>
      </c>
      <c r="N4" s="21">
        <v>0.036</v>
      </c>
      <c r="O4" s="21">
        <v>0.03599999999999999</v>
      </c>
      <c r="P4" s="21">
        <v>0.08799999999999998</v>
      </c>
      <c r="Q4" s="12"/>
      <c r="R4" s="21">
        <v>0.03899999999999999</v>
      </c>
      <c r="S4" s="21">
        <v>0.07300000000000001</v>
      </c>
      <c r="T4" s="21">
        <v>0.030000000000000006</v>
      </c>
      <c r="U4" s="142">
        <v>13.410999999999998</v>
      </c>
      <c r="V4" s="32">
        <v>18.0</v>
      </c>
      <c r="W4" s="32">
        <v>17.0</v>
      </c>
      <c r="X4" s="32">
        <v>1.0</v>
      </c>
      <c r="Y4" s="32">
        <v>1.0</v>
      </c>
    </row>
    <row r="5">
      <c r="A5" s="104" t="s">
        <v>26</v>
      </c>
      <c r="B5" s="40">
        <v>76.845</v>
      </c>
      <c r="C5" s="40">
        <v>3.2009999999999996</v>
      </c>
      <c r="D5" s="40">
        <v>2.934</v>
      </c>
      <c r="E5" s="21">
        <v>0.020999999999999998</v>
      </c>
      <c r="F5" s="40">
        <v>6.947</v>
      </c>
      <c r="G5" s="40">
        <v>8.080000000000002</v>
      </c>
      <c r="H5" s="40">
        <v>1.592</v>
      </c>
      <c r="I5" s="40">
        <v>5.965000000000001</v>
      </c>
      <c r="J5" s="40">
        <v>9.599</v>
      </c>
      <c r="K5" s="40">
        <v>7.322</v>
      </c>
      <c r="L5" s="40">
        <v>2.28</v>
      </c>
      <c r="M5" s="21">
        <v>0.10099999999999998</v>
      </c>
      <c r="N5" s="40">
        <v>10.562999999999999</v>
      </c>
      <c r="O5" s="15">
        <v>36.605999999999995</v>
      </c>
      <c r="P5" s="40">
        <v>6.962999999999999</v>
      </c>
      <c r="Q5" s="21">
        <v>0.144</v>
      </c>
      <c r="R5" s="12"/>
      <c r="S5" s="21">
        <v>2.43</v>
      </c>
      <c r="T5" s="12"/>
      <c r="U5" s="12"/>
      <c r="V5" s="32">
        <v>17.0</v>
      </c>
      <c r="W5" s="32">
        <v>4.0</v>
      </c>
      <c r="X5" s="32">
        <v>13.0</v>
      </c>
      <c r="Y5" s="32">
        <v>4.0</v>
      </c>
    </row>
    <row r="6">
      <c r="A6" s="104" t="s">
        <v>27</v>
      </c>
      <c r="B6" s="40">
        <v>89.11999999999999</v>
      </c>
      <c r="C6" s="21">
        <v>0.07100000000000002</v>
      </c>
      <c r="D6" s="40">
        <v>3.3360000000000007</v>
      </c>
      <c r="E6" s="40">
        <v>9.654999999999998</v>
      </c>
      <c r="F6" s="40">
        <v>7.127</v>
      </c>
      <c r="G6" s="40">
        <v>9.001000000000001</v>
      </c>
      <c r="H6" s="40">
        <v>1.736</v>
      </c>
      <c r="I6" s="40">
        <v>5.264</v>
      </c>
      <c r="J6" s="21">
        <v>0.019999999999999997</v>
      </c>
      <c r="K6" s="40">
        <v>8.375000000000002</v>
      </c>
      <c r="L6" s="21">
        <v>0.09599999999999999</v>
      </c>
      <c r="M6" s="21">
        <v>0.05600000000000001</v>
      </c>
      <c r="N6" s="40">
        <v>10.561</v>
      </c>
      <c r="O6" s="40">
        <v>34.552</v>
      </c>
      <c r="P6" s="12"/>
      <c r="Q6" s="21">
        <v>0.12800000000000003</v>
      </c>
      <c r="R6" s="12"/>
      <c r="S6" s="21">
        <v>0.1</v>
      </c>
      <c r="T6" s="12"/>
      <c r="U6" s="12"/>
      <c r="V6" s="32">
        <v>16.0</v>
      </c>
      <c r="W6" s="32">
        <v>6.0</v>
      </c>
      <c r="X6" s="32">
        <v>10.0</v>
      </c>
      <c r="Y6" s="32">
        <v>2.0</v>
      </c>
    </row>
    <row r="7">
      <c r="A7" s="104" t="s">
        <v>28</v>
      </c>
      <c r="B7" s="40">
        <v>48.459999999999994</v>
      </c>
      <c r="C7" s="40">
        <v>1.167</v>
      </c>
      <c r="D7" s="12"/>
      <c r="E7" s="40">
        <v>0.507</v>
      </c>
      <c r="F7" s="40">
        <v>4.548</v>
      </c>
      <c r="G7" s="40">
        <v>8.533999999999999</v>
      </c>
      <c r="H7" s="12"/>
      <c r="I7" s="40">
        <v>0.048</v>
      </c>
      <c r="J7" s="12"/>
      <c r="K7" s="40">
        <v>0.9329999999999998</v>
      </c>
      <c r="L7" s="16"/>
      <c r="M7" s="12"/>
      <c r="N7" s="12"/>
      <c r="O7" s="12"/>
      <c r="P7" s="18"/>
      <c r="Q7" s="12"/>
      <c r="R7" s="18"/>
      <c r="S7" s="21">
        <v>0.062</v>
      </c>
      <c r="T7" s="18"/>
      <c r="U7" s="12"/>
      <c r="V7" s="32">
        <v>8.0</v>
      </c>
      <c r="W7" s="32">
        <v>1.0</v>
      </c>
      <c r="X7" s="32">
        <v>7.0</v>
      </c>
      <c r="Y7" s="32">
        <v>0.0</v>
      </c>
    </row>
    <row r="8">
      <c r="A8" s="104" t="s">
        <v>29</v>
      </c>
      <c r="B8" s="40">
        <v>50.70899999999999</v>
      </c>
      <c r="C8" s="40">
        <v>4.912000000000001</v>
      </c>
      <c r="D8" s="40">
        <v>3.44</v>
      </c>
      <c r="E8" s="40">
        <v>6.660000000000001</v>
      </c>
      <c r="F8" s="40">
        <v>5.078999999999999</v>
      </c>
      <c r="G8" s="40">
        <v>7.284999999999999</v>
      </c>
      <c r="H8" s="40">
        <v>1.4519999999999997</v>
      </c>
      <c r="I8" s="40">
        <v>3.3349999999999995</v>
      </c>
      <c r="J8" s="40">
        <v>6.75</v>
      </c>
      <c r="K8" s="40">
        <v>10.126999999999999</v>
      </c>
      <c r="L8" s="12"/>
      <c r="M8" s="12"/>
      <c r="N8" s="12"/>
      <c r="O8" s="40">
        <v>16.232999999999997</v>
      </c>
      <c r="P8" s="40">
        <v>5.765000000000001</v>
      </c>
      <c r="Q8" s="40">
        <v>5.7540000000000004</v>
      </c>
      <c r="R8" s="40">
        <v>4.996999999999999</v>
      </c>
      <c r="S8" s="40">
        <v>2.9869999999999997</v>
      </c>
      <c r="T8" s="12"/>
      <c r="U8" s="12"/>
      <c r="V8" s="32">
        <v>15.0</v>
      </c>
      <c r="W8" s="32">
        <v>0.0</v>
      </c>
      <c r="X8" s="32">
        <v>15.0</v>
      </c>
      <c r="Y8" s="32">
        <v>5.0</v>
      </c>
    </row>
    <row r="9">
      <c r="A9" s="104" t="s">
        <v>30</v>
      </c>
      <c r="B9" s="40">
        <v>42.577999999999996</v>
      </c>
      <c r="C9" s="40">
        <v>1.406</v>
      </c>
      <c r="D9" s="12"/>
      <c r="E9" s="21">
        <v>0.03200000000000001</v>
      </c>
      <c r="F9" s="12"/>
      <c r="G9" s="12"/>
      <c r="H9" s="40">
        <v>1.176</v>
      </c>
      <c r="I9" s="40">
        <v>0.12999999999999998</v>
      </c>
      <c r="J9" s="40">
        <v>0.4530000000000001</v>
      </c>
      <c r="K9" s="40">
        <v>1.252</v>
      </c>
      <c r="L9" s="21">
        <v>2.692</v>
      </c>
      <c r="M9" s="40">
        <v>0.4010000000000001</v>
      </c>
      <c r="N9" s="12"/>
      <c r="O9" s="21">
        <v>0.05299999999999999</v>
      </c>
      <c r="P9" s="21">
        <v>0.11300000000000002</v>
      </c>
      <c r="Q9" s="12"/>
      <c r="R9" s="21">
        <v>0.057777777777777754</v>
      </c>
      <c r="S9" s="21">
        <v>0.093</v>
      </c>
      <c r="T9" s="40">
        <v>14.03444444444441</v>
      </c>
      <c r="U9" s="40">
        <v>2.7355555555555555</v>
      </c>
      <c r="V9" s="32">
        <v>15.0</v>
      </c>
      <c r="W9" s="32">
        <v>6.0</v>
      </c>
      <c r="X9" s="32">
        <v>9.0</v>
      </c>
      <c r="Y9" s="32">
        <v>3.0</v>
      </c>
    </row>
    <row r="10">
      <c r="A10" s="109" t="s">
        <v>31</v>
      </c>
      <c r="B10" s="40">
        <v>50.41199999999999</v>
      </c>
      <c r="C10" s="40">
        <v>1.396</v>
      </c>
      <c r="D10" s="40">
        <v>1.083</v>
      </c>
      <c r="E10" s="40">
        <v>0.48100000000000004</v>
      </c>
      <c r="F10" s="40">
        <v>5.149</v>
      </c>
      <c r="G10" s="40">
        <v>11.049000000000001</v>
      </c>
      <c r="H10" s="40">
        <v>1.155</v>
      </c>
      <c r="I10" s="40">
        <v>0.121</v>
      </c>
      <c r="J10" s="40">
        <v>0.44800000000000006</v>
      </c>
      <c r="K10" s="40">
        <v>1.302</v>
      </c>
      <c r="L10" s="21">
        <v>5.381</v>
      </c>
      <c r="M10" s="21">
        <v>0.09</v>
      </c>
      <c r="N10" s="21">
        <v>0.044</v>
      </c>
      <c r="O10" s="21">
        <v>0.060999999999999985</v>
      </c>
      <c r="P10" s="142">
        <v>8.144</v>
      </c>
      <c r="Q10" s="21">
        <v>0.08399999999999999</v>
      </c>
      <c r="R10" s="21">
        <v>0.060999999999999985</v>
      </c>
      <c r="S10" s="21">
        <v>0.077</v>
      </c>
      <c r="T10" s="21">
        <v>0.047</v>
      </c>
      <c r="U10" s="21">
        <v>0.044</v>
      </c>
      <c r="V10" s="32">
        <v>20.0</v>
      </c>
      <c r="W10" s="32">
        <v>9.0</v>
      </c>
      <c r="X10" s="32">
        <v>11.0</v>
      </c>
      <c r="Y10" s="32">
        <v>1.0</v>
      </c>
    </row>
    <row r="11">
      <c r="A11" s="104" t="s">
        <v>32</v>
      </c>
      <c r="B11" s="20"/>
      <c r="C11" s="15">
        <v>3.91</v>
      </c>
      <c r="D11" s="15">
        <v>3.42</v>
      </c>
      <c r="E11" s="15">
        <v>9.84</v>
      </c>
      <c r="F11" s="15">
        <v>7.99</v>
      </c>
      <c r="G11" s="12"/>
      <c r="H11" s="15">
        <v>2.09</v>
      </c>
      <c r="I11" s="15">
        <v>5.37</v>
      </c>
      <c r="J11" s="12"/>
      <c r="K11" s="15">
        <v>9.17</v>
      </c>
      <c r="L11" s="21"/>
      <c r="M11" s="15">
        <v>0.69</v>
      </c>
      <c r="N11" s="12"/>
      <c r="O11" s="12"/>
      <c r="P11" s="12"/>
      <c r="Q11" s="15">
        <v>5.1</v>
      </c>
      <c r="R11" s="12"/>
      <c r="S11" s="11">
        <v>0.2</v>
      </c>
      <c r="T11" s="15">
        <v>30.71</v>
      </c>
      <c r="U11" s="12"/>
      <c r="V11" s="32">
        <v>13.0</v>
      </c>
      <c r="W11" s="32">
        <v>3.0</v>
      </c>
      <c r="X11" s="32">
        <v>10.0</v>
      </c>
      <c r="Y11" s="32">
        <v>3.0</v>
      </c>
    </row>
    <row r="12">
      <c r="A12" s="104" t="s">
        <v>33</v>
      </c>
      <c r="B12" s="11">
        <v>0.34</v>
      </c>
      <c r="C12" s="15">
        <v>4.12</v>
      </c>
      <c r="D12" s="15">
        <v>3.66</v>
      </c>
      <c r="E12" s="15">
        <v>10.31</v>
      </c>
      <c r="F12" s="15">
        <v>76.41</v>
      </c>
      <c r="G12" s="15">
        <v>10.48</v>
      </c>
      <c r="H12" s="11">
        <v>0.04</v>
      </c>
      <c r="I12" s="15">
        <v>4.55</v>
      </c>
      <c r="J12" s="12"/>
      <c r="K12" s="15">
        <v>9.31</v>
      </c>
      <c r="L12" s="15">
        <v>2.49</v>
      </c>
      <c r="M12" s="15">
        <v>0.72</v>
      </c>
      <c r="N12" s="15">
        <v>12.78</v>
      </c>
      <c r="O12" s="15">
        <v>27.45</v>
      </c>
      <c r="P12" s="11">
        <v>0.26</v>
      </c>
      <c r="Q12" s="15">
        <v>6.23</v>
      </c>
      <c r="R12" s="12"/>
      <c r="S12" s="15">
        <v>2.98</v>
      </c>
      <c r="T12" s="15">
        <v>30.96</v>
      </c>
      <c r="U12" s="12"/>
      <c r="V12" s="32">
        <v>12.0</v>
      </c>
      <c r="W12" s="32">
        <v>3.0</v>
      </c>
      <c r="X12" s="32">
        <v>9.0</v>
      </c>
      <c r="Y12" s="32">
        <v>2.0</v>
      </c>
    </row>
    <row r="13">
      <c r="A13" s="10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  <c r="V13" s="34">
        <f t="shared" ref="V13:X13" si="1">SUM(V4:V12)</f>
        <v>134</v>
      </c>
      <c r="W13" s="34">
        <f t="shared" si="1"/>
        <v>49</v>
      </c>
      <c r="X13" s="34">
        <f t="shared" si="1"/>
        <v>85</v>
      </c>
      <c r="Y13" s="32">
        <v>0.0</v>
      </c>
    </row>
    <row r="14">
      <c r="A14" s="143" t="s">
        <v>35</v>
      </c>
      <c r="B14" s="45">
        <v>90.93199999999997</v>
      </c>
      <c r="C14" s="45">
        <v>0.726</v>
      </c>
      <c r="D14" s="144"/>
      <c r="E14" s="45">
        <v>0.453</v>
      </c>
      <c r="F14" s="45">
        <v>5.744999999999999</v>
      </c>
      <c r="G14" s="45">
        <v>5.680999999999999</v>
      </c>
      <c r="H14" s="144"/>
      <c r="I14" s="45">
        <v>0.06499999999999999</v>
      </c>
      <c r="J14" s="144"/>
      <c r="K14" s="45">
        <v>0.6120000000000001</v>
      </c>
      <c r="L14" s="26"/>
      <c r="M14" s="26"/>
      <c r="N14" s="144"/>
      <c r="O14" s="144"/>
      <c r="P14" s="26"/>
      <c r="Q14" s="144"/>
      <c r="R14" s="26"/>
      <c r="S14" s="45">
        <v>0.9199999999999999</v>
      </c>
      <c r="T14" s="26"/>
      <c r="U14" s="144"/>
      <c r="W14" s="34">
        <f>W13/V13</f>
        <v>0.3656716418</v>
      </c>
      <c r="Y14" s="34">
        <f>sum(Y4:Y13)</f>
        <v>21</v>
      </c>
    </row>
    <row r="15">
      <c r="A15" s="143" t="s">
        <v>36</v>
      </c>
      <c r="B15" s="45">
        <v>34.14099999999998</v>
      </c>
      <c r="C15" s="45">
        <v>1.5580000000000003</v>
      </c>
      <c r="D15" s="45">
        <v>1.1519999999999997</v>
      </c>
      <c r="E15" s="45">
        <v>0.553</v>
      </c>
      <c r="F15" s="45">
        <v>4.911</v>
      </c>
      <c r="G15" s="45">
        <v>10.360999999999992</v>
      </c>
      <c r="H15" s="45">
        <v>1.2319999999999998</v>
      </c>
      <c r="I15" s="45">
        <v>0.11899999999999991</v>
      </c>
      <c r="J15" s="45">
        <v>0.3369999999999998</v>
      </c>
      <c r="K15" s="45">
        <v>1.3279999999999998</v>
      </c>
      <c r="L15" s="45">
        <v>4.724000000000001</v>
      </c>
      <c r="M15" s="45">
        <v>0.275</v>
      </c>
      <c r="N15" s="45">
        <v>5.7299999999999995</v>
      </c>
      <c r="O15" s="45">
        <v>6.611</v>
      </c>
      <c r="P15" s="45">
        <v>6.6309999999999985</v>
      </c>
      <c r="Q15" s="45">
        <v>2.822</v>
      </c>
      <c r="R15" s="45">
        <v>134.862</v>
      </c>
      <c r="S15" s="45">
        <v>1.4020000000000004</v>
      </c>
      <c r="T15" s="45">
        <v>10.166999999999991</v>
      </c>
      <c r="U15" s="45">
        <v>3.9259999999999975</v>
      </c>
    </row>
    <row r="16">
      <c r="A16" s="143" t="s">
        <v>37</v>
      </c>
      <c r="B16" s="40">
        <v>128.863</v>
      </c>
      <c r="C16" s="40">
        <v>1.5870000000000002</v>
      </c>
      <c r="D16" s="12"/>
      <c r="E16" s="142">
        <v>0.533</v>
      </c>
      <c r="F16" s="12"/>
      <c r="G16" s="12"/>
      <c r="H16" s="40">
        <v>1.1480000000000001</v>
      </c>
      <c r="I16" s="40">
        <v>0.11400000000000002</v>
      </c>
      <c r="J16" s="40">
        <v>0.337</v>
      </c>
      <c r="K16" s="40">
        <v>1.254</v>
      </c>
      <c r="L16" s="142">
        <v>2.772</v>
      </c>
      <c r="M16" s="40">
        <v>0.259</v>
      </c>
      <c r="N16" s="12"/>
      <c r="O16" s="142">
        <v>6.825</v>
      </c>
      <c r="P16" s="142">
        <v>6.433</v>
      </c>
      <c r="Q16" s="12"/>
      <c r="R16" s="142">
        <v>144.18400000000003</v>
      </c>
      <c r="S16" s="142">
        <v>1.308</v>
      </c>
      <c r="T16" s="40">
        <v>27.451999999999998</v>
      </c>
      <c r="U16" s="40">
        <v>3.2949999999999995</v>
      </c>
    </row>
    <row r="17">
      <c r="A17" s="143" t="s">
        <v>38</v>
      </c>
      <c r="B17" s="45">
        <v>34.267</v>
      </c>
      <c r="C17" s="45">
        <v>1.4849999999999999</v>
      </c>
      <c r="D17" s="45">
        <v>1.1020000000000003</v>
      </c>
      <c r="E17" s="45">
        <v>0.392</v>
      </c>
      <c r="F17" s="45">
        <v>4.460999999999999</v>
      </c>
      <c r="G17" s="45">
        <v>9.459999999999999</v>
      </c>
      <c r="H17" s="45">
        <v>0.9550000000000001</v>
      </c>
      <c r="I17" s="45">
        <v>0.082</v>
      </c>
      <c r="J17" s="45">
        <v>0.305</v>
      </c>
      <c r="K17" s="45">
        <v>0.7550000000000001</v>
      </c>
      <c r="L17" s="45">
        <v>2.832</v>
      </c>
      <c r="M17" s="45">
        <v>0.22800000000000004</v>
      </c>
      <c r="N17" s="45">
        <v>3.354</v>
      </c>
      <c r="O17" s="45">
        <v>5.229999999999999</v>
      </c>
      <c r="P17" s="45">
        <v>4.636</v>
      </c>
      <c r="Q17" s="45">
        <v>1.704</v>
      </c>
      <c r="R17" s="146">
        <v>156.673</v>
      </c>
      <c r="S17" s="45">
        <v>1.358</v>
      </c>
      <c r="T17" s="45">
        <v>9.461</v>
      </c>
      <c r="U17" s="45">
        <v>2.122</v>
      </c>
    </row>
    <row r="18">
      <c r="A18" s="143" t="s">
        <v>39</v>
      </c>
      <c r="B18" s="45">
        <v>88.957</v>
      </c>
      <c r="C18" s="45">
        <v>3.5889999999999995</v>
      </c>
      <c r="D18" s="45">
        <v>3.2260000000000004</v>
      </c>
      <c r="E18" s="45">
        <v>9.287</v>
      </c>
      <c r="F18" s="45">
        <v>7.100999999999999</v>
      </c>
      <c r="G18" s="45">
        <v>8.729</v>
      </c>
      <c r="H18" s="45">
        <v>1.6969999999999998</v>
      </c>
      <c r="I18" s="45">
        <v>5.203</v>
      </c>
      <c r="J18" s="45">
        <v>9.629999999999999</v>
      </c>
      <c r="K18" s="45">
        <v>7.985000000000001</v>
      </c>
      <c r="L18" s="45">
        <v>2.38</v>
      </c>
      <c r="M18" s="45">
        <v>0.725</v>
      </c>
      <c r="N18" s="45">
        <v>10.628</v>
      </c>
      <c r="O18" s="45">
        <v>34.039</v>
      </c>
      <c r="P18" s="45">
        <v>7.010999999999998</v>
      </c>
      <c r="Q18" s="45">
        <v>5.241</v>
      </c>
      <c r="R18" s="146">
        <v>7.898999999999999</v>
      </c>
      <c r="S18" s="45">
        <v>2.557</v>
      </c>
      <c r="T18" s="45">
        <v>37.802</v>
      </c>
      <c r="U18" s="45">
        <v>17.859</v>
      </c>
    </row>
    <row r="19">
      <c r="A19" s="147" t="s">
        <v>40</v>
      </c>
      <c r="B19" s="45">
        <v>62.374444444444435</v>
      </c>
      <c r="C19" s="45">
        <v>4.746666666666666</v>
      </c>
      <c r="D19" s="45">
        <v>3.288888888888889</v>
      </c>
      <c r="E19" s="45">
        <v>6.467777777777777</v>
      </c>
      <c r="F19" s="45">
        <v>5.375555555555555</v>
      </c>
      <c r="G19" s="45">
        <v>8.464444444444446</v>
      </c>
      <c r="H19" s="45">
        <v>1.6177777777777778</v>
      </c>
      <c r="I19" s="45">
        <v>3.362222222222222</v>
      </c>
      <c r="J19" s="45">
        <v>6.845555555555555</v>
      </c>
      <c r="K19" s="45">
        <v>10.36111111111111</v>
      </c>
      <c r="L19" s="45">
        <v>2.0166666666666666</v>
      </c>
      <c r="M19" s="45">
        <v>0.6033333333333333</v>
      </c>
      <c r="N19" s="45">
        <v>9.517777777777777</v>
      </c>
      <c r="O19" s="45">
        <v>16.24111111111111</v>
      </c>
      <c r="P19" s="45">
        <v>4.9</v>
      </c>
      <c r="Q19" s="45">
        <v>5.677777777777778</v>
      </c>
      <c r="R19" s="45">
        <v>4.92111111111111</v>
      </c>
      <c r="S19" s="45">
        <v>2.9744444444444444</v>
      </c>
      <c r="T19" s="45">
        <v>24.015555555555558</v>
      </c>
      <c r="U19" s="45">
        <v>13.65111111111111</v>
      </c>
    </row>
    <row r="20">
      <c r="A20" s="30" t="s">
        <v>41</v>
      </c>
      <c r="B20" s="23">
        <v>247.39</v>
      </c>
      <c r="C20" s="23">
        <v>4.32</v>
      </c>
      <c r="D20" s="23">
        <v>3.63</v>
      </c>
      <c r="E20" s="23">
        <v>11.39</v>
      </c>
      <c r="F20" s="23">
        <v>12.98</v>
      </c>
      <c r="G20" s="23">
        <v>11.66</v>
      </c>
      <c r="H20" s="23">
        <v>2.16</v>
      </c>
      <c r="I20" s="23">
        <v>7.61</v>
      </c>
      <c r="J20" s="23">
        <v>8.47</v>
      </c>
      <c r="K20" s="23">
        <v>9.97</v>
      </c>
    </row>
    <row r="21">
      <c r="A21" s="37"/>
    </row>
    <row r="22">
      <c r="A22" s="31" t="s">
        <v>42</v>
      </c>
    </row>
    <row r="23">
      <c r="A23" s="33" t="s">
        <v>44</v>
      </c>
      <c r="B23" s="38"/>
      <c r="X23" s="32" t="s">
        <v>56</v>
      </c>
    </row>
    <row r="24">
      <c r="A24" s="35" t="s">
        <v>45</v>
      </c>
      <c r="X24" s="34">
        <f>(U4 / U18)</f>
        <v>0.7509379025</v>
      </c>
    </row>
    <row r="25">
      <c r="A25" s="39"/>
      <c r="B25" s="2" t="s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04" t="s">
        <v>26</v>
      </c>
      <c r="B28" s="34">
        <f t="shared" ref="B28:D28" si="2">(B5/B18)</f>
        <v>0.8638443293</v>
      </c>
      <c r="C28" s="34">
        <f t="shared" si="2"/>
        <v>0.8918918919</v>
      </c>
      <c r="D28" s="34">
        <f t="shared" si="2"/>
        <v>0.9094854309</v>
      </c>
      <c r="F28" s="34">
        <f t="shared" ref="F28:L28" si="3">(F5/F18)</f>
        <v>0.9783129137</v>
      </c>
      <c r="G28" s="34">
        <f t="shared" si="3"/>
        <v>0.9256501317</v>
      </c>
      <c r="H28" s="34">
        <f t="shared" si="3"/>
        <v>0.9381261049</v>
      </c>
      <c r="I28" s="34">
        <f t="shared" si="3"/>
        <v>1.146453969</v>
      </c>
      <c r="J28" s="34">
        <f t="shared" si="3"/>
        <v>0.996780893</v>
      </c>
      <c r="K28" s="34">
        <f t="shared" si="3"/>
        <v>0.9169693175</v>
      </c>
      <c r="L28" s="34">
        <f t="shared" si="3"/>
        <v>0.9579831933</v>
      </c>
      <c r="N28" s="34">
        <f t="shared" ref="N28:P28" si="4">(N5/N18)</f>
        <v>0.9938840798</v>
      </c>
      <c r="O28" s="34">
        <f t="shared" si="4"/>
        <v>1.075413496</v>
      </c>
      <c r="P28" s="34">
        <f t="shared" si="4"/>
        <v>0.9931536157</v>
      </c>
      <c r="V28" s="34">
        <f t="shared" ref="V28:V35" si="7">AVERAGE(B28:K28)</f>
        <v>0.9519461091</v>
      </c>
      <c r="W28" s="34">
        <f t="shared" ref="W28:W29" si="8">AVERAGE(L28:Q28)</f>
        <v>1.005108596</v>
      </c>
      <c r="X28" s="32" t="s">
        <v>50</v>
      </c>
      <c r="Y28" s="34">
        <f>average(P28,L28:N28)</f>
        <v>0.9816736296</v>
      </c>
    </row>
    <row r="29">
      <c r="A29" s="104" t="s">
        <v>27</v>
      </c>
      <c r="B29" s="34">
        <f>(B6/B18)</f>
        <v>1.001832346</v>
      </c>
      <c r="D29" s="34">
        <f t="shared" ref="D29:I29" si="5">(D6/D18)</f>
        <v>1.034097954</v>
      </c>
      <c r="E29" s="34">
        <f t="shared" si="5"/>
        <v>1.039625283</v>
      </c>
      <c r="F29" s="34">
        <f t="shared" si="5"/>
        <v>1.003661456</v>
      </c>
      <c r="G29" s="34">
        <f t="shared" si="5"/>
        <v>1.031160499</v>
      </c>
      <c r="H29" s="34">
        <f t="shared" si="5"/>
        <v>1.022981732</v>
      </c>
      <c r="I29" s="34">
        <f t="shared" si="5"/>
        <v>1.011724005</v>
      </c>
      <c r="K29" s="34">
        <f>(K6/K18)</f>
        <v>1.048841578</v>
      </c>
      <c r="N29" s="34">
        <f t="shared" ref="N29:O29" si="6">(N6/N18)</f>
        <v>0.9936958976</v>
      </c>
      <c r="O29" s="34">
        <f t="shared" si="6"/>
        <v>1.015070948</v>
      </c>
      <c r="V29" s="34">
        <f t="shared" si="7"/>
        <v>1.024240607</v>
      </c>
      <c r="W29" s="34">
        <f t="shared" si="8"/>
        <v>1.004383423</v>
      </c>
      <c r="X29" s="32" t="s">
        <v>50</v>
      </c>
    </row>
    <row r="30">
      <c r="A30" s="104" t="s">
        <v>28</v>
      </c>
      <c r="B30" s="34">
        <f t="shared" ref="B30:C30" si="9">(B7/B17)</f>
        <v>1.414188578</v>
      </c>
      <c r="C30" s="34">
        <f t="shared" si="9"/>
        <v>0.7858585859</v>
      </c>
      <c r="E30" s="34">
        <f t="shared" ref="E30:G30" si="10">(E7/E17)</f>
        <v>1.293367347</v>
      </c>
      <c r="F30" s="34">
        <f t="shared" si="10"/>
        <v>1.019502354</v>
      </c>
      <c r="G30" s="34">
        <f t="shared" si="10"/>
        <v>0.9021141649</v>
      </c>
      <c r="I30" s="34">
        <f>(I7/I17)</f>
        <v>0.5853658537</v>
      </c>
      <c r="K30" s="34">
        <f>(K7/K17)</f>
        <v>1.235761589</v>
      </c>
      <c r="V30" s="34">
        <f t="shared" si="7"/>
        <v>1.033736925</v>
      </c>
      <c r="W30" s="32" t="s">
        <v>50</v>
      </c>
      <c r="X30" s="32" t="s">
        <v>50</v>
      </c>
    </row>
    <row r="31">
      <c r="A31" s="104" t="s">
        <v>29</v>
      </c>
      <c r="B31" s="34">
        <f t="shared" ref="B31:K31" si="11">(B8/B19)</f>
        <v>0.8129771808</v>
      </c>
      <c r="C31" s="34">
        <f t="shared" si="11"/>
        <v>1.034831461</v>
      </c>
      <c r="D31" s="34">
        <f t="shared" si="11"/>
        <v>1.045945946</v>
      </c>
      <c r="E31" s="34">
        <f t="shared" si="11"/>
        <v>1.029719979</v>
      </c>
      <c r="F31" s="34">
        <f t="shared" si="11"/>
        <v>0.9448325754</v>
      </c>
      <c r="G31" s="34">
        <f t="shared" si="11"/>
        <v>0.8606589656</v>
      </c>
      <c r="H31" s="34">
        <f t="shared" si="11"/>
        <v>0.8975274725</v>
      </c>
      <c r="I31" s="34">
        <f t="shared" si="11"/>
        <v>0.991903503</v>
      </c>
      <c r="J31" s="34">
        <f t="shared" si="11"/>
        <v>0.9860412271</v>
      </c>
      <c r="K31" s="34">
        <f t="shared" si="11"/>
        <v>0.9774048257</v>
      </c>
      <c r="O31" s="34">
        <f t="shared" ref="O31:S31" si="12">(O8/O19)</f>
        <v>0.9995005815</v>
      </c>
      <c r="P31" s="34">
        <f t="shared" si="12"/>
        <v>1.176530612</v>
      </c>
      <c r="Q31" s="34">
        <f t="shared" si="12"/>
        <v>1.013424658</v>
      </c>
      <c r="R31" s="34">
        <f t="shared" si="12"/>
        <v>1.015421088</v>
      </c>
      <c r="S31" s="34">
        <f t="shared" si="12"/>
        <v>1.004221143</v>
      </c>
      <c r="V31" s="34">
        <f t="shared" si="7"/>
        <v>0.9581843136</v>
      </c>
      <c r="W31" s="34">
        <f t="shared" ref="W31:W34" si="16">AVERAGE(L31:Q31)</f>
        <v>1.06315195</v>
      </c>
      <c r="X31" s="34">
        <f t="shared" ref="X31:X32" si="17">average(R31:U31)</f>
        <v>1.009821116</v>
      </c>
    </row>
    <row r="32">
      <c r="A32" s="104" t="s">
        <v>30</v>
      </c>
      <c r="B32" s="34">
        <f t="shared" ref="B32:C32" si="13">(B9/B17)</f>
        <v>1.242536551</v>
      </c>
      <c r="C32" s="34">
        <f t="shared" si="13"/>
        <v>0.9468013468</v>
      </c>
      <c r="H32" s="34">
        <f t="shared" ref="H32:K32" si="14">(H9/H17)</f>
        <v>1.231413613</v>
      </c>
      <c r="I32" s="34">
        <f t="shared" si="14"/>
        <v>1.585365854</v>
      </c>
      <c r="J32" s="34">
        <f t="shared" si="14"/>
        <v>1.485245902</v>
      </c>
      <c r="K32" s="34">
        <f t="shared" si="14"/>
        <v>1.658278146</v>
      </c>
      <c r="M32" s="34">
        <f>(M9/M17)</f>
        <v>1.75877193</v>
      </c>
      <c r="T32" s="34">
        <f t="shared" ref="T32:U32" si="15">(T9/T17)</f>
        <v>1.483399688</v>
      </c>
      <c r="U32" s="34">
        <f t="shared" si="15"/>
        <v>1.289140224</v>
      </c>
      <c r="V32" s="34">
        <f t="shared" si="7"/>
        <v>1.358273569</v>
      </c>
      <c r="W32" s="34">
        <f t="shared" si="16"/>
        <v>1.75877193</v>
      </c>
      <c r="X32" s="34">
        <f t="shared" si="17"/>
        <v>1.386269956</v>
      </c>
    </row>
    <row r="33">
      <c r="A33" s="104" t="s">
        <v>31</v>
      </c>
      <c r="B33" s="34">
        <f t="shared" ref="B33:K33" si="18">(B10/B17)</f>
        <v>1.471153004</v>
      </c>
      <c r="C33" s="34">
        <f t="shared" si="18"/>
        <v>0.9400673401</v>
      </c>
      <c r="D33" s="34">
        <f t="shared" si="18"/>
        <v>0.9827586207</v>
      </c>
      <c r="E33" s="34">
        <f t="shared" si="18"/>
        <v>1.227040816</v>
      </c>
      <c r="F33" s="34">
        <f t="shared" si="18"/>
        <v>1.15422551</v>
      </c>
      <c r="G33" s="34">
        <f t="shared" si="18"/>
        <v>1.167970402</v>
      </c>
      <c r="H33" s="34">
        <f t="shared" si="18"/>
        <v>1.209424084</v>
      </c>
      <c r="I33" s="34">
        <f t="shared" si="18"/>
        <v>1.475609756</v>
      </c>
      <c r="J33" s="34">
        <f t="shared" si="18"/>
        <v>1.468852459</v>
      </c>
      <c r="K33" s="34">
        <f t="shared" si="18"/>
        <v>1.724503311</v>
      </c>
      <c r="P33" s="34">
        <f>(P10/P17)</f>
        <v>1.756686799</v>
      </c>
      <c r="V33" s="34">
        <f t="shared" si="7"/>
        <v>1.28216053</v>
      </c>
      <c r="W33" s="34">
        <f t="shared" si="16"/>
        <v>1.756686799</v>
      </c>
      <c r="X33" s="32" t="s">
        <v>50</v>
      </c>
    </row>
    <row r="34">
      <c r="A34" s="104" t="s">
        <v>32</v>
      </c>
      <c r="C34" s="34">
        <f t="shared" ref="C34:F34" si="19">(C11/C18)</f>
        <v>1.089439955</v>
      </c>
      <c r="D34" s="34">
        <f t="shared" si="19"/>
        <v>1.060136392</v>
      </c>
      <c r="E34" s="34">
        <f t="shared" si="19"/>
        <v>1.059545601</v>
      </c>
      <c r="F34" s="34">
        <f t="shared" si="19"/>
        <v>1.125193635</v>
      </c>
      <c r="H34" s="34">
        <f t="shared" ref="H34:I34" si="20">(H11/H18)</f>
        <v>1.23158515</v>
      </c>
      <c r="I34" s="34">
        <f t="shared" si="20"/>
        <v>1.032096867</v>
      </c>
      <c r="K34" s="34">
        <f t="shared" ref="K34:K35" si="22">(K11/K18)</f>
        <v>1.148403256</v>
      </c>
      <c r="M34" s="34">
        <f>(M11/M18)</f>
        <v>0.9517241379</v>
      </c>
      <c r="Q34" s="34">
        <f t="shared" ref="Q34:Q35" si="24">(Q11/Q18)</f>
        <v>0.9730967373</v>
      </c>
      <c r="T34" s="34">
        <f>(T11/T18)</f>
        <v>0.8123908788</v>
      </c>
      <c r="V34" s="34">
        <f t="shared" si="7"/>
        <v>1.106628694</v>
      </c>
      <c r="W34" s="34">
        <f t="shared" si="16"/>
        <v>0.9624104376</v>
      </c>
      <c r="X34" s="34">
        <f t="shared" ref="X34:X35" si="26">average(R34:U34)</f>
        <v>0.8123908788</v>
      </c>
    </row>
    <row r="35">
      <c r="A35" s="104" t="s">
        <v>33</v>
      </c>
      <c r="C35" s="34">
        <f t="shared" ref="C35:E35" si="21">(C12/C19)</f>
        <v>0.8679775281</v>
      </c>
      <c r="D35" s="34">
        <f t="shared" si="21"/>
        <v>1.112837838</v>
      </c>
      <c r="E35" s="34">
        <f t="shared" si="21"/>
        <v>1.594056004</v>
      </c>
      <c r="F35" s="32">
        <v>1.0</v>
      </c>
      <c r="G35" s="34">
        <f>(G12/G19)</f>
        <v>1.238120242</v>
      </c>
      <c r="I35" s="34">
        <f>(I12/I19)</f>
        <v>1.353271646</v>
      </c>
      <c r="K35" s="34">
        <f t="shared" si="22"/>
        <v>0.8985522788</v>
      </c>
      <c r="L35" s="34">
        <f t="shared" ref="L35:O35" si="23">(L12/L19)</f>
        <v>1.234710744</v>
      </c>
      <c r="M35" s="34">
        <f t="shared" si="23"/>
        <v>1.193370166</v>
      </c>
      <c r="N35" s="34">
        <f t="shared" si="23"/>
        <v>1.342750409</v>
      </c>
      <c r="O35" s="34">
        <f t="shared" si="23"/>
        <v>1.690155299</v>
      </c>
      <c r="Q35" s="34">
        <f t="shared" si="24"/>
        <v>1.097260274</v>
      </c>
      <c r="S35" s="34">
        <f t="shared" ref="S35:T35" si="25">(S12/S19)</f>
        <v>1.001867762</v>
      </c>
      <c r="T35" s="34">
        <f t="shared" si="25"/>
        <v>1.28916443</v>
      </c>
      <c r="V35" s="34">
        <f t="shared" si="7"/>
        <v>1.152116505</v>
      </c>
      <c r="W35" s="34">
        <f>AVERAGE(L35,Q35)</f>
        <v>1.165985509</v>
      </c>
      <c r="X35" s="34">
        <f t="shared" si="26"/>
        <v>1.145516096</v>
      </c>
    </row>
    <row r="36">
      <c r="F36" s="32">
        <v>8.84375</v>
      </c>
    </row>
    <row r="38">
      <c r="A38" s="32" t="s">
        <v>51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127">
        <v>89.35</v>
      </c>
      <c r="C3" s="127">
        <v>3.66</v>
      </c>
      <c r="D3" s="127">
        <v>3.34</v>
      </c>
      <c r="E3" s="127">
        <v>9.34</v>
      </c>
      <c r="F3" s="127">
        <v>7.16</v>
      </c>
      <c r="G3" s="127">
        <v>8.7</v>
      </c>
      <c r="H3" s="127">
        <v>1.64</v>
      </c>
      <c r="I3" s="127">
        <v>5.24</v>
      </c>
      <c r="J3" s="127">
        <v>9.63</v>
      </c>
      <c r="K3" s="127">
        <v>8.08</v>
      </c>
      <c r="L3" s="127">
        <v>2.33</v>
      </c>
      <c r="M3" s="127">
        <v>0.77</v>
      </c>
      <c r="N3" s="127">
        <v>11.37</v>
      </c>
      <c r="O3" s="127">
        <v>34.97</v>
      </c>
      <c r="P3" s="127">
        <v>7.09</v>
      </c>
      <c r="Q3" s="127">
        <v>5.8</v>
      </c>
      <c r="R3" s="127">
        <v>7.94</v>
      </c>
      <c r="S3" s="127">
        <v>2.59</v>
      </c>
      <c r="T3" s="127">
        <v>37.8</v>
      </c>
      <c r="U3" s="127">
        <v>18.0</v>
      </c>
    </row>
    <row r="4">
      <c r="B4" s="127">
        <v>88.55</v>
      </c>
      <c r="C4" s="127">
        <v>3.59</v>
      </c>
      <c r="D4" s="127">
        <v>3.06</v>
      </c>
      <c r="E4" s="127">
        <v>9.19</v>
      </c>
      <c r="F4" s="127">
        <v>7.06</v>
      </c>
      <c r="G4" s="127">
        <v>8.88</v>
      </c>
      <c r="H4" s="127">
        <v>1.74</v>
      </c>
      <c r="I4" s="127">
        <v>5.19</v>
      </c>
      <c r="J4" s="127">
        <v>9.65</v>
      </c>
      <c r="K4" s="127">
        <v>8.19</v>
      </c>
      <c r="L4" s="127">
        <v>2.45</v>
      </c>
      <c r="M4" s="127">
        <v>0.77</v>
      </c>
      <c r="N4" s="127">
        <v>10.89</v>
      </c>
      <c r="O4" s="127">
        <v>34.05</v>
      </c>
      <c r="P4" s="127">
        <v>6.97</v>
      </c>
      <c r="Q4" s="127">
        <v>5.46</v>
      </c>
      <c r="R4" s="127">
        <v>7.96</v>
      </c>
      <c r="S4" s="127">
        <v>2.65</v>
      </c>
      <c r="T4" s="127">
        <v>37.74</v>
      </c>
      <c r="U4" s="127">
        <v>17.89</v>
      </c>
    </row>
    <row r="5">
      <c r="B5" s="127">
        <v>89.14</v>
      </c>
      <c r="C5" s="127">
        <v>3.59</v>
      </c>
      <c r="D5" s="127">
        <v>3.24</v>
      </c>
      <c r="E5" s="127">
        <v>9.28</v>
      </c>
      <c r="F5" s="127">
        <v>7.01</v>
      </c>
      <c r="G5" s="127">
        <v>8.91</v>
      </c>
      <c r="H5" s="127">
        <v>1.72</v>
      </c>
      <c r="I5" s="127">
        <v>5.24</v>
      </c>
      <c r="J5" s="127">
        <v>9.69</v>
      </c>
      <c r="K5" s="127">
        <v>7.91</v>
      </c>
      <c r="L5" s="127">
        <v>2.46</v>
      </c>
      <c r="M5" s="127">
        <v>0.71</v>
      </c>
      <c r="N5" s="127">
        <v>10.83</v>
      </c>
      <c r="O5" s="127">
        <v>34.29</v>
      </c>
      <c r="P5" s="127">
        <v>6.99</v>
      </c>
      <c r="Q5" s="127">
        <v>5.28</v>
      </c>
      <c r="R5" s="127">
        <v>8.02</v>
      </c>
      <c r="S5" s="127">
        <v>2.52</v>
      </c>
      <c r="T5" s="127">
        <v>38.02</v>
      </c>
      <c r="U5" s="127">
        <v>17.79</v>
      </c>
    </row>
    <row r="6">
      <c r="B6" s="127">
        <v>89.16</v>
      </c>
      <c r="C6" s="127">
        <v>3.57</v>
      </c>
      <c r="D6" s="127">
        <v>3.13</v>
      </c>
      <c r="E6" s="127">
        <v>8.93</v>
      </c>
      <c r="F6" s="127">
        <v>7.06</v>
      </c>
      <c r="G6" s="127">
        <v>8.74</v>
      </c>
      <c r="H6" s="127">
        <v>1.68</v>
      </c>
      <c r="I6" s="127">
        <v>5.15</v>
      </c>
      <c r="J6" s="127">
        <v>9.65</v>
      </c>
      <c r="K6" s="127">
        <v>7.99</v>
      </c>
      <c r="L6" s="127">
        <v>2.35</v>
      </c>
      <c r="M6" s="127">
        <v>0.75</v>
      </c>
      <c r="N6" s="127">
        <v>10.29</v>
      </c>
      <c r="O6" s="127">
        <v>33.38</v>
      </c>
      <c r="P6" s="127">
        <v>6.87</v>
      </c>
      <c r="Q6" s="127">
        <v>5.15</v>
      </c>
      <c r="R6" s="127">
        <v>7.93</v>
      </c>
      <c r="S6" s="127">
        <v>2.56</v>
      </c>
      <c r="T6" s="127">
        <v>37.64</v>
      </c>
      <c r="U6" s="127">
        <v>17.88</v>
      </c>
    </row>
    <row r="7">
      <c r="B7" s="127">
        <v>88.28</v>
      </c>
      <c r="C7" s="127">
        <v>3.63</v>
      </c>
      <c r="D7" s="127">
        <v>3.23</v>
      </c>
      <c r="E7" s="127">
        <v>9.52</v>
      </c>
      <c r="F7" s="127">
        <v>7.02</v>
      </c>
      <c r="G7" s="127">
        <v>8.74</v>
      </c>
      <c r="H7" s="127">
        <v>1.65</v>
      </c>
      <c r="I7" s="127">
        <v>5.28</v>
      </c>
      <c r="J7" s="127">
        <v>9.5</v>
      </c>
      <c r="K7" s="127">
        <v>8.0</v>
      </c>
      <c r="L7" s="127">
        <v>2.22</v>
      </c>
      <c r="M7" s="127">
        <v>0.68</v>
      </c>
      <c r="N7" s="127">
        <v>10.77</v>
      </c>
      <c r="O7" s="127">
        <v>33.91</v>
      </c>
      <c r="P7" s="127">
        <v>6.91</v>
      </c>
      <c r="Q7" s="127">
        <v>5.2</v>
      </c>
      <c r="R7" s="127">
        <v>7.82</v>
      </c>
      <c r="S7" s="127">
        <v>2.6</v>
      </c>
      <c r="T7" s="127">
        <v>37.77</v>
      </c>
      <c r="U7" s="127">
        <v>17.91</v>
      </c>
    </row>
    <row r="8">
      <c r="B8" s="127">
        <v>88.55</v>
      </c>
      <c r="C8" s="127">
        <v>3.56</v>
      </c>
      <c r="D8" s="127">
        <v>3.24</v>
      </c>
      <c r="E8" s="127">
        <v>9.05</v>
      </c>
      <c r="F8" s="127">
        <v>7.15</v>
      </c>
      <c r="G8" s="127">
        <v>8.68</v>
      </c>
      <c r="H8" s="127">
        <v>1.7</v>
      </c>
      <c r="I8" s="127">
        <v>5.26</v>
      </c>
      <c r="J8" s="127">
        <v>9.61</v>
      </c>
      <c r="K8" s="127">
        <v>8.24</v>
      </c>
      <c r="L8" s="127">
        <v>2.49</v>
      </c>
      <c r="M8" s="127">
        <v>0.75</v>
      </c>
      <c r="N8" s="127">
        <v>10.36</v>
      </c>
      <c r="O8" s="127">
        <v>33.94</v>
      </c>
      <c r="P8" s="127">
        <v>7.18</v>
      </c>
      <c r="Q8" s="127">
        <v>5.11</v>
      </c>
      <c r="R8" s="127">
        <v>7.85</v>
      </c>
      <c r="S8" s="127">
        <v>2.49</v>
      </c>
      <c r="T8" s="127">
        <v>37.63</v>
      </c>
      <c r="U8" s="127">
        <v>17.9</v>
      </c>
    </row>
    <row r="9">
      <c r="B9" s="127">
        <v>89.09</v>
      </c>
      <c r="C9" s="127">
        <v>3.66</v>
      </c>
      <c r="D9" s="127">
        <v>3.29</v>
      </c>
      <c r="E9" s="127">
        <v>9.36</v>
      </c>
      <c r="F9" s="127">
        <v>7.15</v>
      </c>
      <c r="G9" s="127">
        <v>8.72</v>
      </c>
      <c r="H9" s="127">
        <v>1.83</v>
      </c>
      <c r="I9" s="127">
        <v>5.22</v>
      </c>
      <c r="J9" s="127">
        <v>9.66</v>
      </c>
      <c r="K9" s="127">
        <v>7.64</v>
      </c>
      <c r="L9" s="127">
        <v>2.47</v>
      </c>
      <c r="M9" s="127">
        <v>0.66</v>
      </c>
      <c r="N9" s="127">
        <v>10.69</v>
      </c>
      <c r="O9" s="127">
        <v>34.14</v>
      </c>
      <c r="P9" s="127">
        <v>7.0</v>
      </c>
      <c r="Q9" s="127">
        <v>5.18</v>
      </c>
      <c r="R9" s="127">
        <v>7.93</v>
      </c>
      <c r="S9" s="127">
        <v>2.57</v>
      </c>
      <c r="T9" s="127">
        <v>37.96</v>
      </c>
      <c r="U9" s="127">
        <v>17.92</v>
      </c>
    </row>
    <row r="10">
      <c r="B10" s="127">
        <v>88.58</v>
      </c>
      <c r="C10" s="127">
        <v>3.56</v>
      </c>
      <c r="D10" s="127">
        <v>3.32</v>
      </c>
      <c r="E10" s="127">
        <v>9.69</v>
      </c>
      <c r="F10" s="127">
        <v>7.13</v>
      </c>
      <c r="G10" s="127">
        <v>8.79</v>
      </c>
      <c r="H10" s="127">
        <v>1.65</v>
      </c>
      <c r="I10" s="127">
        <v>5.19</v>
      </c>
      <c r="J10" s="127">
        <v>9.66</v>
      </c>
      <c r="K10" s="127">
        <v>7.98</v>
      </c>
      <c r="L10" s="127">
        <v>2.34</v>
      </c>
      <c r="M10" s="127">
        <v>0.74</v>
      </c>
      <c r="N10" s="127">
        <v>10.61</v>
      </c>
      <c r="O10" s="127">
        <v>34.02</v>
      </c>
      <c r="P10" s="127">
        <v>6.98</v>
      </c>
      <c r="Q10" s="127">
        <v>5.25</v>
      </c>
      <c r="R10" s="127">
        <v>7.89</v>
      </c>
      <c r="S10" s="127">
        <v>2.47</v>
      </c>
      <c r="T10" s="127">
        <v>37.96</v>
      </c>
      <c r="U10" s="127">
        <v>17.75</v>
      </c>
    </row>
    <row r="11">
      <c r="B11" s="127">
        <v>89.58</v>
      </c>
      <c r="C11" s="127">
        <v>3.5</v>
      </c>
      <c r="D11" s="127">
        <v>3.19</v>
      </c>
      <c r="E11" s="127">
        <v>9.28</v>
      </c>
      <c r="F11" s="127">
        <v>7.1</v>
      </c>
      <c r="G11" s="127">
        <v>8.74</v>
      </c>
      <c r="H11" s="127">
        <v>1.71</v>
      </c>
      <c r="I11" s="127">
        <v>5.13</v>
      </c>
      <c r="J11" s="127">
        <v>9.59</v>
      </c>
      <c r="K11" s="127">
        <v>7.9</v>
      </c>
      <c r="L11" s="127">
        <v>2.32</v>
      </c>
      <c r="M11" s="127">
        <v>0.72</v>
      </c>
      <c r="N11" s="127">
        <v>10.26</v>
      </c>
      <c r="O11" s="127">
        <v>33.65</v>
      </c>
      <c r="P11" s="127">
        <v>7.12</v>
      </c>
      <c r="Q11" s="127">
        <v>5.09</v>
      </c>
      <c r="R11" s="127">
        <v>7.82</v>
      </c>
      <c r="S11" s="127">
        <v>2.55</v>
      </c>
      <c r="T11" s="127">
        <v>37.56</v>
      </c>
      <c r="U11" s="127">
        <v>17.83</v>
      </c>
    </row>
    <row r="12">
      <c r="B12" s="127">
        <v>89.29</v>
      </c>
      <c r="C12" s="127">
        <v>3.57</v>
      </c>
      <c r="D12" s="127">
        <v>3.22</v>
      </c>
      <c r="E12" s="127">
        <v>9.23</v>
      </c>
      <c r="F12" s="127">
        <v>7.17</v>
      </c>
      <c r="G12" s="127">
        <v>8.39</v>
      </c>
      <c r="H12" s="127">
        <v>1.65</v>
      </c>
      <c r="I12" s="127">
        <v>5.13</v>
      </c>
      <c r="J12" s="127">
        <v>9.66</v>
      </c>
      <c r="K12" s="127">
        <v>7.92</v>
      </c>
      <c r="L12" s="127">
        <v>2.37</v>
      </c>
      <c r="M12" s="127">
        <v>0.7</v>
      </c>
      <c r="N12" s="127">
        <v>10.21</v>
      </c>
      <c r="O12" s="127">
        <v>34.04</v>
      </c>
      <c r="P12" s="127">
        <v>7.0</v>
      </c>
      <c r="Q12" s="127">
        <v>4.89</v>
      </c>
      <c r="R12" s="127">
        <v>7.83</v>
      </c>
      <c r="S12" s="127">
        <v>2.57</v>
      </c>
      <c r="T12" s="127">
        <v>37.94</v>
      </c>
      <c r="U12" s="127">
        <v>17.72</v>
      </c>
    </row>
    <row r="13">
      <c r="A13" s="115" t="s">
        <v>137</v>
      </c>
      <c r="B13" s="34">
        <f t="shared" ref="B13:U13" si="1">AVERAGE(B3:B12)</f>
        <v>88.957</v>
      </c>
      <c r="C13" s="34">
        <f t="shared" si="1"/>
        <v>3.589</v>
      </c>
      <c r="D13" s="34">
        <f t="shared" si="1"/>
        <v>3.226</v>
      </c>
      <c r="E13" s="34">
        <f t="shared" si="1"/>
        <v>9.287</v>
      </c>
      <c r="F13" s="34">
        <f t="shared" si="1"/>
        <v>7.101</v>
      </c>
      <c r="G13" s="34">
        <f t="shared" si="1"/>
        <v>8.729</v>
      </c>
      <c r="H13" s="34">
        <f t="shared" si="1"/>
        <v>1.697</v>
      </c>
      <c r="I13" s="34">
        <f t="shared" si="1"/>
        <v>5.203</v>
      </c>
      <c r="J13" s="34">
        <f t="shared" si="1"/>
        <v>9.63</v>
      </c>
      <c r="K13" s="34">
        <f t="shared" si="1"/>
        <v>7.985</v>
      </c>
      <c r="L13" s="34">
        <f t="shared" si="1"/>
        <v>2.38</v>
      </c>
      <c r="M13" s="34">
        <f t="shared" si="1"/>
        <v>0.725</v>
      </c>
      <c r="N13" s="34">
        <f t="shared" si="1"/>
        <v>10.628</v>
      </c>
      <c r="O13" s="34">
        <f t="shared" si="1"/>
        <v>34.039</v>
      </c>
      <c r="P13" s="34">
        <f t="shared" si="1"/>
        <v>7.011</v>
      </c>
      <c r="Q13" s="34">
        <f t="shared" si="1"/>
        <v>5.241</v>
      </c>
      <c r="R13" s="34">
        <f t="shared" si="1"/>
        <v>7.899</v>
      </c>
      <c r="S13" s="34">
        <f t="shared" si="1"/>
        <v>2.557</v>
      </c>
      <c r="T13" s="34">
        <f t="shared" si="1"/>
        <v>37.802</v>
      </c>
      <c r="U13" s="34">
        <f t="shared" si="1"/>
        <v>17.859</v>
      </c>
    </row>
    <row r="14">
      <c r="A14" s="115" t="s">
        <v>138</v>
      </c>
      <c r="B14" s="32">
        <f t="shared" ref="B14:U14" si="2">_xlfn.STDEV.S(B3:B12)</f>
        <v>0.4317419497</v>
      </c>
      <c r="C14" s="32">
        <f t="shared" si="2"/>
        <v>0.04954235001</v>
      </c>
      <c r="D14" s="32">
        <f t="shared" si="2"/>
        <v>0.08461678321</v>
      </c>
      <c r="E14" s="32">
        <f t="shared" si="2"/>
        <v>0.2163356446</v>
      </c>
      <c r="F14" s="32">
        <f t="shared" si="2"/>
        <v>0.05971227307</v>
      </c>
      <c r="G14" s="32">
        <f t="shared" si="2"/>
        <v>0.1405900265</v>
      </c>
      <c r="H14" s="32">
        <f t="shared" si="2"/>
        <v>0.05812821078</v>
      </c>
      <c r="I14" s="32">
        <f t="shared" si="2"/>
        <v>0.05375872022</v>
      </c>
      <c r="J14" s="32">
        <f t="shared" si="2"/>
        <v>0.05374838499</v>
      </c>
      <c r="K14" s="32">
        <f t="shared" si="2"/>
        <v>0.1674813422</v>
      </c>
      <c r="L14" s="32">
        <f t="shared" si="2"/>
        <v>0.08550503559</v>
      </c>
      <c r="M14" s="32">
        <f t="shared" si="2"/>
        <v>0.0374907396</v>
      </c>
      <c r="N14" s="32">
        <f t="shared" si="2"/>
        <v>0.3621785931</v>
      </c>
      <c r="O14" s="32">
        <f t="shared" si="2"/>
        <v>0.4153298555</v>
      </c>
      <c r="P14" s="32">
        <f t="shared" si="2"/>
        <v>0.09433392226</v>
      </c>
      <c r="Q14" s="32">
        <f t="shared" si="2"/>
        <v>0.2446970917</v>
      </c>
      <c r="R14" s="32">
        <f t="shared" si="2"/>
        <v>0.06806043066</v>
      </c>
      <c r="S14" s="32">
        <f t="shared" si="2"/>
        <v>0.05313504807</v>
      </c>
      <c r="T14" s="32">
        <f t="shared" si="2"/>
        <v>0.161850411</v>
      </c>
      <c r="U14" s="32">
        <f t="shared" si="2"/>
        <v>0.08569325139</v>
      </c>
    </row>
    <row r="15">
      <c r="A15" s="114" t="s">
        <v>139</v>
      </c>
      <c r="B15" s="34">
        <f t="shared" ref="B15:U15" si="3">2*B14</f>
        <v>0.8634838994</v>
      </c>
      <c r="C15" s="34">
        <f t="shared" si="3"/>
        <v>0.09908470002</v>
      </c>
      <c r="D15" s="34">
        <f t="shared" si="3"/>
        <v>0.1692335664</v>
      </c>
      <c r="E15" s="34">
        <f t="shared" si="3"/>
        <v>0.4326712891</v>
      </c>
      <c r="F15" s="34">
        <f t="shared" si="3"/>
        <v>0.1194245461</v>
      </c>
      <c r="G15" s="34">
        <f t="shared" si="3"/>
        <v>0.281180053</v>
      </c>
      <c r="H15" s="34">
        <f t="shared" si="3"/>
        <v>0.1162564216</v>
      </c>
      <c r="I15" s="34">
        <f t="shared" si="3"/>
        <v>0.1075174404</v>
      </c>
      <c r="J15" s="34">
        <f t="shared" si="3"/>
        <v>0.10749677</v>
      </c>
      <c r="K15" s="34">
        <f t="shared" si="3"/>
        <v>0.3349626845</v>
      </c>
      <c r="L15" s="34">
        <f t="shared" si="3"/>
        <v>0.1710100712</v>
      </c>
      <c r="M15" s="34">
        <f t="shared" si="3"/>
        <v>0.07498147919</v>
      </c>
      <c r="N15" s="34">
        <f t="shared" si="3"/>
        <v>0.7243571863</v>
      </c>
      <c r="O15" s="34">
        <f t="shared" si="3"/>
        <v>0.830659711</v>
      </c>
      <c r="P15" s="34">
        <f t="shared" si="3"/>
        <v>0.1886678445</v>
      </c>
      <c r="Q15" s="34">
        <f t="shared" si="3"/>
        <v>0.4893941833</v>
      </c>
      <c r="R15" s="34">
        <f t="shared" si="3"/>
        <v>0.1361208613</v>
      </c>
      <c r="S15" s="34">
        <f t="shared" si="3"/>
        <v>0.1062700961</v>
      </c>
      <c r="T15" s="34">
        <f t="shared" si="3"/>
        <v>0.3237008221</v>
      </c>
      <c r="U15" s="34">
        <f t="shared" si="3"/>
        <v>0.1713865028</v>
      </c>
    </row>
    <row r="16">
      <c r="A16" s="114" t="s">
        <v>140</v>
      </c>
      <c r="B16" s="32">
        <v>61.25</v>
      </c>
      <c r="C16" s="32">
        <v>4.22</v>
      </c>
      <c r="D16" s="32">
        <v>3.56</v>
      </c>
      <c r="E16" s="32">
        <v>10.11</v>
      </c>
      <c r="F16" s="32">
        <v>8.23</v>
      </c>
      <c r="G16" s="32">
        <v>10.48</v>
      </c>
      <c r="H16" s="32">
        <v>1.96</v>
      </c>
      <c r="I16" s="32">
        <v>5.43</v>
      </c>
      <c r="J16" s="32">
        <v>8.37</v>
      </c>
      <c r="K16" s="32">
        <v>9.71</v>
      </c>
      <c r="L16" s="32">
        <v>2.54</v>
      </c>
      <c r="M16" s="32">
        <v>0.72</v>
      </c>
      <c r="N16" s="32">
        <v>12.54</v>
      </c>
      <c r="O16" s="32">
        <v>28.02</v>
      </c>
      <c r="P16" s="32">
        <v>8.13</v>
      </c>
      <c r="Q16" s="32">
        <v>4.83</v>
      </c>
      <c r="R16" s="32">
        <v>8.53</v>
      </c>
      <c r="S16" s="32">
        <v>2.64</v>
      </c>
      <c r="T16" s="32">
        <v>30.16</v>
      </c>
      <c r="U16" s="32">
        <v>18.24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0.2631311371</v>
      </c>
      <c r="L17" s="117"/>
      <c r="M17" s="117"/>
      <c r="N17" s="117"/>
      <c r="O17" s="117"/>
      <c r="P17" s="112" t="s">
        <v>142</v>
      </c>
      <c r="Q17" s="117">
        <f>average(L15:Q15)</f>
        <v>0.4131784126</v>
      </c>
      <c r="R17" s="117"/>
      <c r="S17" s="117"/>
      <c r="T17" s="112" t="s">
        <v>143</v>
      </c>
      <c r="U17" s="117">
        <f>average(R15:U15)</f>
        <v>0.1843695706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27">
        <v>7672.0</v>
      </c>
      <c r="C19" s="127">
        <v>3120.0</v>
      </c>
      <c r="D19" s="127">
        <v>3256.0</v>
      </c>
      <c r="E19" s="127">
        <v>3240.0</v>
      </c>
      <c r="F19" s="127">
        <v>3176.0</v>
      </c>
      <c r="G19" s="127">
        <v>3156.0</v>
      </c>
      <c r="H19" s="127">
        <v>2992.0</v>
      </c>
      <c r="I19" s="127">
        <v>19172.0</v>
      </c>
      <c r="J19" s="127">
        <v>3144.0</v>
      </c>
      <c r="K19" s="127">
        <v>3228.0</v>
      </c>
      <c r="L19" s="127">
        <v>8720.0</v>
      </c>
      <c r="M19" s="127">
        <v>9800.0</v>
      </c>
      <c r="N19" s="127">
        <v>3120.0</v>
      </c>
      <c r="O19" s="127">
        <v>21940.0</v>
      </c>
      <c r="P19" s="127">
        <v>11128.0</v>
      </c>
      <c r="Q19" s="127">
        <v>4608.0</v>
      </c>
      <c r="R19" s="127">
        <v>36204.0</v>
      </c>
      <c r="S19" s="127">
        <v>17044.0</v>
      </c>
      <c r="T19" s="127">
        <v>12732.0</v>
      </c>
      <c r="U19" s="127">
        <v>144804.0</v>
      </c>
    </row>
    <row r="20">
      <c r="B20" s="127">
        <v>7668.0</v>
      </c>
      <c r="C20" s="127">
        <v>3160.0</v>
      </c>
      <c r="D20" s="127">
        <v>3300.0</v>
      </c>
      <c r="E20" s="127">
        <v>3196.0</v>
      </c>
      <c r="F20" s="127">
        <v>3220.0</v>
      </c>
      <c r="G20" s="127">
        <v>3064.0</v>
      </c>
      <c r="H20" s="127">
        <v>3168.0</v>
      </c>
      <c r="I20" s="127">
        <v>19200.0</v>
      </c>
      <c r="J20" s="127">
        <v>3088.0</v>
      </c>
      <c r="K20" s="127">
        <v>3152.0</v>
      </c>
      <c r="L20" s="127">
        <v>8724.0</v>
      </c>
      <c r="M20" s="127">
        <v>9868.0</v>
      </c>
      <c r="N20" s="127">
        <v>3244.0</v>
      </c>
      <c r="O20" s="127">
        <v>21840.0</v>
      </c>
      <c r="P20" s="127">
        <v>11120.0</v>
      </c>
      <c r="Q20" s="127">
        <v>4612.0</v>
      </c>
      <c r="R20" s="127">
        <v>36132.0</v>
      </c>
      <c r="S20" s="127">
        <v>17016.0</v>
      </c>
      <c r="T20" s="127">
        <v>12728.0</v>
      </c>
      <c r="U20" s="127">
        <v>144820.0</v>
      </c>
    </row>
    <row r="21">
      <c r="B21" s="127">
        <v>7656.0</v>
      </c>
      <c r="C21" s="127">
        <v>3264.0</v>
      </c>
      <c r="D21" s="127">
        <v>3176.0</v>
      </c>
      <c r="E21" s="127">
        <v>3184.0</v>
      </c>
      <c r="F21" s="127">
        <v>3256.0</v>
      </c>
      <c r="G21" s="127">
        <v>3208.0</v>
      </c>
      <c r="H21" s="127">
        <v>3152.0</v>
      </c>
      <c r="I21" s="127">
        <v>19180.0</v>
      </c>
      <c r="J21" s="127">
        <v>3112.0</v>
      </c>
      <c r="K21" s="127">
        <v>3100.0</v>
      </c>
      <c r="L21" s="127">
        <v>8740.0</v>
      </c>
      <c r="M21" s="127">
        <v>9880.0</v>
      </c>
      <c r="N21" s="127">
        <v>3116.0</v>
      </c>
      <c r="O21" s="127">
        <v>21768.0</v>
      </c>
      <c r="P21" s="127">
        <v>11128.0</v>
      </c>
      <c r="Q21" s="127">
        <v>4612.0</v>
      </c>
      <c r="R21" s="127">
        <v>36232.0</v>
      </c>
      <c r="S21" s="127">
        <v>16956.0</v>
      </c>
      <c r="T21" s="127">
        <v>12728.0</v>
      </c>
      <c r="U21" s="127">
        <v>144836.0</v>
      </c>
    </row>
    <row r="22">
      <c r="B22" s="127">
        <v>7656.0</v>
      </c>
      <c r="C22" s="127">
        <v>3204.0</v>
      </c>
      <c r="D22" s="127">
        <v>3164.0</v>
      </c>
      <c r="E22" s="127">
        <v>3168.0</v>
      </c>
      <c r="F22" s="127">
        <v>3244.0</v>
      </c>
      <c r="G22" s="127">
        <v>3216.0</v>
      </c>
      <c r="H22" s="127">
        <v>3160.0</v>
      </c>
      <c r="I22" s="127">
        <v>19184.0</v>
      </c>
      <c r="J22" s="127">
        <v>3120.0</v>
      </c>
      <c r="K22" s="127">
        <v>3276.0</v>
      </c>
      <c r="L22" s="127">
        <v>8740.0</v>
      </c>
      <c r="M22" s="127">
        <v>9808.0</v>
      </c>
      <c r="N22" s="127">
        <v>3152.0</v>
      </c>
      <c r="O22" s="127">
        <v>21752.0</v>
      </c>
      <c r="P22" s="127">
        <v>11120.0</v>
      </c>
      <c r="Q22" s="127">
        <v>4612.0</v>
      </c>
      <c r="R22" s="127">
        <v>36128.0</v>
      </c>
      <c r="S22" s="127">
        <v>16900.0</v>
      </c>
      <c r="T22" s="127">
        <v>12732.0</v>
      </c>
      <c r="U22" s="127">
        <v>144844.0</v>
      </c>
    </row>
    <row r="23">
      <c r="B23" s="127">
        <v>7668.0</v>
      </c>
      <c r="C23" s="127">
        <v>3200.0</v>
      </c>
      <c r="D23" s="127">
        <v>3216.0</v>
      </c>
      <c r="E23" s="127">
        <v>3200.0</v>
      </c>
      <c r="F23" s="127">
        <v>3180.0</v>
      </c>
      <c r="G23" s="127">
        <v>3220.0</v>
      </c>
      <c r="H23" s="127">
        <v>3184.0</v>
      </c>
      <c r="I23" s="127">
        <v>19180.0</v>
      </c>
      <c r="J23" s="127">
        <v>3140.0</v>
      </c>
      <c r="K23" s="127">
        <v>3252.0</v>
      </c>
      <c r="L23" s="127">
        <v>8732.0</v>
      </c>
      <c r="M23" s="127">
        <v>9840.0</v>
      </c>
      <c r="N23" s="127">
        <v>3212.0</v>
      </c>
      <c r="O23" s="127">
        <v>21872.0</v>
      </c>
      <c r="P23" s="127">
        <v>11120.0</v>
      </c>
      <c r="Q23" s="127">
        <v>4612.0</v>
      </c>
      <c r="R23" s="127">
        <v>36088.0</v>
      </c>
      <c r="S23" s="127">
        <v>16900.0</v>
      </c>
      <c r="T23" s="127">
        <v>12704.0</v>
      </c>
      <c r="U23" s="127">
        <v>144780.0</v>
      </c>
    </row>
    <row r="24">
      <c r="B24" s="127">
        <v>7660.0</v>
      </c>
      <c r="C24" s="127">
        <v>3192.0</v>
      </c>
      <c r="D24" s="127">
        <v>3212.0</v>
      </c>
      <c r="E24" s="127">
        <v>3236.0</v>
      </c>
      <c r="F24" s="127">
        <v>3148.0</v>
      </c>
      <c r="G24" s="127">
        <v>3140.0</v>
      </c>
      <c r="H24" s="127">
        <v>3228.0</v>
      </c>
      <c r="I24" s="127">
        <v>19156.0</v>
      </c>
      <c r="J24" s="127">
        <v>3112.0</v>
      </c>
      <c r="K24" s="127">
        <v>3164.0</v>
      </c>
      <c r="L24" s="127">
        <v>8728.0</v>
      </c>
      <c r="M24" s="127">
        <v>9840.0</v>
      </c>
      <c r="N24" s="127">
        <v>3184.0</v>
      </c>
      <c r="O24" s="127">
        <v>21788.0</v>
      </c>
      <c r="P24" s="127">
        <v>11128.0</v>
      </c>
      <c r="Q24" s="127">
        <v>4612.0</v>
      </c>
      <c r="R24" s="127">
        <v>36188.0</v>
      </c>
      <c r="S24" s="127">
        <v>16900.0</v>
      </c>
      <c r="T24" s="127">
        <v>12728.0</v>
      </c>
      <c r="U24" s="127">
        <v>144720.0</v>
      </c>
    </row>
    <row r="25">
      <c r="B25" s="127">
        <v>7592.0</v>
      </c>
      <c r="C25" s="127">
        <v>3128.0</v>
      </c>
      <c r="D25" s="127">
        <v>3240.0</v>
      </c>
      <c r="E25" s="127">
        <v>3244.0</v>
      </c>
      <c r="F25" s="127">
        <v>3148.0</v>
      </c>
      <c r="G25" s="127">
        <v>3104.0</v>
      </c>
      <c r="H25" s="127">
        <v>3104.0</v>
      </c>
      <c r="I25" s="127">
        <v>19164.0</v>
      </c>
      <c r="J25" s="127">
        <v>3104.0</v>
      </c>
      <c r="K25" s="127">
        <v>3024.0</v>
      </c>
      <c r="L25" s="127">
        <v>8660.0</v>
      </c>
      <c r="M25" s="127">
        <v>9820.0</v>
      </c>
      <c r="N25" s="127">
        <v>3096.0</v>
      </c>
      <c r="O25" s="127">
        <v>21868.0</v>
      </c>
      <c r="P25" s="127">
        <v>11116.0</v>
      </c>
      <c r="Q25" s="127">
        <v>4612.0</v>
      </c>
      <c r="R25" s="127">
        <v>36032.0</v>
      </c>
      <c r="S25" s="127">
        <v>16924.0</v>
      </c>
      <c r="T25" s="127">
        <v>12744.0</v>
      </c>
      <c r="U25" s="127">
        <v>144864.0</v>
      </c>
    </row>
    <row r="26">
      <c r="B26" s="127">
        <v>7668.0</v>
      </c>
      <c r="C26" s="127">
        <v>3252.0</v>
      </c>
      <c r="D26" s="127">
        <v>3204.0</v>
      </c>
      <c r="E26" s="127">
        <v>3184.0</v>
      </c>
      <c r="F26" s="127">
        <v>3144.0</v>
      </c>
      <c r="G26" s="127">
        <v>3172.0</v>
      </c>
      <c r="H26" s="127">
        <v>3188.0</v>
      </c>
      <c r="I26" s="127">
        <v>19132.0</v>
      </c>
      <c r="J26" s="127">
        <v>3152.0</v>
      </c>
      <c r="K26" s="127">
        <v>3184.0</v>
      </c>
      <c r="L26" s="127">
        <v>8680.0</v>
      </c>
      <c r="M26" s="127">
        <v>9868.0</v>
      </c>
      <c r="N26" s="127">
        <v>3200.0</v>
      </c>
      <c r="O26" s="127">
        <v>21724.0</v>
      </c>
      <c r="P26" s="127">
        <v>11120.0</v>
      </c>
      <c r="Q26" s="127">
        <v>4612.0</v>
      </c>
      <c r="R26" s="127">
        <v>36144.0</v>
      </c>
      <c r="S26" s="127">
        <v>16856.0</v>
      </c>
      <c r="T26" s="127">
        <v>12732.0</v>
      </c>
      <c r="U26" s="127">
        <v>144760.0</v>
      </c>
    </row>
    <row r="27">
      <c r="B27" s="127">
        <v>7652.0</v>
      </c>
      <c r="C27" s="127">
        <v>3076.0</v>
      </c>
      <c r="D27" s="127">
        <v>3080.0</v>
      </c>
      <c r="E27" s="127">
        <v>3104.0</v>
      </c>
      <c r="F27" s="127">
        <v>3188.0</v>
      </c>
      <c r="G27" s="127">
        <v>3196.0</v>
      </c>
      <c r="H27" s="127">
        <v>3048.0</v>
      </c>
      <c r="I27" s="127">
        <v>19180.0</v>
      </c>
      <c r="J27" s="127">
        <v>3152.0</v>
      </c>
      <c r="K27" s="127">
        <v>3252.0</v>
      </c>
      <c r="L27" s="127">
        <v>8684.0</v>
      </c>
      <c r="M27" s="127">
        <v>9872.0</v>
      </c>
      <c r="N27" s="127">
        <v>3188.0</v>
      </c>
      <c r="O27" s="127">
        <v>21780.0</v>
      </c>
      <c r="P27" s="127">
        <v>11116.0</v>
      </c>
      <c r="Q27" s="127">
        <v>4612.0</v>
      </c>
      <c r="R27" s="127">
        <v>36208.0</v>
      </c>
      <c r="S27" s="127">
        <v>16852.0</v>
      </c>
      <c r="T27" s="127">
        <v>12708.0</v>
      </c>
      <c r="U27" s="127">
        <v>144820.0</v>
      </c>
    </row>
    <row r="28">
      <c r="B28" s="127">
        <v>7664.0</v>
      </c>
      <c r="C28" s="127">
        <v>3136.0</v>
      </c>
      <c r="D28" s="127">
        <v>3184.0</v>
      </c>
      <c r="E28" s="127">
        <v>3184.0</v>
      </c>
      <c r="F28" s="127">
        <v>3252.0</v>
      </c>
      <c r="G28" s="127">
        <v>3156.0</v>
      </c>
      <c r="H28" s="127">
        <v>3212.0</v>
      </c>
      <c r="I28" s="127">
        <v>19188.0</v>
      </c>
      <c r="J28" s="127">
        <v>3040.0</v>
      </c>
      <c r="K28" s="127">
        <v>3244.0</v>
      </c>
      <c r="L28" s="127">
        <v>8732.0</v>
      </c>
      <c r="M28" s="127">
        <v>9872.0</v>
      </c>
      <c r="N28" s="127">
        <v>3060.0</v>
      </c>
      <c r="O28" s="127">
        <v>21812.0</v>
      </c>
      <c r="P28" s="127">
        <v>11120.0</v>
      </c>
      <c r="Q28" s="127">
        <v>4612.0</v>
      </c>
      <c r="R28" s="127">
        <v>36248.0</v>
      </c>
      <c r="S28" s="127">
        <v>17188.0</v>
      </c>
      <c r="T28" s="127">
        <v>12728.0</v>
      </c>
      <c r="U28" s="127">
        <v>144832.0</v>
      </c>
    </row>
    <row r="29">
      <c r="A29" s="115" t="s">
        <v>137</v>
      </c>
      <c r="B29" s="34">
        <f t="shared" ref="B29:U29" si="4">AVERAGE(B19:B28)</f>
        <v>7655.6</v>
      </c>
      <c r="C29" s="34">
        <f t="shared" si="4"/>
        <v>3173.2</v>
      </c>
      <c r="D29" s="34">
        <f t="shared" si="4"/>
        <v>3203.2</v>
      </c>
      <c r="E29" s="34">
        <f t="shared" si="4"/>
        <v>3194</v>
      </c>
      <c r="F29" s="34">
        <f t="shared" si="4"/>
        <v>3195.6</v>
      </c>
      <c r="G29" s="34">
        <f t="shared" si="4"/>
        <v>3163.2</v>
      </c>
      <c r="H29" s="34">
        <f t="shared" si="4"/>
        <v>3143.6</v>
      </c>
      <c r="I29" s="34">
        <f t="shared" si="4"/>
        <v>19173.6</v>
      </c>
      <c r="J29" s="34">
        <f t="shared" si="4"/>
        <v>3116.4</v>
      </c>
      <c r="K29" s="34">
        <f t="shared" si="4"/>
        <v>3187.6</v>
      </c>
      <c r="L29" s="34">
        <f t="shared" si="4"/>
        <v>8714</v>
      </c>
      <c r="M29" s="34">
        <f t="shared" si="4"/>
        <v>9846.8</v>
      </c>
      <c r="N29" s="34">
        <f t="shared" si="4"/>
        <v>3157.2</v>
      </c>
      <c r="O29" s="34">
        <f t="shared" si="4"/>
        <v>21814.4</v>
      </c>
      <c r="P29" s="34">
        <f t="shared" si="4"/>
        <v>11121.6</v>
      </c>
      <c r="Q29" s="34">
        <f t="shared" si="4"/>
        <v>4611.6</v>
      </c>
      <c r="R29" s="34">
        <f t="shared" si="4"/>
        <v>36160.4</v>
      </c>
      <c r="S29" s="34">
        <f t="shared" si="4"/>
        <v>16953.6</v>
      </c>
      <c r="T29" s="34">
        <f t="shared" si="4"/>
        <v>12726.4</v>
      </c>
      <c r="U29" s="34">
        <f t="shared" si="4"/>
        <v>144808</v>
      </c>
    </row>
    <row r="30">
      <c r="A30" s="115" t="s">
        <v>138</v>
      </c>
      <c r="B30" s="32">
        <f t="shared" ref="B30:U30" si="5">_xlfn.STDEV.S(B19:B28)</f>
        <v>23.28184796</v>
      </c>
      <c r="C30" s="32">
        <f t="shared" si="5"/>
        <v>59.95702164</v>
      </c>
      <c r="D30" s="32">
        <f t="shared" si="5"/>
        <v>59.23362408</v>
      </c>
      <c r="E30" s="32">
        <f t="shared" si="5"/>
        <v>41.49431019</v>
      </c>
      <c r="F30" s="32">
        <f t="shared" si="5"/>
        <v>44.2799177</v>
      </c>
      <c r="G30" s="32">
        <f t="shared" si="5"/>
        <v>50.72978525</v>
      </c>
      <c r="H30" s="32">
        <f t="shared" si="5"/>
        <v>74.55825463</v>
      </c>
      <c r="I30" s="32">
        <f t="shared" si="5"/>
        <v>19.0624704</v>
      </c>
      <c r="J30" s="32">
        <f t="shared" si="5"/>
        <v>34.48413484</v>
      </c>
      <c r="K30" s="32">
        <f t="shared" si="5"/>
        <v>79.72062329</v>
      </c>
      <c r="L30" s="32">
        <f t="shared" si="5"/>
        <v>28.48781416</v>
      </c>
      <c r="M30" s="32">
        <f t="shared" si="5"/>
        <v>29.39690082</v>
      </c>
      <c r="N30" s="32">
        <f t="shared" si="5"/>
        <v>58.05897385</v>
      </c>
      <c r="O30" s="32">
        <f t="shared" si="5"/>
        <v>65.59674789</v>
      </c>
      <c r="P30" s="32">
        <f t="shared" si="5"/>
        <v>4.695151163</v>
      </c>
      <c r="Q30" s="32">
        <f t="shared" si="5"/>
        <v>1.264911064</v>
      </c>
      <c r="R30" s="32">
        <f t="shared" si="5"/>
        <v>67.97254348</v>
      </c>
      <c r="S30" s="32">
        <f t="shared" si="5"/>
        <v>103.4721648</v>
      </c>
      <c r="T30" s="32">
        <f t="shared" si="5"/>
        <v>11.8058366</v>
      </c>
      <c r="U30" s="32">
        <f t="shared" si="5"/>
        <v>43.36921591</v>
      </c>
    </row>
    <row r="31">
      <c r="A31" s="114" t="s">
        <v>139</v>
      </c>
      <c r="B31" s="34">
        <f t="shared" ref="B31:U31" si="6">2*B30</f>
        <v>46.56369592</v>
      </c>
      <c r="C31" s="34">
        <f t="shared" si="6"/>
        <v>119.9140433</v>
      </c>
      <c r="D31" s="34">
        <f t="shared" si="6"/>
        <v>118.4672482</v>
      </c>
      <c r="E31" s="34">
        <f t="shared" si="6"/>
        <v>82.98862037</v>
      </c>
      <c r="F31" s="34">
        <f t="shared" si="6"/>
        <v>88.55983539</v>
      </c>
      <c r="G31" s="34">
        <f t="shared" si="6"/>
        <v>101.4595705</v>
      </c>
      <c r="H31" s="34">
        <f t="shared" si="6"/>
        <v>149.1165093</v>
      </c>
      <c r="I31" s="34">
        <f t="shared" si="6"/>
        <v>38.1249408</v>
      </c>
      <c r="J31" s="34">
        <f t="shared" si="6"/>
        <v>68.96826968</v>
      </c>
      <c r="K31" s="34">
        <f t="shared" si="6"/>
        <v>159.4412466</v>
      </c>
      <c r="L31" s="34">
        <f t="shared" si="6"/>
        <v>56.97562832</v>
      </c>
      <c r="M31" s="34">
        <f t="shared" si="6"/>
        <v>58.79380164</v>
      </c>
      <c r="N31" s="34">
        <f t="shared" si="6"/>
        <v>116.1179477</v>
      </c>
      <c r="O31" s="34">
        <f t="shared" si="6"/>
        <v>131.1934958</v>
      </c>
      <c r="P31" s="34">
        <f t="shared" si="6"/>
        <v>9.390302326</v>
      </c>
      <c r="Q31" s="34">
        <f t="shared" si="6"/>
        <v>2.529822128</v>
      </c>
      <c r="R31" s="34">
        <f t="shared" si="6"/>
        <v>135.945087</v>
      </c>
      <c r="S31" s="34">
        <f t="shared" si="6"/>
        <v>206.9443296</v>
      </c>
      <c r="T31" s="34">
        <f t="shared" si="6"/>
        <v>23.6116732</v>
      </c>
      <c r="U31" s="34">
        <f t="shared" si="6"/>
        <v>86.73843183</v>
      </c>
    </row>
    <row r="32">
      <c r="A32" s="114" t="s">
        <v>145</v>
      </c>
      <c r="B32" s="32">
        <v>7640.0</v>
      </c>
      <c r="C32" s="32">
        <v>3188.0</v>
      </c>
      <c r="D32" s="32">
        <v>3260.0</v>
      </c>
      <c r="E32" s="32">
        <v>3212.0</v>
      </c>
      <c r="F32" s="32">
        <v>3172.0</v>
      </c>
      <c r="G32" s="32">
        <v>3180.0</v>
      </c>
      <c r="H32" s="32">
        <v>3080.0</v>
      </c>
      <c r="I32" s="32">
        <v>19036.0</v>
      </c>
      <c r="J32" s="32">
        <v>3012.0</v>
      </c>
      <c r="K32" s="32">
        <v>3176.0</v>
      </c>
      <c r="L32" s="32">
        <v>8656.0</v>
      </c>
      <c r="M32" s="32">
        <v>9500.0</v>
      </c>
      <c r="N32" s="32">
        <v>3104.0</v>
      </c>
      <c r="O32" s="32">
        <v>21832.0</v>
      </c>
      <c r="P32" s="32">
        <v>10960.0</v>
      </c>
      <c r="Q32" s="32">
        <v>4332.0</v>
      </c>
      <c r="R32" s="32">
        <v>36352.0</v>
      </c>
      <c r="S32" s="32">
        <v>16576.0</v>
      </c>
      <c r="T32" s="32">
        <v>12700.0</v>
      </c>
      <c r="U32" s="32">
        <v>144712.0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0.09507851367</v>
      </c>
      <c r="L33" s="117"/>
      <c r="M33" s="117"/>
      <c r="N33" s="117"/>
      <c r="O33" s="117"/>
      <c r="P33" s="112" t="s">
        <v>142</v>
      </c>
      <c r="Q33" s="117">
        <f>average(L31:Q31/1024)</f>
        <v>0.002470529422</v>
      </c>
      <c r="R33" s="117"/>
      <c r="S33" s="117"/>
      <c r="T33" s="112" t="s">
        <v>143</v>
      </c>
      <c r="U33" s="117">
        <f>average(R31:U31)/1024</f>
        <v>0.1106541801</v>
      </c>
      <c r="V33" s="117"/>
      <c r="W33" s="117"/>
      <c r="X33" s="117"/>
      <c r="Y33" s="117"/>
      <c r="Z33" s="117"/>
    </row>
    <row r="34">
      <c r="A34" s="115" t="s">
        <v>146</v>
      </c>
      <c r="B34" s="127">
        <v>0.0</v>
      </c>
      <c r="C34" s="127">
        <v>0.0</v>
      </c>
      <c r="D34" s="127">
        <v>0.0</v>
      </c>
      <c r="E34" s="127">
        <v>0.0</v>
      </c>
      <c r="F34" s="127">
        <v>0.0</v>
      </c>
      <c r="G34" s="127">
        <v>0.0</v>
      </c>
      <c r="H34" s="127">
        <v>0.0</v>
      </c>
      <c r="I34" s="127">
        <v>0.0</v>
      </c>
      <c r="J34" s="127">
        <v>0.0</v>
      </c>
      <c r="K34" s="127">
        <v>0.0</v>
      </c>
      <c r="L34" s="127">
        <v>0.0</v>
      </c>
      <c r="M34" s="127">
        <v>0.0</v>
      </c>
      <c r="N34" s="127">
        <v>0.0</v>
      </c>
      <c r="O34" s="127">
        <v>0.0</v>
      </c>
      <c r="P34" s="127">
        <v>0.0</v>
      </c>
      <c r="Q34" s="127">
        <v>0.0</v>
      </c>
      <c r="R34" s="127">
        <v>0.0</v>
      </c>
      <c r="S34" s="127">
        <v>0.0</v>
      </c>
      <c r="T34" s="127">
        <v>0.0</v>
      </c>
      <c r="U34" s="127">
        <v>0.0</v>
      </c>
    </row>
    <row r="35">
      <c r="B35" s="127">
        <v>0.0</v>
      </c>
      <c r="C35" s="127">
        <v>0.0</v>
      </c>
      <c r="D35" s="127">
        <v>0.0</v>
      </c>
      <c r="E35" s="127">
        <v>0.0</v>
      </c>
      <c r="F35" s="127">
        <v>0.0</v>
      </c>
      <c r="G35" s="127">
        <v>0.0</v>
      </c>
      <c r="H35" s="127">
        <v>0.0</v>
      </c>
      <c r="I35" s="127">
        <v>0.0</v>
      </c>
      <c r="J35" s="127">
        <v>0.0</v>
      </c>
      <c r="K35" s="127">
        <v>0.0</v>
      </c>
      <c r="L35" s="127">
        <v>0.0</v>
      </c>
      <c r="M35" s="127">
        <v>0.0</v>
      </c>
      <c r="N35" s="127">
        <v>0.0</v>
      </c>
      <c r="O35" s="127">
        <v>0.0</v>
      </c>
      <c r="P35" s="127">
        <v>0.0</v>
      </c>
      <c r="Q35" s="127">
        <v>0.0</v>
      </c>
      <c r="R35" s="127">
        <v>0.0</v>
      </c>
      <c r="S35" s="127">
        <v>0.0</v>
      </c>
      <c r="T35" s="127">
        <v>0.0</v>
      </c>
      <c r="U35" s="127">
        <v>0.0</v>
      </c>
    </row>
    <row r="36">
      <c r="B36" s="127">
        <v>0.0</v>
      </c>
      <c r="C36" s="127">
        <v>0.0</v>
      </c>
      <c r="D36" s="127">
        <v>0.0</v>
      </c>
      <c r="E36" s="127">
        <v>0.0</v>
      </c>
      <c r="F36" s="127">
        <v>0.0</v>
      </c>
      <c r="G36" s="127">
        <v>0.0</v>
      </c>
      <c r="H36" s="127">
        <v>0.0</v>
      </c>
      <c r="I36" s="127">
        <v>0.0</v>
      </c>
      <c r="J36" s="127">
        <v>0.0</v>
      </c>
      <c r="K36" s="127">
        <v>0.0</v>
      </c>
      <c r="L36" s="127">
        <v>0.0</v>
      </c>
      <c r="M36" s="127">
        <v>0.0</v>
      </c>
      <c r="N36" s="127">
        <v>0.0</v>
      </c>
      <c r="O36" s="127">
        <v>0.0</v>
      </c>
      <c r="P36" s="127">
        <v>0.0</v>
      </c>
      <c r="Q36" s="127">
        <v>0.0</v>
      </c>
      <c r="R36" s="127">
        <v>0.0</v>
      </c>
      <c r="S36" s="127">
        <v>0.0</v>
      </c>
      <c r="T36" s="127">
        <v>0.0</v>
      </c>
      <c r="U36" s="127">
        <v>0.0</v>
      </c>
    </row>
    <row r="37">
      <c r="B37" s="127">
        <v>0.0</v>
      </c>
      <c r="C37" s="127">
        <v>0.0</v>
      </c>
      <c r="D37" s="127">
        <v>0.0</v>
      </c>
      <c r="E37" s="127">
        <v>0.0</v>
      </c>
      <c r="F37" s="127">
        <v>0.0</v>
      </c>
      <c r="G37" s="127">
        <v>0.0</v>
      </c>
      <c r="H37" s="127">
        <v>0.0</v>
      </c>
      <c r="I37" s="127">
        <v>0.0</v>
      </c>
      <c r="J37" s="127">
        <v>0.0</v>
      </c>
      <c r="K37" s="127">
        <v>0.0</v>
      </c>
      <c r="L37" s="127">
        <v>0.0</v>
      </c>
      <c r="M37" s="127">
        <v>0.0</v>
      </c>
      <c r="N37" s="127">
        <v>0.0</v>
      </c>
      <c r="O37" s="127">
        <v>0.0</v>
      </c>
      <c r="P37" s="127">
        <v>0.0</v>
      </c>
      <c r="Q37" s="127">
        <v>0.0</v>
      </c>
      <c r="R37" s="127">
        <v>0.0</v>
      </c>
      <c r="S37" s="127">
        <v>0.0</v>
      </c>
      <c r="T37" s="127">
        <v>0.0</v>
      </c>
      <c r="U37" s="127">
        <v>0.0</v>
      </c>
    </row>
    <row r="38">
      <c r="B38" s="127">
        <v>0.0</v>
      </c>
      <c r="C38" s="127">
        <v>0.0</v>
      </c>
      <c r="D38" s="127">
        <v>0.0</v>
      </c>
      <c r="E38" s="127">
        <v>0.0</v>
      </c>
      <c r="F38" s="127">
        <v>0.0</v>
      </c>
      <c r="G38" s="127">
        <v>0.0</v>
      </c>
      <c r="H38" s="127">
        <v>0.0</v>
      </c>
      <c r="I38" s="127">
        <v>0.0</v>
      </c>
      <c r="J38" s="127">
        <v>0.0</v>
      </c>
      <c r="K38" s="127">
        <v>0.0</v>
      </c>
      <c r="L38" s="127">
        <v>0.0</v>
      </c>
      <c r="M38" s="127">
        <v>0.0</v>
      </c>
      <c r="N38" s="127">
        <v>0.0</v>
      </c>
      <c r="O38" s="127">
        <v>0.0</v>
      </c>
      <c r="P38" s="127">
        <v>0.0</v>
      </c>
      <c r="Q38" s="127">
        <v>0.0</v>
      </c>
      <c r="R38" s="127">
        <v>0.0</v>
      </c>
      <c r="S38" s="127">
        <v>0.0</v>
      </c>
      <c r="T38" s="127">
        <v>0.0</v>
      </c>
      <c r="U38" s="127">
        <v>0.0</v>
      </c>
    </row>
    <row r="39">
      <c r="B39" s="127">
        <v>0.0</v>
      </c>
      <c r="C39" s="127">
        <v>0.0</v>
      </c>
      <c r="D39" s="127">
        <v>0.0</v>
      </c>
      <c r="E39" s="127">
        <v>0.0</v>
      </c>
      <c r="F39" s="127">
        <v>0.0</v>
      </c>
      <c r="G39" s="127">
        <v>0.0</v>
      </c>
      <c r="H39" s="127">
        <v>0.0</v>
      </c>
      <c r="I39" s="127">
        <v>0.0</v>
      </c>
      <c r="J39" s="127">
        <v>0.0</v>
      </c>
      <c r="K39" s="127">
        <v>0.0</v>
      </c>
      <c r="L39" s="127">
        <v>0.0</v>
      </c>
      <c r="M39" s="127">
        <v>0.0</v>
      </c>
      <c r="N39" s="127">
        <v>0.0</v>
      </c>
      <c r="O39" s="127">
        <v>0.0</v>
      </c>
      <c r="P39" s="127">
        <v>0.0</v>
      </c>
      <c r="Q39" s="127">
        <v>0.0</v>
      </c>
      <c r="R39" s="127">
        <v>0.0</v>
      </c>
      <c r="S39" s="127">
        <v>0.0</v>
      </c>
      <c r="T39" s="127">
        <v>0.0</v>
      </c>
      <c r="U39" s="127">
        <v>0.0</v>
      </c>
    </row>
    <row r="40">
      <c r="B40" s="127">
        <v>0.0</v>
      </c>
      <c r="C40" s="127">
        <v>0.0</v>
      </c>
      <c r="D40" s="127">
        <v>0.0</v>
      </c>
      <c r="E40" s="127">
        <v>0.0</v>
      </c>
      <c r="F40" s="127">
        <v>0.0</v>
      </c>
      <c r="G40" s="127">
        <v>0.0</v>
      </c>
      <c r="H40" s="127">
        <v>0.0</v>
      </c>
      <c r="I40" s="127">
        <v>0.0</v>
      </c>
      <c r="J40" s="127">
        <v>0.0</v>
      </c>
      <c r="K40" s="127">
        <v>0.0</v>
      </c>
      <c r="L40" s="127">
        <v>0.0</v>
      </c>
      <c r="M40" s="127">
        <v>0.0</v>
      </c>
      <c r="N40" s="127">
        <v>0.0</v>
      </c>
      <c r="O40" s="127">
        <v>0.0</v>
      </c>
      <c r="P40" s="127">
        <v>0.0</v>
      </c>
      <c r="Q40" s="127">
        <v>0.0</v>
      </c>
      <c r="R40" s="127">
        <v>0.0</v>
      </c>
      <c r="S40" s="127">
        <v>0.0</v>
      </c>
      <c r="T40" s="127">
        <v>0.0</v>
      </c>
      <c r="U40" s="127">
        <v>0.0</v>
      </c>
    </row>
    <row r="41">
      <c r="B41" s="127">
        <v>0.0</v>
      </c>
      <c r="C41" s="127">
        <v>0.0</v>
      </c>
      <c r="D41" s="127">
        <v>0.0</v>
      </c>
      <c r="E41" s="127">
        <v>0.0</v>
      </c>
      <c r="F41" s="127">
        <v>0.0</v>
      </c>
      <c r="G41" s="127">
        <v>0.0</v>
      </c>
      <c r="H41" s="127">
        <v>0.0</v>
      </c>
      <c r="I41" s="127">
        <v>0.0</v>
      </c>
      <c r="J41" s="127">
        <v>0.0</v>
      </c>
      <c r="K41" s="127">
        <v>0.0</v>
      </c>
      <c r="L41" s="127">
        <v>0.0</v>
      </c>
      <c r="M41" s="127">
        <v>0.0</v>
      </c>
      <c r="N41" s="127">
        <v>0.0</v>
      </c>
      <c r="O41" s="127">
        <v>0.0</v>
      </c>
      <c r="P41" s="127">
        <v>0.0</v>
      </c>
      <c r="Q41" s="127">
        <v>0.0</v>
      </c>
      <c r="R41" s="127">
        <v>0.0</v>
      </c>
      <c r="S41" s="127">
        <v>0.0</v>
      </c>
      <c r="T41" s="127">
        <v>0.0</v>
      </c>
      <c r="U41" s="127">
        <v>0.0</v>
      </c>
    </row>
    <row r="42">
      <c r="B42" s="127">
        <v>0.0</v>
      </c>
      <c r="C42" s="127">
        <v>0.0</v>
      </c>
      <c r="D42" s="127">
        <v>0.0</v>
      </c>
      <c r="E42" s="127">
        <v>0.0</v>
      </c>
      <c r="F42" s="127">
        <v>0.0</v>
      </c>
      <c r="G42" s="127">
        <v>0.0</v>
      </c>
      <c r="H42" s="127">
        <v>0.0</v>
      </c>
      <c r="I42" s="127">
        <v>0.0</v>
      </c>
      <c r="J42" s="127">
        <v>0.0</v>
      </c>
      <c r="K42" s="127">
        <v>0.0</v>
      </c>
      <c r="L42" s="127">
        <v>0.0</v>
      </c>
      <c r="M42" s="127">
        <v>0.0</v>
      </c>
      <c r="N42" s="127">
        <v>0.0</v>
      </c>
      <c r="O42" s="127">
        <v>0.0</v>
      </c>
      <c r="P42" s="127">
        <v>0.0</v>
      </c>
      <c r="Q42" s="127">
        <v>0.0</v>
      </c>
      <c r="R42" s="127">
        <v>0.0</v>
      </c>
      <c r="S42" s="127">
        <v>0.0</v>
      </c>
      <c r="T42" s="127">
        <v>0.0</v>
      </c>
      <c r="U42" s="127">
        <v>0.0</v>
      </c>
    </row>
    <row r="43">
      <c r="B43" s="127">
        <v>0.0</v>
      </c>
      <c r="C43" s="127">
        <v>0.0</v>
      </c>
      <c r="D43" s="127">
        <v>0.0</v>
      </c>
      <c r="E43" s="127">
        <v>0.0</v>
      </c>
      <c r="F43" s="127">
        <v>0.0</v>
      </c>
      <c r="G43" s="127">
        <v>0.0</v>
      </c>
      <c r="H43" s="127">
        <v>0.0</v>
      </c>
      <c r="I43" s="127">
        <v>0.0</v>
      </c>
      <c r="J43" s="127">
        <v>0.0</v>
      </c>
      <c r="K43" s="127">
        <v>0.0</v>
      </c>
      <c r="L43" s="127">
        <v>0.0</v>
      </c>
      <c r="M43" s="127">
        <v>0.0</v>
      </c>
      <c r="N43" s="127">
        <v>0.0</v>
      </c>
      <c r="O43" s="127">
        <v>0.0</v>
      </c>
      <c r="P43" s="127">
        <v>0.0</v>
      </c>
      <c r="Q43" s="127">
        <v>0.0</v>
      </c>
      <c r="R43" s="127">
        <v>0.0</v>
      </c>
      <c r="S43" s="127">
        <v>0.0</v>
      </c>
      <c r="T43" s="127">
        <v>0.0</v>
      </c>
      <c r="U43" s="127">
        <v>0.0</v>
      </c>
    </row>
    <row r="44">
      <c r="A44" s="115" t="s">
        <v>137</v>
      </c>
      <c r="B44" s="34">
        <f t="shared" ref="B44:U44" si="7">AVERAGE(B34:B43)</f>
        <v>0</v>
      </c>
      <c r="C44" s="34">
        <f t="shared" si="7"/>
        <v>0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4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</row>
    <row r="45">
      <c r="A45" s="114"/>
    </row>
    <row r="46">
      <c r="A46" s="114" t="s">
        <v>147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8"/>
      <c r="S46" s="155"/>
      <c r="T46" s="155"/>
      <c r="U46" s="155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  <c r="B3" s="32">
        <v>62.38</v>
      </c>
      <c r="C3" s="32">
        <v>4.9</v>
      </c>
      <c r="D3" s="32">
        <v>2.82</v>
      </c>
      <c r="E3" s="32">
        <v>6.06</v>
      </c>
      <c r="F3" s="32">
        <v>5.18</v>
      </c>
      <c r="G3" s="32">
        <v>8.97</v>
      </c>
      <c r="H3" s="32">
        <v>1.63</v>
      </c>
      <c r="I3" s="32">
        <v>3.34</v>
      </c>
      <c r="J3" s="32">
        <v>6.83</v>
      </c>
      <c r="K3" s="32">
        <v>9.81</v>
      </c>
      <c r="L3" s="32">
        <v>1.8</v>
      </c>
      <c r="M3" s="32">
        <v>0.62</v>
      </c>
      <c r="N3" s="32">
        <v>7.73</v>
      </c>
      <c r="O3" s="32">
        <v>16.13</v>
      </c>
      <c r="P3" s="32">
        <v>4.61</v>
      </c>
      <c r="Q3" s="32">
        <v>5.74</v>
      </c>
      <c r="R3" s="32">
        <v>4.93</v>
      </c>
      <c r="S3" s="32">
        <v>3.07</v>
      </c>
      <c r="T3" s="32">
        <v>23.94</v>
      </c>
      <c r="U3" s="32">
        <v>13.65</v>
      </c>
    </row>
    <row r="4">
      <c r="B4" s="32">
        <v>62.38</v>
      </c>
      <c r="C4" s="32">
        <v>4.67</v>
      </c>
      <c r="D4" s="32">
        <v>3.06</v>
      </c>
      <c r="E4" s="32">
        <v>8.56</v>
      </c>
      <c r="F4" s="32">
        <v>6.86</v>
      </c>
      <c r="G4" s="32">
        <v>10.06</v>
      </c>
      <c r="H4" s="32">
        <v>1.88</v>
      </c>
      <c r="I4" s="32">
        <v>3.34</v>
      </c>
      <c r="J4" s="32">
        <v>6.8</v>
      </c>
      <c r="K4" s="32">
        <v>9.68</v>
      </c>
      <c r="L4" s="32">
        <v>2.16</v>
      </c>
      <c r="M4" s="32">
        <v>0.66</v>
      </c>
      <c r="N4" s="32">
        <v>10.2</v>
      </c>
      <c r="O4" s="32">
        <v>16.32</v>
      </c>
      <c r="P4" s="32">
        <v>5.08</v>
      </c>
      <c r="Q4" s="32">
        <v>5.67</v>
      </c>
      <c r="R4" s="32">
        <v>4.92</v>
      </c>
      <c r="S4" s="32">
        <v>2.71</v>
      </c>
      <c r="T4" s="32">
        <v>24.09</v>
      </c>
      <c r="U4" s="32">
        <v>13.59</v>
      </c>
    </row>
    <row r="5">
      <c r="B5" s="32">
        <v>62.26</v>
      </c>
      <c r="C5" s="32">
        <v>4.59</v>
      </c>
      <c r="D5" s="32">
        <v>3.26</v>
      </c>
      <c r="E5" s="32">
        <v>6.13</v>
      </c>
      <c r="F5" s="32">
        <v>4.98</v>
      </c>
      <c r="G5" s="32">
        <v>6.96</v>
      </c>
      <c r="H5" s="32">
        <v>1.13</v>
      </c>
      <c r="I5" s="32">
        <v>3.25</v>
      </c>
      <c r="J5" s="32">
        <v>6.85</v>
      </c>
      <c r="K5" s="32">
        <v>10.47</v>
      </c>
      <c r="L5" s="32">
        <v>2.14</v>
      </c>
      <c r="M5" s="32">
        <v>0.58</v>
      </c>
      <c r="N5" s="32">
        <v>10.01</v>
      </c>
      <c r="O5" s="32">
        <v>16.31</v>
      </c>
      <c r="P5" s="32">
        <v>5.18</v>
      </c>
      <c r="Q5" s="32">
        <v>5.73</v>
      </c>
      <c r="R5" s="32">
        <v>4.93</v>
      </c>
      <c r="S5" s="32">
        <v>3.1</v>
      </c>
      <c r="T5" s="32">
        <v>23.85</v>
      </c>
      <c r="U5" s="32">
        <v>13.55</v>
      </c>
    </row>
    <row r="6">
      <c r="B6" s="32">
        <v>62.41</v>
      </c>
      <c r="C6" s="32">
        <v>4.61</v>
      </c>
      <c r="D6" s="32">
        <v>3.32</v>
      </c>
      <c r="E6" s="32">
        <v>6.3</v>
      </c>
      <c r="F6" s="32">
        <v>5.85</v>
      </c>
      <c r="G6" s="32">
        <v>8.74</v>
      </c>
      <c r="H6" s="32">
        <v>1.79</v>
      </c>
      <c r="I6" s="32">
        <v>3.4</v>
      </c>
      <c r="J6" s="32">
        <v>6.86</v>
      </c>
      <c r="K6" s="32">
        <v>10.0</v>
      </c>
      <c r="L6" s="32">
        <v>1.94</v>
      </c>
      <c r="M6" s="32">
        <v>0.56</v>
      </c>
      <c r="N6" s="32">
        <v>10.18</v>
      </c>
      <c r="O6" s="32">
        <v>16.22</v>
      </c>
      <c r="P6" s="32">
        <v>4.88</v>
      </c>
      <c r="Q6" s="32">
        <v>5.92</v>
      </c>
      <c r="R6" s="32">
        <v>4.93</v>
      </c>
      <c r="S6" s="32">
        <v>2.97</v>
      </c>
      <c r="T6" s="32">
        <v>24.03</v>
      </c>
      <c r="U6" s="32">
        <v>13.65</v>
      </c>
    </row>
    <row r="7">
      <c r="B7" s="32">
        <v>62.4</v>
      </c>
      <c r="C7" s="32">
        <v>4.92</v>
      </c>
      <c r="D7" s="32">
        <v>3.15</v>
      </c>
      <c r="E7" s="32">
        <v>6.37</v>
      </c>
      <c r="F7" s="32">
        <v>5.08</v>
      </c>
      <c r="G7" s="32">
        <v>8.66</v>
      </c>
      <c r="H7" s="32">
        <v>1.66</v>
      </c>
      <c r="I7" s="32">
        <v>3.35</v>
      </c>
      <c r="J7" s="32">
        <v>6.81</v>
      </c>
      <c r="K7" s="32">
        <v>11.11</v>
      </c>
      <c r="L7" s="32">
        <v>2.05</v>
      </c>
      <c r="M7" s="32">
        <v>0.59</v>
      </c>
      <c r="N7" s="32">
        <v>9.48</v>
      </c>
      <c r="O7" s="32">
        <v>16.22</v>
      </c>
      <c r="P7" s="32">
        <v>4.91</v>
      </c>
      <c r="Q7" s="32">
        <v>6.11</v>
      </c>
      <c r="R7" s="32">
        <v>4.87</v>
      </c>
      <c r="S7" s="32">
        <v>2.95</v>
      </c>
      <c r="T7" s="32">
        <v>24.07</v>
      </c>
      <c r="U7" s="32">
        <v>13.79</v>
      </c>
    </row>
    <row r="8">
      <c r="B8" s="32">
        <v>62.46</v>
      </c>
      <c r="C8" s="32">
        <v>4.87</v>
      </c>
      <c r="D8" s="32">
        <v>3.65</v>
      </c>
      <c r="E8" s="32">
        <v>6.15</v>
      </c>
      <c r="F8" s="32">
        <v>5.1</v>
      </c>
      <c r="G8" s="32">
        <v>8.27</v>
      </c>
      <c r="H8" s="32">
        <v>1.81</v>
      </c>
      <c r="I8" s="32">
        <v>3.37</v>
      </c>
      <c r="J8" s="32">
        <v>6.86</v>
      </c>
      <c r="K8" s="32">
        <v>10.73</v>
      </c>
      <c r="L8" s="32">
        <v>2.28</v>
      </c>
      <c r="M8" s="32">
        <v>0.61</v>
      </c>
      <c r="N8" s="32">
        <v>9.84</v>
      </c>
      <c r="O8" s="32">
        <v>16.24</v>
      </c>
      <c r="P8" s="32">
        <v>4.96</v>
      </c>
      <c r="Q8" s="32">
        <v>5.59</v>
      </c>
      <c r="R8" s="32">
        <v>4.96</v>
      </c>
      <c r="S8" s="32">
        <v>2.92</v>
      </c>
      <c r="T8" s="32">
        <v>24.02</v>
      </c>
      <c r="U8" s="32">
        <v>13.49</v>
      </c>
    </row>
    <row r="9">
      <c r="B9" s="32">
        <v>62.38</v>
      </c>
      <c r="C9" s="32">
        <v>4.51</v>
      </c>
      <c r="D9" s="32">
        <v>3.13</v>
      </c>
      <c r="E9" s="32">
        <v>6.09</v>
      </c>
      <c r="F9" s="32">
        <v>5.11</v>
      </c>
      <c r="G9" s="32">
        <v>7.11</v>
      </c>
      <c r="H9" s="32">
        <v>1.39</v>
      </c>
      <c r="I9" s="32">
        <v>3.32</v>
      </c>
      <c r="J9" s="32">
        <v>6.79</v>
      </c>
      <c r="K9" s="32">
        <v>11.29</v>
      </c>
      <c r="L9" s="32">
        <v>2.02</v>
      </c>
      <c r="M9" s="32">
        <v>0.63</v>
      </c>
      <c r="N9" s="32">
        <v>8.51</v>
      </c>
      <c r="O9" s="32">
        <v>16.24</v>
      </c>
      <c r="P9" s="32">
        <v>4.71</v>
      </c>
      <c r="Q9" s="32">
        <v>5.27</v>
      </c>
      <c r="R9" s="32">
        <v>4.93</v>
      </c>
      <c r="S9" s="32">
        <v>2.98</v>
      </c>
      <c r="T9" s="32">
        <v>24.09</v>
      </c>
      <c r="U9" s="32">
        <v>13.79</v>
      </c>
    </row>
    <row r="10">
      <c r="B10" s="32">
        <v>62.4</v>
      </c>
      <c r="C10" s="32">
        <v>4.94</v>
      </c>
      <c r="D10" s="32">
        <v>3.79</v>
      </c>
      <c r="E10" s="32">
        <v>6.16</v>
      </c>
      <c r="F10" s="32">
        <v>4.94</v>
      </c>
      <c r="G10" s="32">
        <v>8.29</v>
      </c>
      <c r="H10" s="32">
        <v>1.42</v>
      </c>
      <c r="I10" s="32">
        <v>3.47</v>
      </c>
      <c r="J10" s="32">
        <v>6.92</v>
      </c>
      <c r="K10" s="32">
        <v>9.55</v>
      </c>
      <c r="L10" s="32">
        <v>1.63</v>
      </c>
      <c r="M10" s="32">
        <v>0.58</v>
      </c>
      <c r="N10" s="32">
        <v>9.8</v>
      </c>
      <c r="O10" s="32">
        <v>16.18</v>
      </c>
      <c r="P10" s="32">
        <v>4.78</v>
      </c>
      <c r="Q10" s="32">
        <v>5.39</v>
      </c>
      <c r="R10" s="32">
        <v>4.91</v>
      </c>
      <c r="S10" s="32">
        <v>3.14</v>
      </c>
      <c r="T10" s="32">
        <v>24.0</v>
      </c>
      <c r="U10" s="32">
        <v>13.63</v>
      </c>
    </row>
    <row r="11">
      <c r="B11" s="32">
        <v>62.3</v>
      </c>
      <c r="C11" s="32">
        <v>4.71</v>
      </c>
      <c r="D11" s="32">
        <v>3.42</v>
      </c>
      <c r="E11" s="32">
        <v>6.39</v>
      </c>
      <c r="F11" s="32">
        <v>5.28</v>
      </c>
      <c r="G11" s="32">
        <v>9.12</v>
      </c>
      <c r="H11" s="32">
        <v>1.85</v>
      </c>
      <c r="I11" s="32">
        <v>3.42</v>
      </c>
      <c r="J11" s="32">
        <v>6.89</v>
      </c>
      <c r="K11" s="32">
        <v>10.61</v>
      </c>
      <c r="L11" s="32">
        <v>2.13</v>
      </c>
      <c r="M11" s="32">
        <v>0.6</v>
      </c>
      <c r="N11" s="32">
        <v>9.91</v>
      </c>
      <c r="O11" s="32">
        <v>16.31</v>
      </c>
      <c r="P11" s="32">
        <v>4.99</v>
      </c>
      <c r="Q11" s="32">
        <v>5.68</v>
      </c>
      <c r="R11" s="32">
        <v>4.91</v>
      </c>
      <c r="S11" s="32">
        <v>2.93</v>
      </c>
      <c r="T11" s="32">
        <v>24.05</v>
      </c>
      <c r="U11" s="32">
        <v>13.72</v>
      </c>
    </row>
    <row r="13">
      <c r="A13" s="115" t="s">
        <v>137</v>
      </c>
      <c r="B13" s="34">
        <f t="shared" ref="B13:U13" si="1">AVERAGE(B3:B12)</f>
        <v>62.37444444</v>
      </c>
      <c r="C13" s="34">
        <f t="shared" si="1"/>
        <v>4.746666667</v>
      </c>
      <c r="D13" s="34">
        <f t="shared" si="1"/>
        <v>3.288888889</v>
      </c>
      <c r="E13" s="34">
        <f t="shared" si="1"/>
        <v>6.467777778</v>
      </c>
      <c r="F13" s="34">
        <f t="shared" si="1"/>
        <v>5.375555556</v>
      </c>
      <c r="G13" s="34">
        <f t="shared" si="1"/>
        <v>8.464444444</v>
      </c>
      <c r="H13" s="34">
        <f t="shared" si="1"/>
        <v>1.617777778</v>
      </c>
      <c r="I13" s="34">
        <f t="shared" si="1"/>
        <v>3.362222222</v>
      </c>
      <c r="J13" s="34">
        <f t="shared" si="1"/>
        <v>6.845555556</v>
      </c>
      <c r="K13" s="34">
        <f t="shared" si="1"/>
        <v>10.36111111</v>
      </c>
      <c r="L13" s="34">
        <f t="shared" si="1"/>
        <v>2.016666667</v>
      </c>
      <c r="M13" s="34">
        <f t="shared" si="1"/>
        <v>0.6033333333</v>
      </c>
      <c r="N13" s="34">
        <f t="shared" si="1"/>
        <v>9.517777778</v>
      </c>
      <c r="O13" s="34">
        <f t="shared" si="1"/>
        <v>16.24111111</v>
      </c>
      <c r="P13" s="34">
        <f t="shared" si="1"/>
        <v>4.9</v>
      </c>
      <c r="Q13" s="34">
        <f t="shared" si="1"/>
        <v>5.677777778</v>
      </c>
      <c r="R13" s="34">
        <f t="shared" si="1"/>
        <v>4.921111111</v>
      </c>
      <c r="S13" s="34">
        <f t="shared" si="1"/>
        <v>2.974444444</v>
      </c>
      <c r="T13" s="34">
        <f t="shared" si="1"/>
        <v>24.01555556</v>
      </c>
      <c r="U13" s="34">
        <f t="shared" si="1"/>
        <v>13.65111111</v>
      </c>
    </row>
    <row r="14">
      <c r="A14" s="115" t="s">
        <v>138</v>
      </c>
      <c r="B14" s="32">
        <f t="shared" ref="B14:U14" si="2">_xlfn.STDEV.S(B3:B12)</f>
        <v>0.05981452815</v>
      </c>
      <c r="C14" s="32">
        <f t="shared" si="2"/>
        <v>0.1630184039</v>
      </c>
      <c r="D14" s="32">
        <f t="shared" si="2"/>
        <v>0.2994346525</v>
      </c>
      <c r="E14" s="32">
        <f t="shared" si="2"/>
        <v>0.7937218936</v>
      </c>
      <c r="F14" s="32">
        <f t="shared" si="2"/>
        <v>0.6180637328</v>
      </c>
      <c r="G14" s="32">
        <f t="shared" si="2"/>
        <v>0.9689828573</v>
      </c>
      <c r="H14" s="32">
        <f t="shared" si="2"/>
        <v>0.2549891065</v>
      </c>
      <c r="I14" s="32">
        <f t="shared" si="2"/>
        <v>0.06320161742</v>
      </c>
      <c r="J14" s="32">
        <f t="shared" si="2"/>
        <v>0.04275251779</v>
      </c>
      <c r="K14" s="32">
        <f t="shared" si="2"/>
        <v>0.6314159573</v>
      </c>
      <c r="L14" s="32">
        <f t="shared" si="2"/>
        <v>0.2004370225</v>
      </c>
      <c r="M14" s="32">
        <f t="shared" si="2"/>
        <v>0.03041381265</v>
      </c>
      <c r="N14" s="32">
        <f t="shared" si="2"/>
        <v>0.8438568862</v>
      </c>
      <c r="O14" s="32">
        <f t="shared" si="2"/>
        <v>0.06392269637</v>
      </c>
      <c r="P14" s="32">
        <f t="shared" si="2"/>
        <v>0.1794435844</v>
      </c>
      <c r="Q14" s="32">
        <f t="shared" si="2"/>
        <v>0.2522289524</v>
      </c>
      <c r="R14" s="32">
        <f t="shared" si="2"/>
        <v>0.02420973174</v>
      </c>
      <c r="S14" s="32">
        <f t="shared" si="2"/>
        <v>0.1264032348</v>
      </c>
      <c r="T14" s="32">
        <f t="shared" si="2"/>
        <v>0.07812027764</v>
      </c>
      <c r="U14" s="32">
        <f t="shared" si="2"/>
        <v>0.1022795733</v>
      </c>
    </row>
    <row r="15">
      <c r="A15" s="114" t="s">
        <v>139</v>
      </c>
      <c r="B15" s="34">
        <f t="shared" ref="B15:U15" si="3">2*B14</f>
        <v>0.1196290563</v>
      </c>
      <c r="C15" s="34">
        <f t="shared" si="3"/>
        <v>0.3260368077</v>
      </c>
      <c r="D15" s="34">
        <f t="shared" si="3"/>
        <v>0.598869305</v>
      </c>
      <c r="E15" s="34">
        <f t="shared" si="3"/>
        <v>1.587443787</v>
      </c>
      <c r="F15" s="34">
        <f t="shared" si="3"/>
        <v>1.236127466</v>
      </c>
      <c r="G15" s="34">
        <f t="shared" si="3"/>
        <v>1.937965715</v>
      </c>
      <c r="H15" s="34">
        <f t="shared" si="3"/>
        <v>0.509978213</v>
      </c>
      <c r="I15" s="34">
        <f t="shared" si="3"/>
        <v>0.1264032348</v>
      </c>
      <c r="J15" s="34">
        <f t="shared" si="3"/>
        <v>0.08550503559</v>
      </c>
      <c r="K15" s="34">
        <f t="shared" si="3"/>
        <v>1.262831915</v>
      </c>
      <c r="L15" s="34">
        <f t="shared" si="3"/>
        <v>0.4008740451</v>
      </c>
      <c r="M15" s="34">
        <f t="shared" si="3"/>
        <v>0.0608276253</v>
      </c>
      <c r="N15" s="34">
        <f t="shared" si="3"/>
        <v>1.687713772</v>
      </c>
      <c r="O15" s="34">
        <f t="shared" si="3"/>
        <v>0.1278453927</v>
      </c>
      <c r="P15" s="34">
        <f t="shared" si="3"/>
        <v>0.3588871689</v>
      </c>
      <c r="Q15" s="34">
        <f t="shared" si="3"/>
        <v>0.5044579049</v>
      </c>
      <c r="R15" s="34">
        <f t="shared" si="3"/>
        <v>0.04841946349</v>
      </c>
      <c r="S15" s="34">
        <f t="shared" si="3"/>
        <v>0.2528064697</v>
      </c>
      <c r="T15" s="34">
        <f t="shared" si="3"/>
        <v>0.1562405553</v>
      </c>
      <c r="U15" s="34">
        <f t="shared" si="3"/>
        <v>0.2045591466</v>
      </c>
    </row>
    <row r="16">
      <c r="A16" s="114" t="s">
        <v>140</v>
      </c>
      <c r="B16" s="32">
        <v>60.85</v>
      </c>
      <c r="C16" s="32">
        <v>4.6</v>
      </c>
      <c r="D16" s="32">
        <v>3.7</v>
      </c>
      <c r="E16" s="32">
        <v>10.52</v>
      </c>
      <c r="F16" s="32">
        <v>8.64</v>
      </c>
      <c r="G16" s="32">
        <v>10.67</v>
      </c>
      <c r="H16" s="32">
        <v>2.05</v>
      </c>
      <c r="I16" s="32">
        <v>5.3</v>
      </c>
      <c r="J16" s="32">
        <v>8.18</v>
      </c>
      <c r="K16" s="32">
        <v>9.57</v>
      </c>
      <c r="L16" s="32">
        <v>2.62</v>
      </c>
      <c r="M16" s="32">
        <v>0.74</v>
      </c>
      <c r="N16" s="32">
        <v>12.61</v>
      </c>
      <c r="O16" s="32">
        <v>27.05</v>
      </c>
      <c r="P16" s="32">
        <v>8.18</v>
      </c>
      <c r="Q16" s="32">
        <v>6.18</v>
      </c>
      <c r="R16" s="32">
        <v>8.49</v>
      </c>
      <c r="S16" s="32">
        <v>3.12</v>
      </c>
      <c r="T16" s="32">
        <v>29.77</v>
      </c>
      <c r="U16" s="32">
        <v>18.26</v>
      </c>
    </row>
    <row r="17">
      <c r="A17" s="116"/>
      <c r="B17" s="117"/>
      <c r="C17" s="117"/>
      <c r="D17" s="117"/>
      <c r="E17" s="117"/>
      <c r="F17" s="117"/>
      <c r="G17" s="117"/>
      <c r="H17" s="117"/>
      <c r="I17" s="117"/>
      <c r="J17" s="112" t="s">
        <v>141</v>
      </c>
      <c r="K17" s="117">
        <f>average(B15:K15)</f>
        <v>0.7790790535</v>
      </c>
      <c r="L17" s="117"/>
      <c r="M17" s="117"/>
      <c r="N17" s="117"/>
      <c r="O17" s="117"/>
      <c r="P17" s="112" t="s">
        <v>142</v>
      </c>
      <c r="Q17" s="117">
        <f>average(L15:Q15)</f>
        <v>0.5234343182</v>
      </c>
      <c r="R17" s="117"/>
      <c r="S17" s="117"/>
      <c r="T17" s="112" t="s">
        <v>143</v>
      </c>
      <c r="U17" s="117">
        <f>average(R15:U15)</f>
        <v>0.1655064088</v>
      </c>
      <c r="V17" s="117"/>
      <c r="W17" s="117"/>
      <c r="X17" s="117"/>
      <c r="Y17" s="117"/>
      <c r="Z17" s="117"/>
    </row>
    <row r="18">
      <c r="A18" s="118"/>
    </row>
    <row r="19">
      <c r="A19" s="115" t="s">
        <v>144</v>
      </c>
      <c r="B19" s="119">
        <v>7648.0</v>
      </c>
      <c r="C19" s="119">
        <v>3340.0</v>
      </c>
      <c r="D19" s="119">
        <v>2952.0</v>
      </c>
      <c r="E19" s="119">
        <v>3120.0</v>
      </c>
      <c r="F19" s="119">
        <v>3084.0</v>
      </c>
      <c r="G19" s="119">
        <v>3016.0</v>
      </c>
      <c r="H19" s="119">
        <v>3076.0</v>
      </c>
      <c r="I19" s="119">
        <v>19136.0</v>
      </c>
      <c r="J19" s="119">
        <v>3056.0</v>
      </c>
      <c r="K19" s="119">
        <v>2884.0</v>
      </c>
      <c r="L19" s="119">
        <v>8096.0</v>
      </c>
      <c r="M19" s="119">
        <v>9140.0</v>
      </c>
      <c r="N19" s="119">
        <v>2940.0</v>
      </c>
      <c r="O19" s="119">
        <v>21724.0</v>
      </c>
      <c r="P19" s="119">
        <v>10884.0</v>
      </c>
      <c r="Q19" s="119">
        <v>5160.0</v>
      </c>
      <c r="R19" s="119">
        <v>35840.0</v>
      </c>
      <c r="S19" s="119">
        <v>17584.0</v>
      </c>
      <c r="T19" s="119">
        <v>12380.0</v>
      </c>
      <c r="U19" s="119">
        <v>144324.0</v>
      </c>
    </row>
    <row r="20">
      <c r="B20" s="119">
        <v>7640.0</v>
      </c>
      <c r="C20" s="119">
        <v>3368.0</v>
      </c>
      <c r="D20" s="119">
        <v>3076.0</v>
      </c>
      <c r="E20" s="119">
        <v>3032.0</v>
      </c>
      <c r="F20" s="119">
        <v>3004.0</v>
      </c>
      <c r="G20" s="119">
        <v>2940.0</v>
      </c>
      <c r="H20" s="119">
        <v>2992.0</v>
      </c>
      <c r="I20" s="119">
        <v>19132.0</v>
      </c>
      <c r="J20" s="119">
        <v>3012.0</v>
      </c>
      <c r="K20" s="119">
        <v>2924.0</v>
      </c>
      <c r="L20" s="119">
        <v>8088.0</v>
      </c>
      <c r="M20" s="119">
        <v>9180.0</v>
      </c>
      <c r="N20" s="119">
        <v>3068.0</v>
      </c>
      <c r="O20" s="119">
        <v>21708.0</v>
      </c>
      <c r="P20" s="119">
        <v>10884.0</v>
      </c>
      <c r="Q20" s="119">
        <v>5160.0</v>
      </c>
      <c r="R20" s="119">
        <v>33776.0</v>
      </c>
      <c r="S20" s="119">
        <v>17564.0</v>
      </c>
      <c r="T20" s="119">
        <v>12380.0</v>
      </c>
      <c r="U20" s="119">
        <v>144332.0</v>
      </c>
    </row>
    <row r="21">
      <c r="B21" s="119">
        <v>7648.0</v>
      </c>
      <c r="C21" s="119">
        <v>3252.0</v>
      </c>
      <c r="D21" s="119">
        <v>3040.0</v>
      </c>
      <c r="E21" s="119">
        <v>3104.0</v>
      </c>
      <c r="F21" s="119">
        <v>2988.0</v>
      </c>
      <c r="G21" s="119">
        <v>3068.0</v>
      </c>
      <c r="H21" s="119">
        <v>2976.0</v>
      </c>
      <c r="I21" s="119">
        <v>19136.0</v>
      </c>
      <c r="J21" s="119">
        <v>2956.0</v>
      </c>
      <c r="K21" s="119">
        <v>2948.0</v>
      </c>
      <c r="L21" s="119">
        <v>8092.0</v>
      </c>
      <c r="M21" s="119">
        <v>9208.0</v>
      </c>
      <c r="N21" s="119">
        <v>2988.0</v>
      </c>
      <c r="O21" s="119">
        <v>21788.0</v>
      </c>
      <c r="P21" s="119">
        <v>10880.0</v>
      </c>
      <c r="Q21" s="119">
        <v>5160.0</v>
      </c>
      <c r="R21" s="119">
        <v>35848.0</v>
      </c>
      <c r="S21" s="119">
        <v>17560.0</v>
      </c>
      <c r="T21" s="119">
        <v>12380.0</v>
      </c>
      <c r="U21" s="119">
        <v>144352.0</v>
      </c>
    </row>
    <row r="22">
      <c r="B22" s="119">
        <v>7644.0</v>
      </c>
      <c r="C22" s="119">
        <v>3132.0</v>
      </c>
      <c r="D22" s="119">
        <v>3072.0</v>
      </c>
      <c r="E22" s="119">
        <v>3016.0</v>
      </c>
      <c r="F22" s="119">
        <v>3080.0</v>
      </c>
      <c r="G22" s="119">
        <v>2904.0</v>
      </c>
      <c r="H22" s="119">
        <v>3020.0</v>
      </c>
      <c r="I22" s="119">
        <v>19140.0</v>
      </c>
      <c r="J22" s="119">
        <v>2876.0</v>
      </c>
      <c r="K22" s="119">
        <v>2988.0</v>
      </c>
      <c r="L22" s="119">
        <v>8040.0</v>
      </c>
      <c r="M22" s="119">
        <v>9208.0</v>
      </c>
      <c r="N22" s="119">
        <v>2884.0</v>
      </c>
      <c r="O22" s="119">
        <v>21828.0</v>
      </c>
      <c r="P22" s="119">
        <v>10884.0</v>
      </c>
      <c r="Q22" s="119">
        <v>5160.0</v>
      </c>
      <c r="R22" s="119">
        <v>36256.0</v>
      </c>
      <c r="S22" s="119">
        <v>17476.0</v>
      </c>
      <c r="T22" s="119">
        <v>12380.0</v>
      </c>
      <c r="U22" s="119">
        <v>144336.0</v>
      </c>
    </row>
    <row r="23">
      <c r="B23" s="119">
        <v>7644.0</v>
      </c>
      <c r="C23" s="119">
        <v>3192.0</v>
      </c>
      <c r="D23" s="119">
        <v>3004.0</v>
      </c>
      <c r="E23" s="119">
        <v>3036.0</v>
      </c>
      <c r="F23" s="119">
        <v>2924.0</v>
      </c>
      <c r="G23" s="119">
        <v>3072.0</v>
      </c>
      <c r="H23" s="119">
        <v>3020.0</v>
      </c>
      <c r="I23" s="119">
        <v>19144.0</v>
      </c>
      <c r="J23" s="119">
        <v>2948.0</v>
      </c>
      <c r="K23" s="119">
        <v>3064.0</v>
      </c>
      <c r="L23" s="119">
        <v>8092.0</v>
      </c>
      <c r="M23" s="119">
        <v>9212.0</v>
      </c>
      <c r="N23" s="119">
        <v>3080.0</v>
      </c>
      <c r="O23" s="119">
        <v>21860.0</v>
      </c>
      <c r="P23" s="119">
        <v>10888.0</v>
      </c>
      <c r="Q23" s="119">
        <v>5164.0</v>
      </c>
      <c r="R23" s="119">
        <v>36116.0</v>
      </c>
      <c r="S23" s="119">
        <v>17500.0</v>
      </c>
      <c r="T23" s="119">
        <v>12380.0</v>
      </c>
      <c r="U23" s="119">
        <v>144336.0</v>
      </c>
    </row>
    <row r="24">
      <c r="B24" s="119">
        <v>7612.0</v>
      </c>
      <c r="C24" s="119">
        <v>3264.0</v>
      </c>
      <c r="D24" s="119">
        <v>3104.0</v>
      </c>
      <c r="E24" s="119">
        <v>2980.0</v>
      </c>
      <c r="F24" s="119">
        <v>3068.0</v>
      </c>
      <c r="G24" s="119">
        <v>3068.0</v>
      </c>
      <c r="H24" s="119">
        <v>2808.0</v>
      </c>
      <c r="I24" s="119">
        <v>19136.0</v>
      </c>
      <c r="J24" s="119">
        <v>2904.0</v>
      </c>
      <c r="K24" s="119">
        <v>3104.0</v>
      </c>
      <c r="L24" s="119">
        <v>8128.0</v>
      </c>
      <c r="M24" s="119">
        <v>9168.0</v>
      </c>
      <c r="N24" s="119">
        <v>2944.0</v>
      </c>
      <c r="O24" s="119">
        <v>21780.0</v>
      </c>
      <c r="P24" s="119">
        <v>10884.0</v>
      </c>
      <c r="Q24" s="119">
        <v>5152.0</v>
      </c>
      <c r="R24" s="119">
        <v>36192.0</v>
      </c>
      <c r="S24" s="119">
        <v>17564.0</v>
      </c>
      <c r="T24" s="119">
        <v>12384.0</v>
      </c>
      <c r="U24" s="119">
        <v>144304.0</v>
      </c>
    </row>
    <row r="25">
      <c r="B25" s="119">
        <v>7608.0</v>
      </c>
      <c r="C25" s="119">
        <v>3164.0</v>
      </c>
      <c r="D25" s="119">
        <v>2920.0</v>
      </c>
      <c r="E25" s="119">
        <v>3024.0</v>
      </c>
      <c r="F25" s="119">
        <v>3064.0</v>
      </c>
      <c r="G25" s="119">
        <v>3072.0</v>
      </c>
      <c r="H25" s="119">
        <v>2860.0</v>
      </c>
      <c r="I25" s="119">
        <v>19052.0</v>
      </c>
      <c r="J25" s="119">
        <v>2896.0</v>
      </c>
      <c r="K25" s="119">
        <v>2992.0</v>
      </c>
      <c r="L25" s="119">
        <v>8092.0</v>
      </c>
      <c r="M25" s="119">
        <v>9208.0</v>
      </c>
      <c r="N25" s="119">
        <v>3080.0</v>
      </c>
      <c r="O25" s="119">
        <v>21768.0</v>
      </c>
      <c r="P25" s="119">
        <v>10884.0</v>
      </c>
      <c r="Q25" s="119">
        <v>5160.0</v>
      </c>
      <c r="R25" s="119">
        <v>36060.0</v>
      </c>
      <c r="S25" s="119">
        <v>17556.0</v>
      </c>
      <c r="T25" s="119">
        <v>12380.0</v>
      </c>
      <c r="U25" s="119">
        <v>144360.0</v>
      </c>
    </row>
    <row r="26">
      <c r="B26" s="119">
        <v>7648.0</v>
      </c>
      <c r="C26" s="119">
        <v>3216.0</v>
      </c>
      <c r="D26" s="119">
        <v>3092.0</v>
      </c>
      <c r="E26" s="119">
        <v>3112.0</v>
      </c>
      <c r="F26" s="119">
        <v>3080.0</v>
      </c>
      <c r="G26" s="119">
        <v>3088.0</v>
      </c>
      <c r="H26" s="119">
        <v>3012.0</v>
      </c>
      <c r="I26" s="119">
        <v>19124.0</v>
      </c>
      <c r="J26" s="119">
        <v>2972.0</v>
      </c>
      <c r="K26" s="119">
        <v>3064.0</v>
      </c>
      <c r="L26" s="119">
        <v>8084.0</v>
      </c>
      <c r="M26" s="119">
        <v>9144.0</v>
      </c>
      <c r="N26" s="119">
        <v>2964.0</v>
      </c>
      <c r="O26" s="119">
        <v>21648.0</v>
      </c>
      <c r="P26" s="119">
        <v>10884.0</v>
      </c>
      <c r="Q26" s="119">
        <v>5160.0</v>
      </c>
      <c r="R26" s="119">
        <v>35988.0</v>
      </c>
      <c r="S26" s="119">
        <v>17588.0</v>
      </c>
      <c r="T26" s="119">
        <v>12384.0</v>
      </c>
      <c r="U26" s="119">
        <v>144340.0</v>
      </c>
    </row>
    <row r="27">
      <c r="B27" s="119">
        <v>7644.0</v>
      </c>
      <c r="C27" s="119">
        <v>3128.0</v>
      </c>
      <c r="D27" s="119">
        <v>3000.0</v>
      </c>
      <c r="E27" s="119">
        <v>3124.0</v>
      </c>
      <c r="F27" s="119">
        <v>2920.0</v>
      </c>
      <c r="G27" s="119">
        <v>3076.0</v>
      </c>
      <c r="H27" s="119">
        <v>2996.0</v>
      </c>
      <c r="I27" s="119">
        <v>19140.0</v>
      </c>
      <c r="J27" s="119">
        <v>3080.0</v>
      </c>
      <c r="K27" s="119">
        <v>2952.0</v>
      </c>
      <c r="L27" s="119">
        <v>8076.0</v>
      </c>
      <c r="M27" s="119">
        <v>9188.0</v>
      </c>
      <c r="N27" s="119">
        <v>2972.0</v>
      </c>
      <c r="O27" s="119">
        <v>21772.0</v>
      </c>
      <c r="P27" s="119">
        <v>10884.0</v>
      </c>
      <c r="Q27" s="119">
        <v>5160.0</v>
      </c>
      <c r="R27" s="119">
        <v>36340.0</v>
      </c>
      <c r="S27" s="119">
        <v>17572.0</v>
      </c>
      <c r="T27" s="119">
        <v>12380.0</v>
      </c>
      <c r="U27" s="119">
        <v>144300.0</v>
      </c>
    </row>
    <row r="28">
      <c r="B28" s="119">
        <v>7648.0</v>
      </c>
      <c r="C28" s="119">
        <v>3188.0</v>
      </c>
      <c r="D28" s="119">
        <v>3140.0</v>
      </c>
      <c r="E28" s="119">
        <v>3048.0</v>
      </c>
      <c r="F28" s="119">
        <v>2972.0</v>
      </c>
      <c r="G28" s="119">
        <v>3068.0</v>
      </c>
      <c r="H28" s="119">
        <v>2912.0</v>
      </c>
      <c r="I28" s="119">
        <v>19140.0</v>
      </c>
      <c r="J28" s="119">
        <v>2948.0</v>
      </c>
      <c r="K28" s="119">
        <v>2948.0</v>
      </c>
      <c r="L28" s="119">
        <v>8088.0</v>
      </c>
      <c r="M28" s="119">
        <v>9184.0</v>
      </c>
      <c r="N28" s="119">
        <v>2992.0</v>
      </c>
      <c r="O28" s="119">
        <v>21756.0</v>
      </c>
      <c r="P28" s="119">
        <v>10884.0</v>
      </c>
      <c r="Q28" s="119">
        <v>5160.0</v>
      </c>
      <c r="R28" s="119">
        <v>35748.0</v>
      </c>
      <c r="S28" s="119">
        <v>17552.0</v>
      </c>
      <c r="T28" s="119">
        <v>12380.0</v>
      </c>
      <c r="U28" s="119">
        <v>144344.0</v>
      </c>
    </row>
    <row r="29">
      <c r="A29" s="115" t="s">
        <v>137</v>
      </c>
      <c r="B29" s="34">
        <f t="shared" ref="B29:U29" si="4">AVERAGE(B19:B28)</f>
        <v>7638.4</v>
      </c>
      <c r="C29" s="34">
        <f t="shared" si="4"/>
        <v>3224.4</v>
      </c>
      <c r="D29" s="34">
        <f t="shared" si="4"/>
        <v>3040</v>
      </c>
      <c r="E29" s="34">
        <f t="shared" si="4"/>
        <v>3059.6</v>
      </c>
      <c r="F29" s="34">
        <f t="shared" si="4"/>
        <v>3018.4</v>
      </c>
      <c r="G29" s="34">
        <f t="shared" si="4"/>
        <v>3037.2</v>
      </c>
      <c r="H29" s="34">
        <f t="shared" si="4"/>
        <v>2967.2</v>
      </c>
      <c r="I29" s="34">
        <f t="shared" si="4"/>
        <v>19128</v>
      </c>
      <c r="J29" s="34">
        <f t="shared" si="4"/>
        <v>2964.8</v>
      </c>
      <c r="K29" s="34">
        <f t="shared" si="4"/>
        <v>2986.8</v>
      </c>
      <c r="L29" s="34">
        <f t="shared" si="4"/>
        <v>8087.6</v>
      </c>
      <c r="M29" s="34">
        <f t="shared" si="4"/>
        <v>9184</v>
      </c>
      <c r="N29" s="34">
        <f t="shared" si="4"/>
        <v>2991.2</v>
      </c>
      <c r="O29" s="34">
        <f t="shared" si="4"/>
        <v>21763.2</v>
      </c>
      <c r="P29" s="34">
        <f t="shared" si="4"/>
        <v>10884</v>
      </c>
      <c r="Q29" s="34">
        <f t="shared" si="4"/>
        <v>5159.6</v>
      </c>
      <c r="R29" s="34">
        <f t="shared" si="4"/>
        <v>35816.4</v>
      </c>
      <c r="S29" s="34">
        <f t="shared" si="4"/>
        <v>17551.6</v>
      </c>
      <c r="T29" s="34">
        <f t="shared" si="4"/>
        <v>12380.8</v>
      </c>
      <c r="U29" s="34">
        <f t="shared" si="4"/>
        <v>144332.8</v>
      </c>
    </row>
    <row r="30">
      <c r="A30" s="115" t="s">
        <v>138</v>
      </c>
      <c r="B30" s="32">
        <f t="shared" ref="B30:U30" si="5">_xlfn.STDEV.S(B19:B28)</f>
        <v>15.22570925</v>
      </c>
      <c r="C30" s="32">
        <f t="shared" si="5"/>
        <v>81.81170794</v>
      </c>
      <c r="D30" s="32">
        <f t="shared" si="5"/>
        <v>70.04760286</v>
      </c>
      <c r="E30" s="32">
        <f t="shared" si="5"/>
        <v>51.06684073</v>
      </c>
      <c r="F30" s="32">
        <f t="shared" si="5"/>
        <v>65.24347562</v>
      </c>
      <c r="G30" s="32">
        <f t="shared" si="5"/>
        <v>64.1124013</v>
      </c>
      <c r="H30" s="32">
        <f t="shared" si="5"/>
        <v>82.2094885</v>
      </c>
      <c r="I30" s="32">
        <f t="shared" si="5"/>
        <v>27.2600644</v>
      </c>
      <c r="J30" s="32">
        <f t="shared" si="5"/>
        <v>67.35115276</v>
      </c>
      <c r="K30" s="32">
        <f t="shared" si="5"/>
        <v>70.25161129</v>
      </c>
      <c r="L30" s="32">
        <f t="shared" si="5"/>
        <v>21.53653227</v>
      </c>
      <c r="M30" s="32">
        <f t="shared" si="5"/>
        <v>26.53299832</v>
      </c>
      <c r="N30" s="32">
        <f t="shared" si="5"/>
        <v>65.937344</v>
      </c>
      <c r="O30" s="32">
        <f t="shared" si="5"/>
        <v>60.06810949</v>
      </c>
      <c r="P30" s="32">
        <f t="shared" si="5"/>
        <v>1.885618083</v>
      </c>
      <c r="Q30" s="32">
        <f t="shared" si="5"/>
        <v>2.951459149</v>
      </c>
      <c r="R30" s="32">
        <f t="shared" si="5"/>
        <v>742.1061919</v>
      </c>
      <c r="S30" s="32">
        <f t="shared" si="5"/>
        <v>35.84906631</v>
      </c>
      <c r="T30" s="32">
        <f t="shared" si="5"/>
        <v>1.686548085</v>
      </c>
      <c r="U30" s="32">
        <f t="shared" si="5"/>
        <v>19.11834488</v>
      </c>
    </row>
    <row r="31">
      <c r="A31" s="114" t="s">
        <v>139</v>
      </c>
      <c r="B31" s="34">
        <f t="shared" ref="B31:U31" si="6">2*B30</f>
        <v>30.4514185</v>
      </c>
      <c r="C31" s="34">
        <f t="shared" si="6"/>
        <v>163.6234159</v>
      </c>
      <c r="D31" s="34">
        <f t="shared" si="6"/>
        <v>140.0952057</v>
      </c>
      <c r="E31" s="34">
        <f t="shared" si="6"/>
        <v>102.1336815</v>
      </c>
      <c r="F31" s="34">
        <f t="shared" si="6"/>
        <v>130.4869512</v>
      </c>
      <c r="G31" s="34">
        <f t="shared" si="6"/>
        <v>128.2248026</v>
      </c>
      <c r="H31" s="34">
        <f t="shared" si="6"/>
        <v>164.418977</v>
      </c>
      <c r="I31" s="34">
        <f t="shared" si="6"/>
        <v>54.5201288</v>
      </c>
      <c r="J31" s="34">
        <f t="shared" si="6"/>
        <v>134.7023055</v>
      </c>
      <c r="K31" s="34">
        <f t="shared" si="6"/>
        <v>140.5032226</v>
      </c>
      <c r="L31" s="34">
        <f t="shared" si="6"/>
        <v>43.07306454</v>
      </c>
      <c r="M31" s="34">
        <f t="shared" si="6"/>
        <v>53.06599665</v>
      </c>
      <c r="N31" s="34">
        <f t="shared" si="6"/>
        <v>131.874688</v>
      </c>
      <c r="O31" s="34">
        <f t="shared" si="6"/>
        <v>120.136219</v>
      </c>
      <c r="P31" s="34">
        <f t="shared" si="6"/>
        <v>3.771236166</v>
      </c>
      <c r="Q31" s="34">
        <f t="shared" si="6"/>
        <v>5.902918299</v>
      </c>
      <c r="R31" s="34">
        <f t="shared" si="6"/>
        <v>1484.212384</v>
      </c>
      <c r="S31" s="34">
        <f t="shared" si="6"/>
        <v>71.69813263</v>
      </c>
      <c r="T31" s="34">
        <f t="shared" si="6"/>
        <v>3.373096171</v>
      </c>
      <c r="U31" s="34">
        <f t="shared" si="6"/>
        <v>38.23668977</v>
      </c>
    </row>
    <row r="32">
      <c r="A32" s="114" t="s">
        <v>145</v>
      </c>
      <c r="B32" s="32">
        <v>7644.0</v>
      </c>
      <c r="C32" s="32">
        <v>3144.0</v>
      </c>
      <c r="D32" s="32">
        <v>2996.0</v>
      </c>
      <c r="E32" s="32">
        <v>2996.0</v>
      </c>
      <c r="F32" s="32">
        <v>2952.0</v>
      </c>
      <c r="G32" s="32">
        <v>3048.0</v>
      </c>
      <c r="H32" s="32">
        <v>2892.0</v>
      </c>
      <c r="I32" s="32">
        <v>19052.0</v>
      </c>
      <c r="J32" s="32">
        <v>3032.0</v>
      </c>
      <c r="K32" s="32">
        <v>3092.0</v>
      </c>
      <c r="L32" s="32">
        <v>8080.0</v>
      </c>
      <c r="M32" s="32">
        <v>9204.0</v>
      </c>
      <c r="N32" s="32">
        <v>2924.0</v>
      </c>
      <c r="O32" s="32">
        <v>21612.0</v>
      </c>
      <c r="P32" s="32">
        <v>10496.0</v>
      </c>
      <c r="Q32" s="32">
        <v>5152.0</v>
      </c>
      <c r="R32" s="32">
        <v>36420.0</v>
      </c>
      <c r="S32" s="32">
        <v>17088.0</v>
      </c>
      <c r="T32" s="32">
        <v>12384.0</v>
      </c>
      <c r="U32" s="32">
        <v>144380.0</v>
      </c>
    </row>
    <row r="33">
      <c r="A33" s="116"/>
      <c r="B33" s="117"/>
      <c r="C33" s="117"/>
      <c r="D33" s="117"/>
      <c r="E33" s="117"/>
      <c r="F33" s="117"/>
      <c r="G33" s="117"/>
      <c r="H33" s="117"/>
      <c r="I33" s="117"/>
      <c r="J33" s="112" t="s">
        <v>141</v>
      </c>
      <c r="K33" s="117">
        <f>average(B31:K31)/1024</f>
        <v>0.1161289169</v>
      </c>
      <c r="L33" s="117"/>
      <c r="M33" s="117"/>
      <c r="N33" s="117"/>
      <c r="O33" s="117"/>
      <c r="P33" s="112" t="s">
        <v>142</v>
      </c>
      <c r="Q33" s="117">
        <f>average(L31:Q31/1024)</f>
        <v>0.005764568651</v>
      </c>
      <c r="R33" s="117"/>
      <c r="S33" s="117"/>
      <c r="T33" s="112" t="s">
        <v>143</v>
      </c>
      <c r="U33" s="117">
        <f>average(R31:U31)/1024</f>
        <v>0.3900196051</v>
      </c>
      <c r="V33" s="117"/>
      <c r="W33" s="117"/>
      <c r="X33" s="117"/>
      <c r="Y33" s="117"/>
      <c r="Z33" s="117"/>
    </row>
    <row r="34">
      <c r="A34" s="115" t="s">
        <v>146</v>
      </c>
      <c r="B34" s="32">
        <v>0.0</v>
      </c>
      <c r="C34" s="32">
        <v>0.0</v>
      </c>
      <c r="D34" s="32">
        <v>0.0</v>
      </c>
      <c r="E34" s="32">
        <v>0.0</v>
      </c>
      <c r="F34" s="32">
        <v>0.0</v>
      </c>
      <c r="G34" s="32">
        <v>0.0</v>
      </c>
      <c r="H34" s="32">
        <v>0.0</v>
      </c>
      <c r="I34" s="32">
        <v>0.0</v>
      </c>
      <c r="J34" s="32">
        <v>0.0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2">
        <v>0.0</v>
      </c>
      <c r="S34" s="32">
        <v>0.0</v>
      </c>
      <c r="T34" s="32">
        <v>0.0</v>
      </c>
      <c r="U34" s="32">
        <v>0.0</v>
      </c>
    </row>
    <row r="35">
      <c r="B35" s="32">
        <v>0.0</v>
      </c>
      <c r="C35" s="32">
        <v>0.0</v>
      </c>
      <c r="D35" s="32">
        <v>0.0</v>
      </c>
      <c r="E35" s="32">
        <v>0.0</v>
      </c>
      <c r="F35" s="32">
        <v>0.0</v>
      </c>
      <c r="G35" s="32">
        <v>0.0</v>
      </c>
      <c r="H35" s="32">
        <v>0.0</v>
      </c>
      <c r="I35" s="32">
        <v>0.0</v>
      </c>
      <c r="J35" s="32">
        <v>0.0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0.0</v>
      </c>
      <c r="U35" s="32">
        <v>0.0</v>
      </c>
    </row>
    <row r="36">
      <c r="B36" s="32">
        <v>0.0</v>
      </c>
      <c r="C36" s="32">
        <v>0.0</v>
      </c>
      <c r="D36" s="32">
        <v>0.0</v>
      </c>
      <c r="E36" s="32">
        <v>0.0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2">
        <v>0.0</v>
      </c>
      <c r="S36" s="32">
        <v>0.0</v>
      </c>
      <c r="T36" s="32">
        <v>0.0</v>
      </c>
      <c r="U36" s="32">
        <v>0.0</v>
      </c>
    </row>
    <row r="37">
      <c r="B37" s="32">
        <v>0.0</v>
      </c>
      <c r="C37" s="32">
        <v>0.0</v>
      </c>
      <c r="D37" s="32">
        <v>0.0</v>
      </c>
      <c r="E37" s="32">
        <v>0.0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2">
        <v>0.0</v>
      </c>
    </row>
    <row r="38">
      <c r="B38" s="32">
        <v>0.0</v>
      </c>
      <c r="C38" s="32">
        <v>0.0</v>
      </c>
      <c r="D38" s="32">
        <v>0.0</v>
      </c>
      <c r="E38" s="32">
        <v>0.0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</row>
    <row r="39">
      <c r="B39" s="32">
        <v>0.0</v>
      </c>
      <c r="C39" s="32">
        <v>0.0</v>
      </c>
      <c r="D39" s="32">
        <v>0.0</v>
      </c>
      <c r="E39" s="32">
        <v>0.0</v>
      </c>
      <c r="F39" s="32">
        <v>0.0</v>
      </c>
      <c r="G39" s="32">
        <v>0.0</v>
      </c>
      <c r="H39" s="32">
        <v>0.0</v>
      </c>
      <c r="I39" s="32">
        <v>0.0</v>
      </c>
      <c r="J39" s="32">
        <v>0.0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</row>
    <row r="40">
      <c r="B40" s="32">
        <v>0.0</v>
      </c>
      <c r="C40" s="32">
        <v>0.0</v>
      </c>
      <c r="D40" s="32">
        <v>0.0</v>
      </c>
      <c r="E40" s="32">
        <v>0.0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2">
        <v>0.0</v>
      </c>
      <c r="S40" s="32">
        <v>0.0</v>
      </c>
      <c r="T40" s="32">
        <v>0.0</v>
      </c>
      <c r="U40" s="32">
        <v>0.0</v>
      </c>
    </row>
    <row r="41">
      <c r="B41" s="32">
        <v>0.0</v>
      </c>
      <c r="C41" s="32">
        <v>0.0</v>
      </c>
      <c r="D41" s="32">
        <v>0.0</v>
      </c>
      <c r="E41" s="32">
        <v>0.0</v>
      </c>
      <c r="F41" s="32">
        <v>0.0</v>
      </c>
      <c r="G41" s="32">
        <v>0.0</v>
      </c>
      <c r="H41" s="32">
        <v>0.0</v>
      </c>
      <c r="I41" s="32">
        <v>0.0</v>
      </c>
      <c r="J41" s="32">
        <v>0.0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2">
        <v>0.0</v>
      </c>
      <c r="S41" s="32">
        <v>0.0</v>
      </c>
      <c r="T41" s="32">
        <v>0.0</v>
      </c>
      <c r="U41" s="32">
        <v>0.0</v>
      </c>
    </row>
    <row r="42">
      <c r="B42" s="32">
        <v>0.0</v>
      </c>
      <c r="C42" s="32">
        <v>0.0</v>
      </c>
      <c r="D42" s="32">
        <v>0.0</v>
      </c>
      <c r="E42" s="32">
        <v>0.0</v>
      </c>
      <c r="F42" s="32">
        <v>0.0</v>
      </c>
      <c r="G42" s="32">
        <v>0.0</v>
      </c>
      <c r="H42" s="32">
        <v>0.0</v>
      </c>
      <c r="I42" s="32">
        <v>0.0</v>
      </c>
      <c r="J42" s="32">
        <v>0.0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2">
        <v>0.0</v>
      </c>
      <c r="S42" s="32">
        <v>0.0</v>
      </c>
      <c r="T42" s="32">
        <v>0.0</v>
      </c>
      <c r="U42" s="32">
        <v>0.0</v>
      </c>
    </row>
    <row r="43">
      <c r="B43" s="32">
        <v>0.0</v>
      </c>
      <c r="C43" s="32">
        <v>0.0</v>
      </c>
      <c r="D43" s="32">
        <v>0.0</v>
      </c>
      <c r="E43" s="32">
        <v>0.0</v>
      </c>
      <c r="F43" s="32">
        <v>0.0</v>
      </c>
      <c r="G43" s="32">
        <v>0.0</v>
      </c>
      <c r="H43" s="32">
        <v>0.0</v>
      </c>
      <c r="I43" s="32">
        <v>0.0</v>
      </c>
      <c r="J43" s="32">
        <v>0.0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2">
        <v>0.0</v>
      </c>
      <c r="S43" s="32">
        <v>0.0</v>
      </c>
      <c r="T43" s="32">
        <v>0.0</v>
      </c>
      <c r="U43" s="32">
        <v>0.0</v>
      </c>
    </row>
    <row r="44">
      <c r="A44" s="115" t="s">
        <v>137</v>
      </c>
      <c r="B44" s="34">
        <f t="shared" ref="B44:U44" si="7">AVERAGE(B34:B43)</f>
        <v>0</v>
      </c>
      <c r="C44" s="34">
        <f t="shared" si="7"/>
        <v>0</v>
      </c>
      <c r="D44" s="34">
        <f t="shared" si="7"/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4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</row>
    <row r="45">
      <c r="A45" s="114"/>
    </row>
    <row r="46">
      <c r="A46" s="114" t="s">
        <v>147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</row>
    <row r="13">
      <c r="A13" s="115" t="s">
        <v>137</v>
      </c>
      <c r="B13" s="32" t="str">
        <f t="shared" ref="B13:U13" si="1">AVERAGE(B3:B12)</f>
        <v>#DIV/0!</v>
      </c>
      <c r="C13" s="32" t="str">
        <f t="shared" si="1"/>
        <v>#DIV/0!</v>
      </c>
      <c r="D13" s="32" t="str">
        <f t="shared" si="1"/>
        <v>#DIV/0!</v>
      </c>
      <c r="E13" s="32" t="str">
        <f t="shared" si="1"/>
        <v>#DIV/0!</v>
      </c>
      <c r="F13" s="32" t="str">
        <f t="shared" si="1"/>
        <v>#DIV/0!</v>
      </c>
      <c r="G13" s="32" t="str">
        <f t="shared" si="1"/>
        <v>#DIV/0!</v>
      </c>
      <c r="H13" s="32" t="str">
        <f t="shared" si="1"/>
        <v>#DIV/0!</v>
      </c>
      <c r="I13" s="32" t="str">
        <f t="shared" si="1"/>
        <v>#DIV/0!</v>
      </c>
      <c r="J13" s="32" t="str">
        <f t="shared" si="1"/>
        <v>#DIV/0!</v>
      </c>
      <c r="K13" s="32" t="str">
        <f t="shared" si="1"/>
        <v>#DIV/0!</v>
      </c>
      <c r="L13" s="32" t="str">
        <f t="shared" si="1"/>
        <v>#DIV/0!</v>
      </c>
      <c r="M13" s="32" t="str">
        <f t="shared" si="1"/>
        <v>#DIV/0!</v>
      </c>
      <c r="N13" s="32" t="str">
        <f t="shared" si="1"/>
        <v>#DIV/0!</v>
      </c>
      <c r="O13" s="32" t="str">
        <f t="shared" si="1"/>
        <v>#DIV/0!</v>
      </c>
      <c r="P13" s="32" t="str">
        <f t="shared" si="1"/>
        <v>#DIV/0!</v>
      </c>
      <c r="Q13" s="32" t="str">
        <f t="shared" si="1"/>
        <v>#DIV/0!</v>
      </c>
      <c r="R13" s="32" t="str">
        <f t="shared" si="1"/>
        <v>#DIV/0!</v>
      </c>
      <c r="S13" s="32" t="str">
        <f t="shared" si="1"/>
        <v>#DIV/0!</v>
      </c>
      <c r="T13" s="32" t="str">
        <f t="shared" si="1"/>
        <v>#DIV/0!</v>
      </c>
      <c r="U13" s="32" t="str">
        <f t="shared" si="1"/>
        <v>#DIV/0!</v>
      </c>
    </row>
    <row r="14">
      <c r="A14" s="115" t="s">
        <v>138</v>
      </c>
      <c r="B14" s="32" t="str">
        <f t="shared" ref="B14:U14" si="2">_xlfn.STDEV.S(B3:B12)</f>
        <v>#DIV/0!</v>
      </c>
      <c r="C14" s="32" t="str">
        <f t="shared" si="2"/>
        <v>#DIV/0!</v>
      </c>
      <c r="D14" s="32" t="str">
        <f t="shared" si="2"/>
        <v>#DIV/0!</v>
      </c>
      <c r="E14" s="32" t="str">
        <f t="shared" si="2"/>
        <v>#DIV/0!</v>
      </c>
      <c r="F14" s="32" t="str">
        <f t="shared" si="2"/>
        <v>#DIV/0!</v>
      </c>
      <c r="G14" s="32" t="str">
        <f t="shared" si="2"/>
        <v>#DIV/0!</v>
      </c>
      <c r="H14" s="32" t="str">
        <f t="shared" si="2"/>
        <v>#DIV/0!</v>
      </c>
      <c r="I14" s="32" t="str">
        <f t="shared" si="2"/>
        <v>#DIV/0!</v>
      </c>
      <c r="J14" s="32" t="str">
        <f t="shared" si="2"/>
        <v>#DIV/0!</v>
      </c>
      <c r="K14" s="32" t="str">
        <f t="shared" si="2"/>
        <v>#DIV/0!</v>
      </c>
      <c r="L14" s="32" t="str">
        <f t="shared" si="2"/>
        <v>#DIV/0!</v>
      </c>
      <c r="M14" s="32" t="str">
        <f t="shared" si="2"/>
        <v>#DIV/0!</v>
      </c>
      <c r="N14" s="32" t="str">
        <f t="shared" si="2"/>
        <v>#DIV/0!</v>
      </c>
      <c r="O14" s="32" t="str">
        <f t="shared" si="2"/>
        <v>#DIV/0!</v>
      </c>
      <c r="P14" s="32" t="str">
        <f t="shared" si="2"/>
        <v>#DIV/0!</v>
      </c>
      <c r="Q14" s="32" t="str">
        <f t="shared" si="2"/>
        <v>#DIV/0!</v>
      </c>
      <c r="R14" s="32" t="str">
        <f t="shared" si="2"/>
        <v>#DIV/0!</v>
      </c>
      <c r="S14" s="32" t="str">
        <f t="shared" si="2"/>
        <v>#DIV/0!</v>
      </c>
      <c r="T14" s="32" t="str">
        <f t="shared" si="2"/>
        <v>#DIV/0!</v>
      </c>
      <c r="U14" s="32" t="str">
        <f t="shared" si="2"/>
        <v>#DIV/0!</v>
      </c>
    </row>
    <row r="15">
      <c r="A15" s="114"/>
    </row>
    <row r="16">
      <c r="A16" s="114" t="s">
        <v>140</v>
      </c>
    </row>
    <row r="17">
      <c r="A17" s="118"/>
    </row>
    <row r="18">
      <c r="A18" s="118"/>
    </row>
    <row r="19">
      <c r="A19" s="115" t="s">
        <v>144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</row>
    <row r="20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</row>
    <row r="21"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</row>
    <row r="22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</row>
    <row r="23"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</row>
    <row r="24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</row>
    <row r="25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</row>
    <row r="26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</row>
    <row r="27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</row>
    <row r="28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>
      <c r="A29" s="115" t="s">
        <v>137</v>
      </c>
      <c r="B29" s="32" t="str">
        <f t="shared" ref="B29:U29" si="3">AVERAGE(B19:B28)</f>
        <v>#DIV/0!</v>
      </c>
      <c r="C29" s="32" t="str">
        <f t="shared" si="3"/>
        <v>#DIV/0!</v>
      </c>
      <c r="D29" s="32" t="str">
        <f t="shared" si="3"/>
        <v>#DIV/0!</v>
      </c>
      <c r="E29" s="32" t="str">
        <f t="shared" si="3"/>
        <v>#DIV/0!</v>
      </c>
      <c r="F29" s="32" t="str">
        <f t="shared" si="3"/>
        <v>#DIV/0!</v>
      </c>
      <c r="G29" s="32" t="str">
        <f t="shared" si="3"/>
        <v>#DIV/0!</v>
      </c>
      <c r="H29" s="32" t="str">
        <f t="shared" si="3"/>
        <v>#DIV/0!</v>
      </c>
      <c r="I29" s="32" t="str">
        <f t="shared" si="3"/>
        <v>#DIV/0!</v>
      </c>
      <c r="J29" s="32" t="str">
        <f t="shared" si="3"/>
        <v>#DIV/0!</v>
      </c>
      <c r="K29" s="32" t="str">
        <f t="shared" si="3"/>
        <v>#DIV/0!</v>
      </c>
      <c r="L29" s="32" t="str">
        <f t="shared" si="3"/>
        <v>#DIV/0!</v>
      </c>
      <c r="M29" s="32" t="str">
        <f t="shared" si="3"/>
        <v>#DIV/0!</v>
      </c>
      <c r="N29" s="32" t="str">
        <f t="shared" si="3"/>
        <v>#DIV/0!</v>
      </c>
      <c r="O29" s="32" t="str">
        <f t="shared" si="3"/>
        <v>#DIV/0!</v>
      </c>
      <c r="P29" s="32" t="str">
        <f t="shared" si="3"/>
        <v>#DIV/0!</v>
      </c>
      <c r="Q29" s="32" t="str">
        <f t="shared" si="3"/>
        <v>#DIV/0!</v>
      </c>
      <c r="R29" s="32" t="str">
        <f t="shared" si="3"/>
        <v>#DIV/0!</v>
      </c>
      <c r="S29" s="32" t="str">
        <f t="shared" si="3"/>
        <v>#DIV/0!</v>
      </c>
      <c r="T29" s="32" t="str">
        <f t="shared" si="3"/>
        <v>#DIV/0!</v>
      </c>
      <c r="U29" s="32" t="str">
        <f t="shared" si="3"/>
        <v>#DIV/0!</v>
      </c>
    </row>
    <row r="30">
      <c r="A30" s="115" t="s">
        <v>138</v>
      </c>
      <c r="B30" s="32" t="str">
        <f t="shared" ref="B30:U30" si="4">_xlfn.STDEV.S(B19:B28)</f>
        <v>#DIV/0!</v>
      </c>
      <c r="C30" s="32" t="str">
        <f t="shared" si="4"/>
        <v>#DIV/0!</v>
      </c>
      <c r="D30" s="32" t="str">
        <f t="shared" si="4"/>
        <v>#DIV/0!</v>
      </c>
      <c r="E30" s="32" t="str">
        <f t="shared" si="4"/>
        <v>#DIV/0!</v>
      </c>
      <c r="F30" s="32" t="str">
        <f t="shared" si="4"/>
        <v>#DIV/0!</v>
      </c>
      <c r="G30" s="32" t="str">
        <f t="shared" si="4"/>
        <v>#DIV/0!</v>
      </c>
      <c r="H30" s="32" t="str">
        <f t="shared" si="4"/>
        <v>#DIV/0!</v>
      </c>
      <c r="I30" s="32" t="str">
        <f t="shared" si="4"/>
        <v>#DIV/0!</v>
      </c>
      <c r="J30" s="32" t="str">
        <f t="shared" si="4"/>
        <v>#DIV/0!</v>
      </c>
      <c r="K30" s="32" t="str">
        <f t="shared" si="4"/>
        <v>#DIV/0!</v>
      </c>
      <c r="L30" s="32" t="str">
        <f t="shared" si="4"/>
        <v>#DIV/0!</v>
      </c>
      <c r="M30" s="32" t="str">
        <f t="shared" si="4"/>
        <v>#DIV/0!</v>
      </c>
      <c r="N30" s="32" t="str">
        <f t="shared" si="4"/>
        <v>#DIV/0!</v>
      </c>
      <c r="O30" s="32" t="str">
        <f t="shared" si="4"/>
        <v>#DIV/0!</v>
      </c>
      <c r="P30" s="32" t="str">
        <f t="shared" si="4"/>
        <v>#DIV/0!</v>
      </c>
      <c r="Q30" s="32" t="str">
        <f t="shared" si="4"/>
        <v>#DIV/0!</v>
      </c>
      <c r="R30" s="32" t="str">
        <f t="shared" si="4"/>
        <v>#DIV/0!</v>
      </c>
      <c r="S30" s="32" t="str">
        <f t="shared" si="4"/>
        <v>#DIV/0!</v>
      </c>
      <c r="T30" s="32" t="str">
        <f t="shared" si="4"/>
        <v>#DIV/0!</v>
      </c>
      <c r="U30" s="32" t="str">
        <f t="shared" si="4"/>
        <v>#DIV/0!</v>
      </c>
    </row>
    <row r="31">
      <c r="A31" s="118"/>
    </row>
    <row r="32">
      <c r="A32" s="114" t="s">
        <v>145</v>
      </c>
    </row>
    <row r="33">
      <c r="A33" s="118"/>
    </row>
    <row r="34">
      <c r="A34" s="115" t="s">
        <v>146</v>
      </c>
    </row>
    <row r="44">
      <c r="A44" s="115" t="s">
        <v>137</v>
      </c>
      <c r="B44" s="32" t="str">
        <f t="shared" ref="B44:U44" si="5">AVERAGE(B34:B43)</f>
        <v>#DIV/0!</v>
      </c>
      <c r="C44" s="32" t="str">
        <f t="shared" si="5"/>
        <v>#DIV/0!</v>
      </c>
      <c r="D44" s="32" t="str">
        <f t="shared" si="5"/>
        <v>#DIV/0!</v>
      </c>
      <c r="E44" s="32" t="str">
        <f t="shared" si="5"/>
        <v>#DIV/0!</v>
      </c>
      <c r="F44" s="32" t="str">
        <f t="shared" si="5"/>
        <v>#DIV/0!</v>
      </c>
      <c r="G44" s="32" t="str">
        <f t="shared" si="5"/>
        <v>#DIV/0!</v>
      </c>
      <c r="H44" s="32" t="str">
        <f t="shared" si="5"/>
        <v>#DIV/0!</v>
      </c>
      <c r="I44" s="32" t="str">
        <f t="shared" si="5"/>
        <v>#DIV/0!</v>
      </c>
      <c r="J44" s="32" t="str">
        <f t="shared" si="5"/>
        <v>#DIV/0!</v>
      </c>
      <c r="K44" s="32" t="str">
        <f t="shared" si="5"/>
        <v>#DIV/0!</v>
      </c>
      <c r="L44" s="32" t="str">
        <f t="shared" si="5"/>
        <v>#DIV/0!</v>
      </c>
      <c r="M44" s="32" t="str">
        <f t="shared" si="5"/>
        <v>#DIV/0!</v>
      </c>
      <c r="N44" s="32" t="str">
        <f t="shared" si="5"/>
        <v>#DIV/0!</v>
      </c>
      <c r="O44" s="32" t="str">
        <f t="shared" si="5"/>
        <v>#DIV/0!</v>
      </c>
      <c r="P44" s="32" t="str">
        <f t="shared" si="5"/>
        <v>#DIV/0!</v>
      </c>
      <c r="Q44" s="32" t="str">
        <f t="shared" si="5"/>
        <v>#DIV/0!</v>
      </c>
      <c r="R44" s="32" t="str">
        <f t="shared" si="5"/>
        <v>#DIV/0!</v>
      </c>
      <c r="S44" s="32" t="str">
        <f t="shared" si="5"/>
        <v>#DIV/0!</v>
      </c>
      <c r="T44" s="32" t="str">
        <f t="shared" si="5"/>
        <v>#DIV/0!</v>
      </c>
      <c r="U44" s="32" t="str">
        <f t="shared" si="5"/>
        <v>#DIV/0!</v>
      </c>
    </row>
    <row r="45">
      <c r="A45" s="114"/>
    </row>
    <row r="46">
      <c r="A46" s="114" t="s">
        <v>147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60"/>
      <c r="Q46" s="159"/>
      <c r="R46" s="160"/>
      <c r="S46" s="159"/>
      <c r="T46" s="160"/>
      <c r="U46" s="159"/>
    </row>
    <row r="48">
      <c r="A48" s="122" t="s">
        <v>148</v>
      </c>
    </row>
    <row r="49">
      <c r="A49" s="123" t="s">
        <v>149</v>
      </c>
    </row>
    <row r="50">
      <c r="A50" s="124" t="s">
        <v>150</v>
      </c>
    </row>
    <row r="51">
      <c r="A51" s="125" t="s">
        <v>151</v>
      </c>
    </row>
    <row r="52">
      <c r="A52" s="126" t="s">
        <v>152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3" t="s">
        <v>135</v>
      </c>
    </row>
    <row r="2">
      <c r="B2" s="114" t="s">
        <v>5</v>
      </c>
      <c r="C2" s="114" t="s">
        <v>6</v>
      </c>
      <c r="D2" s="114" t="s">
        <v>7</v>
      </c>
      <c r="E2" s="114" t="s">
        <v>8</v>
      </c>
      <c r="F2" s="114" t="s">
        <v>9</v>
      </c>
      <c r="G2" s="114" t="s">
        <v>10</v>
      </c>
      <c r="H2" s="114" t="s">
        <v>11</v>
      </c>
      <c r="I2" s="114" t="s">
        <v>12</v>
      </c>
      <c r="J2" s="114" t="s">
        <v>13</v>
      </c>
      <c r="K2" s="114" t="s">
        <v>14</v>
      </c>
      <c r="L2" s="114" t="s">
        <v>15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14" t="s">
        <v>22</v>
      </c>
      <c r="T2" s="114" t="s">
        <v>23</v>
      </c>
      <c r="U2" s="114" t="s">
        <v>24</v>
      </c>
    </row>
    <row r="3">
      <c r="A3" s="115" t="s">
        <v>136</v>
      </c>
    </row>
    <row r="13">
      <c r="A13" s="115" t="s">
        <v>137</v>
      </c>
      <c r="B13" s="34" t="str">
        <f t="shared" ref="B13:U13" si="1">AVERAGE(B3:B12)</f>
        <v>#DIV/0!</v>
      </c>
      <c r="C13" s="34" t="str">
        <f t="shared" si="1"/>
        <v>#DIV/0!</v>
      </c>
      <c r="D13" s="34" t="str">
        <f t="shared" si="1"/>
        <v>#DIV/0!</v>
      </c>
      <c r="E13" s="34" t="str">
        <f t="shared" si="1"/>
        <v>#DIV/0!</v>
      </c>
      <c r="F13" s="34" t="str">
        <f t="shared" si="1"/>
        <v>#DIV/0!</v>
      </c>
      <c r="G13" s="34" t="str">
        <f t="shared" si="1"/>
        <v>#DIV/0!</v>
      </c>
      <c r="H13" s="34" t="str">
        <f t="shared" si="1"/>
        <v>#DIV/0!</v>
      </c>
      <c r="I13" s="34" t="str">
        <f t="shared" si="1"/>
        <v>#DIV/0!</v>
      </c>
      <c r="J13" s="34" t="str">
        <f t="shared" si="1"/>
        <v>#DIV/0!</v>
      </c>
      <c r="K13" s="34" t="str">
        <f t="shared" si="1"/>
        <v>#DIV/0!</v>
      </c>
      <c r="L13" s="34" t="str">
        <f t="shared" si="1"/>
        <v>#DIV/0!</v>
      </c>
      <c r="M13" s="34" t="str">
        <f t="shared" si="1"/>
        <v>#DIV/0!</v>
      </c>
      <c r="N13" s="34" t="str">
        <f t="shared" si="1"/>
        <v>#DIV/0!</v>
      </c>
      <c r="O13" s="34" t="str">
        <f t="shared" si="1"/>
        <v>#DIV/0!</v>
      </c>
      <c r="P13" s="34" t="str">
        <f t="shared" si="1"/>
        <v>#DIV/0!</v>
      </c>
      <c r="Q13" s="34" t="str">
        <f t="shared" si="1"/>
        <v>#DIV/0!</v>
      </c>
      <c r="R13" s="34" t="str">
        <f t="shared" si="1"/>
        <v>#DIV/0!</v>
      </c>
      <c r="S13" s="34" t="str">
        <f t="shared" si="1"/>
        <v>#DIV/0!</v>
      </c>
      <c r="T13" s="34" t="str">
        <f t="shared" si="1"/>
        <v>#DIV/0!</v>
      </c>
      <c r="U13" s="34" t="str">
        <f t="shared" si="1"/>
        <v>#DIV/0!</v>
      </c>
    </row>
    <row r="14">
      <c r="A14" s="115" t="s">
        <v>138</v>
      </c>
      <c r="B14" s="32" t="str">
        <f t="shared" ref="B14:U14" si="2">_xlfn.STDEV.S(B3:B12)</f>
        <v>#DIV/0!</v>
      </c>
      <c r="C14" s="32" t="str">
        <f t="shared" si="2"/>
        <v>#DIV/0!</v>
      </c>
      <c r="D14" s="32" t="str">
        <f t="shared" si="2"/>
        <v>#DIV/0!</v>
      </c>
      <c r="E14" s="32" t="str">
        <f t="shared" si="2"/>
        <v>#DIV/0!</v>
      </c>
      <c r="F14" s="32" t="str">
        <f t="shared" si="2"/>
        <v>#DIV/0!</v>
      </c>
      <c r="G14" s="32" t="str">
        <f t="shared" si="2"/>
        <v>#DIV/0!</v>
      </c>
      <c r="H14" s="32" t="str">
        <f t="shared" si="2"/>
        <v>#DIV/0!</v>
      </c>
      <c r="I14" s="32" t="str">
        <f t="shared" si="2"/>
        <v>#DIV/0!</v>
      </c>
      <c r="J14" s="32" t="str">
        <f t="shared" si="2"/>
        <v>#DIV/0!</v>
      </c>
      <c r="K14" s="32" t="str">
        <f t="shared" si="2"/>
        <v>#DIV/0!</v>
      </c>
      <c r="L14" s="32" t="str">
        <f t="shared" si="2"/>
        <v>#DIV/0!</v>
      </c>
      <c r="M14" s="32" t="str">
        <f t="shared" si="2"/>
        <v>#DIV/0!</v>
      </c>
      <c r="N14" s="32" t="str">
        <f t="shared" si="2"/>
        <v>#DIV/0!</v>
      </c>
      <c r="O14" s="32" t="str">
        <f t="shared" si="2"/>
        <v>#DIV/0!</v>
      </c>
      <c r="P14" s="32" t="str">
        <f t="shared" si="2"/>
        <v>#DIV/0!</v>
      </c>
      <c r="Q14" s="32" t="str">
        <f t="shared" si="2"/>
        <v>#DIV/0!</v>
      </c>
      <c r="R14" s="32" t="str">
        <f t="shared" si="2"/>
        <v>#DIV/0!</v>
      </c>
      <c r="S14" s="32" t="str">
        <f t="shared" si="2"/>
        <v>#DIV/0!</v>
      </c>
      <c r="T14" s="32" t="str">
        <f t="shared" si="2"/>
        <v>#DIV/0!</v>
      </c>
      <c r="U14" s="32" t="str">
        <f t="shared" si="2"/>
        <v>#DIV/0!</v>
      </c>
    </row>
    <row r="15">
      <c r="A15" s="114"/>
    </row>
    <row r="16">
      <c r="A16" s="114" t="s">
        <v>140</v>
      </c>
    </row>
    <row r="17">
      <c r="A17" s="118"/>
    </row>
    <row r="18">
      <c r="A18" s="118"/>
    </row>
    <row r="19">
      <c r="A19" s="115" t="s">
        <v>144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</row>
    <row r="20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</row>
    <row r="21"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</row>
    <row r="22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</row>
    <row r="23"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</row>
    <row r="24"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</row>
    <row r="25"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</row>
    <row r="26"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</row>
    <row r="27"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</row>
    <row r="28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>
      <c r="A29" s="115" t="s">
        <v>137</v>
      </c>
      <c r="B29" s="34" t="str">
        <f t="shared" ref="B29:U29" si="3">AVERAGE(B19:B28)</f>
        <v>#DIV/0!</v>
      </c>
      <c r="C29" s="34" t="str">
        <f t="shared" si="3"/>
        <v>#DIV/0!</v>
      </c>
      <c r="D29" s="34" t="str">
        <f t="shared" si="3"/>
        <v>#DIV/0!</v>
      </c>
      <c r="E29" s="34" t="str">
        <f t="shared" si="3"/>
        <v>#DIV/0!</v>
      </c>
      <c r="F29" s="34" t="str">
        <f t="shared" si="3"/>
        <v>#DIV/0!</v>
      </c>
      <c r="G29" s="34" t="str">
        <f t="shared" si="3"/>
        <v>#DIV/0!</v>
      </c>
      <c r="H29" s="34" t="str">
        <f t="shared" si="3"/>
        <v>#DIV/0!</v>
      </c>
      <c r="I29" s="34" t="str">
        <f t="shared" si="3"/>
        <v>#DIV/0!</v>
      </c>
      <c r="J29" s="34" t="str">
        <f t="shared" si="3"/>
        <v>#DIV/0!</v>
      </c>
      <c r="K29" s="34" t="str">
        <f t="shared" si="3"/>
        <v>#DIV/0!</v>
      </c>
      <c r="L29" s="34" t="str">
        <f t="shared" si="3"/>
        <v>#DIV/0!</v>
      </c>
      <c r="M29" s="34" t="str">
        <f t="shared" si="3"/>
        <v>#DIV/0!</v>
      </c>
      <c r="N29" s="34" t="str">
        <f t="shared" si="3"/>
        <v>#DIV/0!</v>
      </c>
      <c r="O29" s="34" t="str">
        <f t="shared" si="3"/>
        <v>#DIV/0!</v>
      </c>
      <c r="P29" s="34" t="str">
        <f t="shared" si="3"/>
        <v>#DIV/0!</v>
      </c>
      <c r="Q29" s="34" t="str">
        <f t="shared" si="3"/>
        <v>#DIV/0!</v>
      </c>
      <c r="R29" s="34" t="str">
        <f t="shared" si="3"/>
        <v>#DIV/0!</v>
      </c>
      <c r="S29" s="34" t="str">
        <f t="shared" si="3"/>
        <v>#DIV/0!</v>
      </c>
      <c r="T29" s="34" t="str">
        <f t="shared" si="3"/>
        <v>#DIV/0!</v>
      </c>
      <c r="U29" s="34" t="str">
        <f t="shared" si="3"/>
        <v>#DIV/0!</v>
      </c>
    </row>
    <row r="30">
      <c r="A30" s="115" t="s">
        <v>138</v>
      </c>
      <c r="B30" s="32" t="str">
        <f t="shared" ref="B30:U30" si="4">_xlfn.STDEV.S(B19:B28)</f>
        <v>#DIV/0!</v>
      </c>
      <c r="C30" s="32" t="str">
        <f t="shared" si="4"/>
        <v>#DIV/0!</v>
      </c>
      <c r="D30" s="32" t="str">
        <f t="shared" si="4"/>
        <v>#DIV/0!</v>
      </c>
      <c r="E30" s="32" t="str">
        <f t="shared" si="4"/>
        <v>#DIV/0!</v>
      </c>
      <c r="F30" s="32" t="str">
        <f t="shared" si="4"/>
        <v>#DIV/0!</v>
      </c>
      <c r="G30" s="32" t="str">
        <f t="shared" si="4"/>
        <v>#DIV/0!</v>
      </c>
      <c r="H30" s="32" t="str">
        <f t="shared" si="4"/>
        <v>#DIV/0!</v>
      </c>
      <c r="I30" s="32" t="str">
        <f t="shared" si="4"/>
        <v>#DIV/0!</v>
      </c>
      <c r="J30" s="32" t="str">
        <f t="shared" si="4"/>
        <v>#DIV/0!</v>
      </c>
      <c r="K30" s="32" t="str">
        <f t="shared" si="4"/>
        <v>#DIV/0!</v>
      </c>
      <c r="L30" s="32" t="str">
        <f t="shared" si="4"/>
        <v>#DIV/0!</v>
      </c>
      <c r="M30" s="32" t="str">
        <f t="shared" si="4"/>
        <v>#DIV/0!</v>
      </c>
      <c r="N30" s="32" t="str">
        <f t="shared" si="4"/>
        <v>#DIV/0!</v>
      </c>
      <c r="O30" s="32" t="str">
        <f t="shared" si="4"/>
        <v>#DIV/0!</v>
      </c>
      <c r="P30" s="32" t="str">
        <f t="shared" si="4"/>
        <v>#DIV/0!</v>
      </c>
      <c r="Q30" s="32" t="str">
        <f t="shared" si="4"/>
        <v>#DIV/0!</v>
      </c>
      <c r="R30" s="32" t="str">
        <f t="shared" si="4"/>
        <v>#DIV/0!</v>
      </c>
      <c r="S30" s="32" t="str">
        <f t="shared" si="4"/>
        <v>#DIV/0!</v>
      </c>
      <c r="T30" s="32" t="str">
        <f t="shared" si="4"/>
        <v>#DIV/0!</v>
      </c>
      <c r="U30" s="32" t="str">
        <f t="shared" si="4"/>
        <v>#DIV/0!</v>
      </c>
    </row>
    <row r="31">
      <c r="A31" s="118"/>
    </row>
    <row r="32">
      <c r="A32" s="114" t="s">
        <v>145</v>
      </c>
    </row>
    <row r="33">
      <c r="A33" s="118"/>
    </row>
    <row r="34">
      <c r="A34" s="115" t="s">
        <v>146</v>
      </c>
    </row>
    <row r="44">
      <c r="A44" s="115" t="s">
        <v>137</v>
      </c>
      <c r="B44" s="34" t="str">
        <f t="shared" ref="B44:U44" si="5">AVERAGE(B34:B43)</f>
        <v>#DIV/0!</v>
      </c>
      <c r="C44" s="34" t="str">
        <f t="shared" si="5"/>
        <v>#DIV/0!</v>
      </c>
      <c r="D44" s="34" t="str">
        <f t="shared" si="5"/>
        <v>#DIV/0!</v>
      </c>
      <c r="E44" s="34" t="str">
        <f t="shared" si="5"/>
        <v>#DIV/0!</v>
      </c>
      <c r="F44" s="34" t="str">
        <f t="shared" si="5"/>
        <v>#DIV/0!</v>
      </c>
      <c r="G44" s="34" t="str">
        <f t="shared" si="5"/>
        <v>#DIV/0!</v>
      </c>
      <c r="H44" s="34" t="str">
        <f t="shared" si="5"/>
        <v>#DIV/0!</v>
      </c>
      <c r="I44" s="34" t="str">
        <f t="shared" si="5"/>
        <v>#DIV/0!</v>
      </c>
      <c r="J44" s="34" t="str">
        <f t="shared" si="5"/>
        <v>#DIV/0!</v>
      </c>
      <c r="K44" s="34" t="str">
        <f t="shared" si="5"/>
        <v>#DIV/0!</v>
      </c>
      <c r="L44" s="34" t="str">
        <f t="shared" si="5"/>
        <v>#DIV/0!</v>
      </c>
      <c r="M44" s="34" t="str">
        <f t="shared" si="5"/>
        <v>#DIV/0!</v>
      </c>
      <c r="N44" s="34" t="str">
        <f t="shared" si="5"/>
        <v>#DIV/0!</v>
      </c>
      <c r="O44" s="34" t="str">
        <f t="shared" si="5"/>
        <v>#DIV/0!</v>
      </c>
      <c r="P44" s="34" t="str">
        <f t="shared" si="5"/>
        <v>#DIV/0!</v>
      </c>
      <c r="Q44" s="34" t="str">
        <f t="shared" si="5"/>
        <v>#DIV/0!</v>
      </c>
      <c r="R44" s="34" t="str">
        <f t="shared" si="5"/>
        <v>#DIV/0!</v>
      </c>
      <c r="S44" s="34" t="str">
        <f t="shared" si="5"/>
        <v>#DIV/0!</v>
      </c>
      <c r="T44" s="34" t="str">
        <f t="shared" si="5"/>
        <v>#DIV/0!</v>
      </c>
      <c r="U44" s="34" t="str">
        <f t="shared" si="5"/>
        <v>#DIV/0!</v>
      </c>
    </row>
    <row r="45">
      <c r="A45" s="114"/>
    </row>
    <row r="46">
      <c r="A46" s="114" t="s">
        <v>147</v>
      </c>
      <c r="B46" s="129"/>
      <c r="C46" s="161"/>
      <c r="D46" s="129"/>
      <c r="E46" s="129"/>
      <c r="F46" s="129"/>
      <c r="G46" s="129"/>
      <c r="H46" s="129"/>
      <c r="I46" s="129"/>
      <c r="J46" s="161"/>
      <c r="K46" s="129"/>
      <c r="L46" s="161"/>
      <c r="M46" s="161"/>
      <c r="N46" s="129"/>
      <c r="O46" s="129"/>
      <c r="P46" s="159"/>
      <c r="Q46" s="161"/>
      <c r="R46" s="159"/>
      <c r="S46" s="161"/>
      <c r="T46" s="159"/>
      <c r="U46" s="159"/>
    </row>
    <row r="48">
      <c r="A48" s="123" t="s">
        <v>42</v>
      </c>
    </row>
    <row r="49">
      <c r="A49" s="124" t="s">
        <v>44</v>
      </c>
    </row>
    <row r="50">
      <c r="A50" s="126" t="s">
        <v>45</v>
      </c>
    </row>
  </sheetData>
  <mergeCells count="4">
    <mergeCell ref="B1:U1"/>
    <mergeCell ref="A3:A12"/>
    <mergeCell ref="A19:A28"/>
    <mergeCell ref="A34:A4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</row>
    <row r="4">
      <c r="A4" s="10" t="s">
        <v>25</v>
      </c>
      <c r="B4" s="15">
        <v>3.0</v>
      </c>
      <c r="C4" s="15">
        <v>3.0</v>
      </c>
      <c r="D4" s="15">
        <v>3.0</v>
      </c>
      <c r="E4" s="15">
        <v>3.0</v>
      </c>
      <c r="F4" s="15">
        <v>3.0</v>
      </c>
      <c r="G4" s="15">
        <v>3.0</v>
      </c>
      <c r="H4" s="15">
        <v>3.0</v>
      </c>
      <c r="I4" s="15">
        <v>4.0</v>
      </c>
      <c r="J4" s="15">
        <v>3.0</v>
      </c>
      <c r="K4" s="15">
        <v>3.0</v>
      </c>
      <c r="L4" s="12"/>
      <c r="M4" s="15">
        <v>13.0</v>
      </c>
      <c r="N4" s="15">
        <v>3.0</v>
      </c>
      <c r="O4" s="15">
        <v>3.0</v>
      </c>
      <c r="P4" s="15">
        <v>5.0</v>
      </c>
      <c r="Q4" s="12"/>
      <c r="R4" s="15">
        <v>8.0</v>
      </c>
      <c r="S4" s="15">
        <v>6.0</v>
      </c>
      <c r="T4" s="49">
        <v>18.0</v>
      </c>
      <c r="U4" s="15">
        <v>12.0</v>
      </c>
    </row>
    <row r="5">
      <c r="A5" s="14" t="s">
        <v>26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32" t="s">
        <v>87</v>
      </c>
    </row>
    <row r="6">
      <c r="A6" s="14" t="s">
        <v>27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50" t="s">
        <v>87</v>
      </c>
    </row>
    <row r="7">
      <c r="A7" s="14" t="s">
        <v>28</v>
      </c>
      <c r="B7" s="15">
        <v>0.0</v>
      </c>
      <c r="C7" s="15">
        <v>0.0</v>
      </c>
      <c r="D7" s="12"/>
      <c r="E7" s="15">
        <v>0.0</v>
      </c>
      <c r="F7" s="15">
        <v>0.0</v>
      </c>
      <c r="G7" s="15">
        <v>0.0</v>
      </c>
      <c r="H7" s="12"/>
      <c r="I7" s="15">
        <v>0.0</v>
      </c>
      <c r="J7" s="12"/>
      <c r="K7" s="15">
        <v>0.0</v>
      </c>
      <c r="L7" s="15">
        <v>0.0</v>
      </c>
      <c r="M7" s="15">
        <v>0.0</v>
      </c>
      <c r="N7" s="12"/>
      <c r="O7" s="12"/>
      <c r="P7" s="18"/>
      <c r="Q7" s="12"/>
      <c r="R7" s="18"/>
      <c r="S7" s="15">
        <v>0.0</v>
      </c>
      <c r="T7" s="18"/>
      <c r="U7" s="12"/>
    </row>
    <row r="8">
      <c r="A8" s="14" t="s">
        <v>29</v>
      </c>
      <c r="B8" s="15">
        <v>3.0</v>
      </c>
      <c r="C8" s="15">
        <v>3.0</v>
      </c>
      <c r="D8" s="44">
        <v>3.0</v>
      </c>
      <c r="E8" s="15">
        <v>3.0</v>
      </c>
      <c r="F8" s="15">
        <v>3.0</v>
      </c>
      <c r="G8" s="15">
        <v>3.0</v>
      </c>
      <c r="H8" s="15">
        <v>3.0</v>
      </c>
      <c r="I8" s="15">
        <v>4.0</v>
      </c>
      <c r="J8" s="15">
        <v>3.0</v>
      </c>
      <c r="K8" s="15">
        <v>3.0</v>
      </c>
      <c r="L8" s="12"/>
      <c r="M8" s="12"/>
      <c r="N8" s="12"/>
      <c r="O8" s="15">
        <v>4.0</v>
      </c>
      <c r="P8" s="23">
        <v>5.0</v>
      </c>
      <c r="Q8" s="15">
        <v>5.0</v>
      </c>
      <c r="R8" s="15">
        <v>9.0</v>
      </c>
      <c r="S8" s="15">
        <v>8.0</v>
      </c>
      <c r="T8" s="49"/>
      <c r="U8" s="51"/>
    </row>
    <row r="9">
      <c r="A9" s="14" t="s">
        <v>30</v>
      </c>
      <c r="B9" s="15">
        <v>6.0</v>
      </c>
      <c r="C9" s="15">
        <v>6.0</v>
      </c>
      <c r="D9" s="12"/>
      <c r="E9" s="15">
        <v>7.0</v>
      </c>
      <c r="F9" s="12"/>
      <c r="G9" s="12"/>
      <c r="H9" s="15">
        <v>6.0</v>
      </c>
      <c r="I9" s="15">
        <v>7.0</v>
      </c>
      <c r="J9" s="15">
        <v>6.0</v>
      </c>
      <c r="K9" s="15">
        <v>6.0</v>
      </c>
      <c r="L9" s="15">
        <v>7.0</v>
      </c>
      <c r="M9" s="23">
        <v>19.0</v>
      </c>
      <c r="N9" s="12"/>
      <c r="O9" s="15">
        <v>7.0</v>
      </c>
      <c r="P9" s="23"/>
      <c r="Q9" s="12"/>
      <c r="R9" s="23"/>
      <c r="S9" s="15">
        <v>11.0</v>
      </c>
      <c r="T9" s="49"/>
      <c r="U9" s="51"/>
    </row>
    <row r="10">
      <c r="A10" s="19" t="s">
        <v>31</v>
      </c>
      <c r="B10" s="15">
        <v>6.0</v>
      </c>
      <c r="C10" s="15">
        <v>6.0</v>
      </c>
      <c r="D10" s="15">
        <v>6.0</v>
      </c>
      <c r="E10" s="15">
        <v>8.0</v>
      </c>
      <c r="F10" s="15">
        <v>6.0</v>
      </c>
      <c r="G10" s="15">
        <v>6.0</v>
      </c>
      <c r="H10" s="15">
        <v>6.0</v>
      </c>
      <c r="I10" s="15">
        <v>6.0</v>
      </c>
      <c r="J10" s="15">
        <v>6.0</v>
      </c>
      <c r="K10" s="15">
        <v>6.0</v>
      </c>
      <c r="L10" s="15">
        <v>7.0</v>
      </c>
      <c r="M10" s="23">
        <v>19.0</v>
      </c>
      <c r="N10" s="15">
        <v>7.0</v>
      </c>
      <c r="O10" s="15">
        <v>7.0</v>
      </c>
      <c r="P10" s="23">
        <v>8.0</v>
      </c>
      <c r="Q10" s="15">
        <v>9.0</v>
      </c>
      <c r="R10" s="15">
        <v>12.0</v>
      </c>
      <c r="S10" s="15">
        <v>11.0</v>
      </c>
      <c r="T10" s="23">
        <v>56.0</v>
      </c>
      <c r="U10" s="15">
        <v>49.0</v>
      </c>
    </row>
    <row r="11">
      <c r="A11" s="14" t="s">
        <v>32</v>
      </c>
      <c r="B11" s="15">
        <v>3.0</v>
      </c>
      <c r="C11" s="15">
        <v>3.0</v>
      </c>
      <c r="D11" s="15">
        <v>3.0</v>
      </c>
      <c r="E11" s="15">
        <v>3.0</v>
      </c>
      <c r="F11" s="15">
        <v>3.0</v>
      </c>
      <c r="G11" s="12"/>
      <c r="H11" s="15">
        <v>3.0</v>
      </c>
      <c r="I11" s="15">
        <v>4.0</v>
      </c>
      <c r="J11" s="12"/>
      <c r="K11" s="15">
        <v>3.0</v>
      </c>
      <c r="L11" s="15">
        <v>4.0</v>
      </c>
      <c r="M11" s="51"/>
      <c r="N11" s="12"/>
      <c r="O11" s="12"/>
      <c r="P11" s="12"/>
      <c r="Q11" s="15">
        <v>5.0</v>
      </c>
      <c r="R11" s="12"/>
      <c r="S11" s="15">
        <v>8.0</v>
      </c>
      <c r="T11" s="52">
        <v>18.0</v>
      </c>
      <c r="U11" s="51"/>
    </row>
    <row r="12">
      <c r="A12" s="14" t="s">
        <v>33</v>
      </c>
      <c r="B12" s="15">
        <v>3.0</v>
      </c>
      <c r="C12" s="15">
        <v>3.0</v>
      </c>
      <c r="D12" s="15">
        <v>3.0</v>
      </c>
      <c r="E12" s="15">
        <v>4.0</v>
      </c>
      <c r="F12" s="15">
        <v>3.0</v>
      </c>
      <c r="G12" s="15">
        <v>3.0</v>
      </c>
      <c r="H12" s="15">
        <v>3.0</v>
      </c>
      <c r="I12" s="15">
        <v>4.0</v>
      </c>
      <c r="J12" s="12"/>
      <c r="K12" s="15">
        <v>3.0</v>
      </c>
      <c r="L12" s="15">
        <v>4.0</v>
      </c>
      <c r="M12" s="15">
        <v>15.0</v>
      </c>
      <c r="N12" s="15">
        <v>4.0</v>
      </c>
      <c r="O12" s="15">
        <v>4.0</v>
      </c>
      <c r="P12" s="15">
        <v>5.0</v>
      </c>
      <c r="Q12" s="15">
        <v>5.0</v>
      </c>
      <c r="R12" s="51"/>
      <c r="S12" s="15">
        <v>8.0</v>
      </c>
      <c r="T12" s="52">
        <v>18.0</v>
      </c>
      <c r="U12" s="12"/>
    </row>
    <row r="13">
      <c r="A13" s="14" t="s">
        <v>34</v>
      </c>
      <c r="B13" s="22"/>
      <c r="C13" s="12"/>
      <c r="D13" s="12"/>
      <c r="E13" s="12"/>
      <c r="F13" s="12"/>
      <c r="G13" s="12"/>
      <c r="H13" s="12"/>
      <c r="I13" s="18"/>
      <c r="J13" s="12"/>
      <c r="K13" s="12"/>
      <c r="L13" s="12"/>
      <c r="M13" s="18"/>
      <c r="N13" s="12"/>
      <c r="O13" s="12"/>
      <c r="P13" s="18"/>
      <c r="Q13" s="18"/>
      <c r="R13" s="12"/>
      <c r="S13" s="18"/>
      <c r="T13" s="12"/>
      <c r="U13" s="12"/>
    </row>
    <row r="14">
      <c r="A14" s="23" t="s">
        <v>57</v>
      </c>
      <c r="B14" s="23">
        <v>3.0</v>
      </c>
      <c r="C14" s="23">
        <v>3.0</v>
      </c>
      <c r="D14" s="23">
        <v>3.0</v>
      </c>
      <c r="E14" s="23">
        <v>3.0</v>
      </c>
      <c r="F14" s="23">
        <v>3.0</v>
      </c>
      <c r="G14" s="23">
        <v>3.0</v>
      </c>
      <c r="H14" s="23">
        <v>3.0</v>
      </c>
      <c r="I14" s="23">
        <v>4.0</v>
      </c>
      <c r="J14" s="23">
        <v>3.0</v>
      </c>
      <c r="K14" s="23">
        <v>3.0</v>
      </c>
      <c r="L14" s="23">
        <v>4.0</v>
      </c>
      <c r="M14" s="23">
        <v>16.0</v>
      </c>
      <c r="N14" s="23">
        <v>4.0</v>
      </c>
      <c r="O14" s="23">
        <v>4.0</v>
      </c>
      <c r="P14" s="23">
        <v>5.0</v>
      </c>
      <c r="Q14" s="23">
        <v>5.0</v>
      </c>
      <c r="R14" s="23">
        <v>9.0</v>
      </c>
      <c r="S14" s="23">
        <v>8.0</v>
      </c>
      <c r="T14" s="23">
        <v>56.0</v>
      </c>
      <c r="U14" s="23">
        <v>49.0</v>
      </c>
    </row>
    <row r="15">
      <c r="A15" s="23" t="s">
        <v>58</v>
      </c>
      <c r="B15" s="23">
        <v>3.0</v>
      </c>
      <c r="C15" s="23">
        <v>3.0</v>
      </c>
      <c r="D15" s="23">
        <v>3.0</v>
      </c>
      <c r="E15" s="23">
        <v>4.0</v>
      </c>
      <c r="F15" s="23">
        <v>3.0</v>
      </c>
      <c r="G15" s="23">
        <v>3.0</v>
      </c>
      <c r="H15" s="23">
        <v>3.0</v>
      </c>
      <c r="I15" s="23">
        <v>3.0</v>
      </c>
      <c r="J15" s="23">
        <v>3.0</v>
      </c>
      <c r="K15" s="23">
        <v>3.0</v>
      </c>
      <c r="L15" s="23">
        <v>4.0</v>
      </c>
      <c r="M15" s="23"/>
      <c r="N15" s="23">
        <v>4.0</v>
      </c>
      <c r="O15" s="23">
        <v>4.0</v>
      </c>
      <c r="P15" s="23">
        <v>5.0</v>
      </c>
      <c r="Q15" s="23">
        <v>5.0</v>
      </c>
      <c r="R15" s="23">
        <v>11.0</v>
      </c>
      <c r="S15" s="23">
        <v>8.0</v>
      </c>
      <c r="T15" s="23"/>
      <c r="U15" s="45"/>
    </row>
    <row r="16">
      <c r="A16" s="23" t="s">
        <v>59</v>
      </c>
      <c r="B16" s="23">
        <v>3.0</v>
      </c>
      <c r="C16" s="23">
        <v>3.0</v>
      </c>
      <c r="D16" s="45"/>
      <c r="E16" s="23">
        <v>4.0</v>
      </c>
      <c r="F16" s="45"/>
      <c r="G16" s="45"/>
      <c r="H16" s="23">
        <v>3.0</v>
      </c>
      <c r="I16" s="23">
        <v>4.0</v>
      </c>
      <c r="J16" s="23">
        <v>3.0</v>
      </c>
      <c r="K16" s="23">
        <v>3.0</v>
      </c>
      <c r="L16" s="23">
        <v>4.0</v>
      </c>
      <c r="M16" s="23"/>
      <c r="N16" s="45"/>
      <c r="O16" s="23">
        <v>4.0</v>
      </c>
      <c r="P16" s="23"/>
      <c r="Q16" s="45"/>
      <c r="R16" s="23"/>
      <c r="S16" s="23">
        <v>8.0</v>
      </c>
      <c r="T16" s="23"/>
      <c r="U16" s="45"/>
    </row>
    <row r="17">
      <c r="A17" s="23" t="s">
        <v>60</v>
      </c>
      <c r="B17" s="23">
        <v>2.0</v>
      </c>
      <c r="C17" s="23">
        <v>2.0</v>
      </c>
      <c r="D17" s="45"/>
      <c r="E17" s="23">
        <v>2.0</v>
      </c>
      <c r="F17" s="23">
        <v>2.0</v>
      </c>
      <c r="G17" s="23">
        <v>2.0</v>
      </c>
      <c r="H17" s="45"/>
      <c r="I17" s="23">
        <v>2.0</v>
      </c>
      <c r="J17" s="45"/>
      <c r="K17" s="23">
        <v>2.0</v>
      </c>
      <c r="L17" s="23">
        <v>2.0</v>
      </c>
      <c r="M17" s="23">
        <v>2.0</v>
      </c>
      <c r="N17" s="45"/>
      <c r="O17" s="45"/>
      <c r="P17" s="45"/>
      <c r="Q17" s="45"/>
      <c r="R17" s="45"/>
      <c r="S17" s="23"/>
      <c r="T17" s="45"/>
      <c r="U17" s="45"/>
    </row>
    <row r="18">
      <c r="A18" s="23" t="s">
        <v>61</v>
      </c>
      <c r="B18" s="23">
        <v>3.0</v>
      </c>
      <c r="C18" s="23">
        <v>3.0</v>
      </c>
      <c r="D18" s="23">
        <v>3.0</v>
      </c>
      <c r="E18" s="23">
        <v>3.0</v>
      </c>
      <c r="F18" s="23">
        <v>3.0</v>
      </c>
      <c r="G18" s="23">
        <v>3.0</v>
      </c>
      <c r="H18" s="23">
        <v>3.0</v>
      </c>
      <c r="I18" s="23">
        <v>4.0</v>
      </c>
      <c r="J18" s="23">
        <v>3.0</v>
      </c>
      <c r="K18" s="23">
        <v>3.0</v>
      </c>
      <c r="L18" s="23">
        <v>4.0</v>
      </c>
      <c r="M18" s="23">
        <v>15.0</v>
      </c>
      <c r="N18" s="23">
        <v>4.0</v>
      </c>
      <c r="O18" s="23">
        <v>4.0</v>
      </c>
      <c r="P18" s="23">
        <v>5.0</v>
      </c>
      <c r="Q18" s="23">
        <v>5.0</v>
      </c>
      <c r="R18" s="23">
        <v>9.0</v>
      </c>
      <c r="S18" s="23">
        <v>8.0</v>
      </c>
      <c r="T18" s="23">
        <v>18.0</v>
      </c>
      <c r="U18" s="45"/>
    </row>
    <row r="26">
      <c r="A26" s="36" t="s">
        <v>46</v>
      </c>
      <c r="B26" s="5" t="s">
        <v>1</v>
      </c>
      <c r="C26" s="6"/>
      <c r="D26" s="6"/>
      <c r="E26" s="6"/>
      <c r="F26" s="6"/>
      <c r="G26" s="6"/>
      <c r="H26" s="6"/>
      <c r="I26" s="6"/>
      <c r="J26" s="6"/>
      <c r="K26" s="7"/>
      <c r="L26" s="5" t="s">
        <v>2</v>
      </c>
      <c r="M26" s="6"/>
      <c r="N26" s="6"/>
      <c r="O26" s="6"/>
      <c r="P26" s="6"/>
      <c r="Q26" s="7"/>
      <c r="R26" s="5" t="s">
        <v>3</v>
      </c>
      <c r="S26" s="6"/>
      <c r="T26" s="6"/>
      <c r="U26" s="7"/>
      <c r="V26" s="32" t="s">
        <v>47</v>
      </c>
      <c r="W26" s="32" t="s">
        <v>48</v>
      </c>
      <c r="X26" s="32" t="s">
        <v>49</v>
      </c>
    </row>
    <row r="27">
      <c r="A27" s="8" t="s">
        <v>4</v>
      </c>
      <c r="B27" s="9" t="s">
        <v>5</v>
      </c>
      <c r="C27" s="9" t="s">
        <v>6</v>
      </c>
      <c r="D27" s="9" t="s">
        <v>7</v>
      </c>
      <c r="E27" s="9" t="s">
        <v>8</v>
      </c>
      <c r="F27" s="9" t="s">
        <v>9</v>
      </c>
      <c r="G27" s="9" t="s">
        <v>10</v>
      </c>
      <c r="H27" s="9" t="s">
        <v>11</v>
      </c>
      <c r="I27" s="9" t="s">
        <v>12</v>
      </c>
      <c r="J27" s="9" t="s">
        <v>13</v>
      </c>
      <c r="K27" s="9" t="s">
        <v>14</v>
      </c>
      <c r="L27" s="9" t="s">
        <v>15</v>
      </c>
      <c r="M27" s="9" t="s">
        <v>16</v>
      </c>
      <c r="N27" s="9" t="s">
        <v>17</v>
      </c>
      <c r="O27" s="9" t="s">
        <v>18</v>
      </c>
      <c r="P27" s="9" t="s">
        <v>19</v>
      </c>
      <c r="Q27" s="9" t="s">
        <v>20</v>
      </c>
      <c r="R27" s="9" t="s">
        <v>21</v>
      </c>
      <c r="S27" s="9" t="s">
        <v>22</v>
      </c>
      <c r="T27" s="9" t="s">
        <v>23</v>
      </c>
      <c r="U27" s="9" t="s">
        <v>24</v>
      </c>
    </row>
    <row r="28">
      <c r="A28" s="14" t="s">
        <v>28</v>
      </c>
      <c r="B28" s="34">
        <f t="shared" ref="B28:C28" si="1">B7-B14</f>
        <v>-3</v>
      </c>
      <c r="C28" s="34">
        <f t="shared" si="1"/>
        <v>-3</v>
      </c>
      <c r="E28" s="34">
        <f t="shared" ref="E28:G28" si="2">E7-E14</f>
        <v>-3</v>
      </c>
      <c r="F28" s="34">
        <f t="shared" si="2"/>
        <v>-3</v>
      </c>
      <c r="G28" s="34">
        <f t="shared" si="2"/>
        <v>-3</v>
      </c>
      <c r="I28" s="34">
        <f>I7-I14</f>
        <v>-4</v>
      </c>
      <c r="K28" s="34">
        <f t="shared" ref="K28:L28" si="3">K7-K14</f>
        <v>-3</v>
      </c>
      <c r="L28" s="34">
        <f t="shared" si="3"/>
        <v>-4</v>
      </c>
      <c r="M28" s="53">
        <f>M7-$M$14</f>
        <v>-16</v>
      </c>
      <c r="S28" s="34">
        <f>S7-S14</f>
        <v>-8</v>
      </c>
      <c r="V28" s="34">
        <f t="shared" ref="V28:V34" si="6">AVERAGE(B28:K28)</f>
        <v>-3.142857143</v>
      </c>
      <c r="W28" s="34">
        <f t="shared" ref="W28:W34" si="7">AVERAGE(L28:Q28)</f>
        <v>-10</v>
      </c>
      <c r="X28" s="34">
        <f t="shared" ref="X28:X34" si="8">average(R28:U28)</f>
        <v>-8</v>
      </c>
    </row>
    <row r="29">
      <c r="A29" s="14" t="s">
        <v>29</v>
      </c>
      <c r="B29" s="34">
        <f t="shared" ref="B29:K29" si="4">B8-B14</f>
        <v>0</v>
      </c>
      <c r="C29" s="34">
        <f t="shared" si="4"/>
        <v>0</v>
      </c>
      <c r="D29" s="34">
        <f t="shared" si="4"/>
        <v>0</v>
      </c>
      <c r="E29" s="34">
        <f t="shared" si="4"/>
        <v>0</v>
      </c>
      <c r="F29" s="34">
        <f t="shared" si="4"/>
        <v>0</v>
      </c>
      <c r="G29" s="34">
        <f t="shared" si="4"/>
        <v>0</v>
      </c>
      <c r="H29" s="34">
        <f t="shared" si="4"/>
        <v>0</v>
      </c>
      <c r="I29" s="34">
        <f t="shared" si="4"/>
        <v>0</v>
      </c>
      <c r="J29" s="34">
        <f t="shared" si="4"/>
        <v>0</v>
      </c>
      <c r="K29" s="34">
        <f t="shared" si="4"/>
        <v>0</v>
      </c>
      <c r="O29" s="34">
        <f t="shared" ref="O29:S29" si="5">O8-O14</f>
        <v>0</v>
      </c>
      <c r="P29" s="34">
        <f t="shared" si="5"/>
        <v>0</v>
      </c>
      <c r="Q29" s="34">
        <f t="shared" si="5"/>
        <v>0</v>
      </c>
      <c r="R29" s="34">
        <f t="shared" si="5"/>
        <v>0</v>
      </c>
      <c r="S29" s="34">
        <f t="shared" si="5"/>
        <v>0</v>
      </c>
      <c r="T29" s="53"/>
      <c r="U29" s="53"/>
      <c r="V29" s="34">
        <f t="shared" si="6"/>
        <v>0</v>
      </c>
      <c r="W29" s="34">
        <f t="shared" si="7"/>
        <v>0</v>
      </c>
      <c r="X29" s="34">
        <f t="shared" si="8"/>
        <v>0</v>
      </c>
    </row>
    <row r="30">
      <c r="A30" s="14" t="s">
        <v>30</v>
      </c>
      <c r="B30" s="34">
        <f t="shared" ref="B30:C30" si="9">B9-B14</f>
        <v>3</v>
      </c>
      <c r="C30" s="34">
        <f t="shared" si="9"/>
        <v>3</v>
      </c>
      <c r="E30" s="34">
        <f>E9-E14</f>
        <v>4</v>
      </c>
      <c r="H30" s="34">
        <f t="shared" ref="H30:L30" si="10">H9-H14</f>
        <v>3</v>
      </c>
      <c r="I30" s="34">
        <f t="shared" si="10"/>
        <v>3</v>
      </c>
      <c r="J30" s="34">
        <f t="shared" si="10"/>
        <v>3</v>
      </c>
      <c r="K30" s="34">
        <f t="shared" si="10"/>
        <v>3</v>
      </c>
      <c r="L30" s="34">
        <f t="shared" si="10"/>
        <v>3</v>
      </c>
      <c r="M30" s="34">
        <f t="shared" ref="M30:M31" si="12">M9-$M$14</f>
        <v>3</v>
      </c>
      <c r="O30" s="34">
        <f>O9-O14</f>
        <v>3</v>
      </c>
      <c r="P30" s="53"/>
      <c r="R30" s="53"/>
      <c r="S30" s="34">
        <f>S9-S14</f>
        <v>3</v>
      </c>
      <c r="T30" s="32">
        <v>0.0</v>
      </c>
      <c r="U30" s="32">
        <v>2.0</v>
      </c>
      <c r="V30" s="34">
        <f t="shared" si="6"/>
        <v>3.142857143</v>
      </c>
      <c r="W30" s="34">
        <f t="shared" si="7"/>
        <v>3</v>
      </c>
      <c r="X30" s="34">
        <f t="shared" si="8"/>
        <v>1.666666667</v>
      </c>
    </row>
    <row r="31">
      <c r="A31" s="19" t="s">
        <v>31</v>
      </c>
      <c r="B31" s="34">
        <f t="shared" ref="B31:L31" si="11">B10-B14</f>
        <v>3</v>
      </c>
      <c r="C31" s="34">
        <f t="shared" si="11"/>
        <v>3</v>
      </c>
      <c r="D31" s="34">
        <f t="shared" si="11"/>
        <v>3</v>
      </c>
      <c r="E31" s="34">
        <f t="shared" si="11"/>
        <v>5</v>
      </c>
      <c r="F31" s="34">
        <f t="shared" si="11"/>
        <v>3</v>
      </c>
      <c r="G31" s="34">
        <f t="shared" si="11"/>
        <v>3</v>
      </c>
      <c r="H31" s="34">
        <f t="shared" si="11"/>
        <v>3</v>
      </c>
      <c r="I31" s="34">
        <f t="shared" si="11"/>
        <v>2</v>
      </c>
      <c r="J31" s="34">
        <f t="shared" si="11"/>
        <v>3</v>
      </c>
      <c r="K31" s="34">
        <f t="shared" si="11"/>
        <v>3</v>
      </c>
      <c r="L31" s="34">
        <f t="shared" si="11"/>
        <v>3</v>
      </c>
      <c r="M31" s="34">
        <f t="shared" si="12"/>
        <v>3</v>
      </c>
      <c r="N31" s="34">
        <f t="shared" ref="N31:U31" si="13">N10-N14</f>
        <v>3</v>
      </c>
      <c r="O31" s="34">
        <f t="shared" si="13"/>
        <v>3</v>
      </c>
      <c r="P31" s="34">
        <f t="shared" si="13"/>
        <v>3</v>
      </c>
      <c r="Q31" s="34">
        <f t="shared" si="13"/>
        <v>4</v>
      </c>
      <c r="R31" s="34">
        <f t="shared" si="13"/>
        <v>3</v>
      </c>
      <c r="S31" s="34">
        <f t="shared" si="13"/>
        <v>3</v>
      </c>
      <c r="T31" s="34">
        <f t="shared" si="13"/>
        <v>0</v>
      </c>
      <c r="U31" s="34">
        <f t="shared" si="13"/>
        <v>0</v>
      </c>
      <c r="V31" s="34">
        <f t="shared" si="6"/>
        <v>3.1</v>
      </c>
      <c r="W31" s="34">
        <f t="shared" si="7"/>
        <v>3.166666667</v>
      </c>
      <c r="X31" s="34">
        <f t="shared" si="8"/>
        <v>1.5</v>
      </c>
    </row>
    <row r="32">
      <c r="A32" s="14" t="s">
        <v>32</v>
      </c>
      <c r="B32" s="34">
        <f t="shared" ref="B32:F32" si="14">B11-B14</f>
        <v>0</v>
      </c>
      <c r="C32" s="34">
        <f t="shared" si="14"/>
        <v>0</v>
      </c>
      <c r="D32" s="34">
        <f t="shared" si="14"/>
        <v>0</v>
      </c>
      <c r="E32" s="34">
        <f t="shared" si="14"/>
        <v>0</v>
      </c>
      <c r="F32" s="34">
        <f t="shared" si="14"/>
        <v>0</v>
      </c>
      <c r="H32" s="34">
        <f t="shared" ref="H32:I32" si="15">H11-H14</f>
        <v>0</v>
      </c>
      <c r="I32" s="34">
        <f t="shared" si="15"/>
        <v>0</v>
      </c>
      <c r="K32" s="34">
        <f t="shared" ref="K32:L32" si="16">K11-K14</f>
        <v>0</v>
      </c>
      <c r="L32" s="34">
        <f t="shared" si="16"/>
        <v>0</v>
      </c>
      <c r="M32" s="53"/>
      <c r="Q32" s="34">
        <f>Q11-Q14</f>
        <v>0</v>
      </c>
      <c r="S32" s="34">
        <f t="shared" ref="S32:T32" si="17">S11-S14</f>
        <v>0</v>
      </c>
      <c r="T32" s="53">
        <f t="shared" si="17"/>
        <v>-38</v>
      </c>
      <c r="U32" s="53"/>
      <c r="V32" s="34">
        <f t="shared" si="6"/>
        <v>0</v>
      </c>
      <c r="W32" s="34">
        <f t="shared" si="7"/>
        <v>0</v>
      </c>
      <c r="X32" s="34">
        <f t="shared" si="8"/>
        <v>-19</v>
      </c>
    </row>
    <row r="33">
      <c r="A33" s="14" t="s">
        <v>33</v>
      </c>
      <c r="B33" s="34">
        <f t="shared" ref="B33:I33" si="18">B12-B14</f>
        <v>0</v>
      </c>
      <c r="C33" s="34">
        <f t="shared" si="18"/>
        <v>0</v>
      </c>
      <c r="D33" s="34">
        <f t="shared" si="18"/>
        <v>0</v>
      </c>
      <c r="E33" s="47">
        <f t="shared" si="18"/>
        <v>1</v>
      </c>
      <c r="F33" s="34">
        <f t="shared" si="18"/>
        <v>0</v>
      </c>
      <c r="G33" s="34">
        <f t="shared" si="18"/>
        <v>0</v>
      </c>
      <c r="H33" s="34">
        <f t="shared" si="18"/>
        <v>0</v>
      </c>
      <c r="I33" s="34">
        <f t="shared" si="18"/>
        <v>0</v>
      </c>
      <c r="K33" s="34">
        <f t="shared" ref="K33:L33" si="19">K12-K14</f>
        <v>0</v>
      </c>
      <c r="L33" s="34">
        <f t="shared" si="19"/>
        <v>0</v>
      </c>
      <c r="M33" s="34">
        <f>M12-$M$14</f>
        <v>-1</v>
      </c>
      <c r="N33" s="34">
        <f t="shared" ref="N33:Q33" si="20">N12-N14</f>
        <v>0</v>
      </c>
      <c r="O33" s="34">
        <f t="shared" si="20"/>
        <v>0</v>
      </c>
      <c r="P33" s="34">
        <f t="shared" si="20"/>
        <v>0</v>
      </c>
      <c r="Q33" s="34">
        <f t="shared" si="20"/>
        <v>0</v>
      </c>
      <c r="R33" s="53"/>
      <c r="S33" s="34">
        <f t="shared" ref="S33:T33" si="21">S12-S14</f>
        <v>0</v>
      </c>
      <c r="T33" s="53">
        <f t="shared" si="21"/>
        <v>-38</v>
      </c>
      <c r="V33" s="34">
        <f t="shared" si="6"/>
        <v>0.1111111111</v>
      </c>
      <c r="W33" s="34">
        <f t="shared" si="7"/>
        <v>-0.1666666667</v>
      </c>
      <c r="X33" s="34">
        <f t="shared" si="8"/>
        <v>-19</v>
      </c>
    </row>
    <row r="34">
      <c r="A34" s="32" t="s">
        <v>63</v>
      </c>
      <c r="B34" s="34">
        <f t="shared" ref="B34:K34" si="22">B4-B14</f>
        <v>0</v>
      </c>
      <c r="C34" s="34">
        <f t="shared" si="22"/>
        <v>0</v>
      </c>
      <c r="D34" s="34">
        <f t="shared" si="22"/>
        <v>0</v>
      </c>
      <c r="E34" s="34">
        <f t="shared" si="22"/>
        <v>0</v>
      </c>
      <c r="F34" s="34">
        <f t="shared" si="22"/>
        <v>0</v>
      </c>
      <c r="G34" s="34">
        <f t="shared" si="22"/>
        <v>0</v>
      </c>
      <c r="H34" s="34">
        <f t="shared" si="22"/>
        <v>0</v>
      </c>
      <c r="I34" s="34">
        <f t="shared" si="22"/>
        <v>0</v>
      </c>
      <c r="J34" s="34">
        <f t="shared" si="22"/>
        <v>0</v>
      </c>
      <c r="K34" s="34">
        <f t="shared" si="22"/>
        <v>0</v>
      </c>
      <c r="M34" s="34">
        <f>M4-$M$14</f>
        <v>-3</v>
      </c>
      <c r="N34" s="34">
        <f t="shared" ref="N34:P34" si="23">N4-N14</f>
        <v>-1</v>
      </c>
      <c r="O34" s="34">
        <f t="shared" si="23"/>
        <v>-1</v>
      </c>
      <c r="P34" s="34">
        <f t="shared" si="23"/>
        <v>0</v>
      </c>
      <c r="R34" s="34">
        <f t="shared" ref="R34:U34" si="24">R4-R14</f>
        <v>-1</v>
      </c>
      <c r="S34" s="34">
        <f t="shared" si="24"/>
        <v>-2</v>
      </c>
      <c r="T34" s="53">
        <f t="shared" si="24"/>
        <v>-38</v>
      </c>
      <c r="U34" s="34">
        <f t="shared" si="24"/>
        <v>-37</v>
      </c>
      <c r="V34" s="34">
        <f t="shared" si="6"/>
        <v>0</v>
      </c>
      <c r="W34" s="34">
        <f t="shared" si="7"/>
        <v>-1.25</v>
      </c>
      <c r="X34" s="34">
        <f t="shared" si="8"/>
        <v>-19.5</v>
      </c>
    </row>
  </sheetData>
  <mergeCells count="6">
    <mergeCell ref="B2:K2"/>
    <mergeCell ref="L2:Q2"/>
    <mergeCell ref="R2:U2"/>
    <mergeCell ref="B26:K26"/>
    <mergeCell ref="L26:Q26"/>
    <mergeCell ref="R26:U26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3.0"/>
    <col customWidth="1" min="16" max="16" width="19.25"/>
  </cols>
  <sheetData>
    <row r="1">
      <c r="A1" s="54" t="s">
        <v>88</v>
      </c>
      <c r="B1" s="55"/>
      <c r="C1" s="1"/>
      <c r="D1" s="1"/>
      <c r="E1" s="1"/>
      <c r="F1" s="1"/>
      <c r="G1" s="1"/>
      <c r="H1" s="1"/>
      <c r="I1" s="1"/>
      <c r="J1" s="1"/>
      <c r="K1" s="1"/>
      <c r="L1" s="56"/>
      <c r="M1" s="1"/>
      <c r="N1" s="1"/>
      <c r="O1" s="1"/>
      <c r="P1" s="1"/>
      <c r="Q1" s="1"/>
      <c r="R1" s="1"/>
      <c r="S1" s="56"/>
      <c r="T1" s="1"/>
      <c r="U1" s="1"/>
      <c r="V1" s="1"/>
      <c r="W1" s="1"/>
      <c r="X1" s="56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57"/>
      <c r="M2" s="3"/>
      <c r="N2" s="3"/>
      <c r="O2" s="3"/>
      <c r="P2" s="3"/>
      <c r="Q2" s="3"/>
      <c r="R2" s="3"/>
      <c r="S2" s="57"/>
      <c r="T2" s="3"/>
      <c r="U2" s="3"/>
      <c r="V2" s="3"/>
      <c r="W2" s="3"/>
      <c r="X2" s="57"/>
    </row>
    <row r="3">
      <c r="A3" s="4"/>
      <c r="B3" s="5" t="s">
        <v>1</v>
      </c>
      <c r="C3" s="6"/>
      <c r="D3" s="6"/>
      <c r="E3" s="6"/>
      <c r="F3" s="6"/>
      <c r="G3" s="6"/>
      <c r="H3" s="6"/>
      <c r="I3" s="6"/>
      <c r="J3" s="6"/>
      <c r="K3" s="7"/>
      <c r="L3" s="58"/>
      <c r="M3" s="5" t="s">
        <v>2</v>
      </c>
      <c r="N3" s="6"/>
      <c r="O3" s="6"/>
      <c r="P3" s="6"/>
      <c r="Q3" s="6"/>
      <c r="R3" s="7"/>
      <c r="S3" s="58"/>
      <c r="T3" s="5" t="s">
        <v>3</v>
      </c>
      <c r="U3" s="6"/>
      <c r="V3" s="6"/>
      <c r="W3" s="7"/>
      <c r="X3" s="58"/>
    </row>
    <row r="4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59" t="s">
        <v>89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59" t="s">
        <v>89</v>
      </c>
      <c r="T4" s="9" t="s">
        <v>21</v>
      </c>
      <c r="U4" s="9" t="s">
        <v>22</v>
      </c>
      <c r="V4" s="9" t="s">
        <v>23</v>
      </c>
      <c r="W4" s="9" t="s">
        <v>24</v>
      </c>
      <c r="X4" s="59" t="s">
        <v>89</v>
      </c>
    </row>
    <row r="5">
      <c r="A5" s="10" t="s">
        <v>25</v>
      </c>
      <c r="B5" s="15">
        <v>0.0</v>
      </c>
      <c r="C5" s="15">
        <v>1.0</v>
      </c>
      <c r="D5" s="15">
        <v>1.0</v>
      </c>
      <c r="E5" s="15">
        <v>1.0</v>
      </c>
      <c r="F5" s="15">
        <v>3.0</v>
      </c>
      <c r="G5" s="15">
        <v>1.0</v>
      </c>
      <c r="H5" s="15">
        <v>1.0</v>
      </c>
      <c r="I5" s="15">
        <v>3.0</v>
      </c>
      <c r="J5" s="15">
        <v>1.0</v>
      </c>
      <c r="K5" s="15">
        <v>1.0</v>
      </c>
      <c r="L5" s="60">
        <f t="shared" ref="L5:L13" si="1">AVERAGE(B5:K5)</f>
        <v>1.3</v>
      </c>
      <c r="M5" s="12"/>
      <c r="N5" s="15">
        <v>0.0</v>
      </c>
      <c r="O5" s="15">
        <v>3.0</v>
      </c>
      <c r="P5" s="15">
        <v>0.0</v>
      </c>
      <c r="Q5" s="15">
        <v>1.0</v>
      </c>
      <c r="R5" s="12"/>
      <c r="S5" s="60">
        <f t="shared" ref="S5:S13" si="2">AVERAGE(M5:R5)</f>
        <v>1</v>
      </c>
      <c r="T5" s="15">
        <v>0.0</v>
      </c>
      <c r="U5" s="15">
        <v>3.0</v>
      </c>
      <c r="V5" s="15">
        <v>2.0</v>
      </c>
      <c r="W5" s="61">
        <v>0.0</v>
      </c>
      <c r="X5" s="60">
        <f t="shared" ref="X5:X13" si="3">average(T5:W5)</f>
        <v>1.25</v>
      </c>
    </row>
    <row r="6">
      <c r="A6" s="14" t="s">
        <v>26</v>
      </c>
      <c r="B6" s="15">
        <v>0.0</v>
      </c>
      <c r="C6" s="15">
        <v>1.0</v>
      </c>
      <c r="D6" s="15">
        <v>0.0</v>
      </c>
      <c r="E6" s="15">
        <v>1.0</v>
      </c>
      <c r="F6" s="15">
        <v>0.0</v>
      </c>
      <c r="G6" s="15">
        <v>1.0</v>
      </c>
      <c r="H6" s="15">
        <v>0.0</v>
      </c>
      <c r="I6" s="15">
        <v>0.0</v>
      </c>
      <c r="J6" s="15">
        <v>-1.0</v>
      </c>
      <c r="K6" s="15">
        <v>1.0</v>
      </c>
      <c r="L6" s="60">
        <f t="shared" si="1"/>
        <v>0.3</v>
      </c>
      <c r="M6" s="15">
        <v>0.0</v>
      </c>
      <c r="N6" s="15">
        <v>0.0</v>
      </c>
      <c r="O6" s="15">
        <v>-1.0</v>
      </c>
      <c r="P6" s="15">
        <v>-1.0</v>
      </c>
      <c r="Q6" s="15">
        <v>0.0</v>
      </c>
      <c r="R6" s="15">
        <v>-1.0</v>
      </c>
      <c r="S6" s="60">
        <f t="shared" si="2"/>
        <v>-0.5</v>
      </c>
      <c r="T6" s="12"/>
      <c r="U6" s="15">
        <v>-1.0</v>
      </c>
      <c r="V6" s="12"/>
      <c r="W6" s="12"/>
      <c r="X6" s="60">
        <f t="shared" si="3"/>
        <v>-1</v>
      </c>
    </row>
    <row r="7">
      <c r="A7" s="14" t="s">
        <v>27</v>
      </c>
      <c r="B7" s="15">
        <v>1.0</v>
      </c>
      <c r="C7" s="15">
        <v>1.0</v>
      </c>
      <c r="D7" s="15">
        <v>1.0</v>
      </c>
      <c r="E7" s="15">
        <v>1.0</v>
      </c>
      <c r="F7" s="15">
        <v>1.0</v>
      </c>
      <c r="G7" s="15">
        <v>1.0</v>
      </c>
      <c r="H7" s="15">
        <v>1.0</v>
      </c>
      <c r="I7" s="15">
        <v>1.0</v>
      </c>
      <c r="J7" s="15">
        <v>1.0</v>
      </c>
      <c r="K7" s="15">
        <v>1.0</v>
      </c>
      <c r="L7" s="60">
        <f t="shared" si="1"/>
        <v>1</v>
      </c>
      <c r="M7" s="15">
        <v>1.0</v>
      </c>
      <c r="N7" s="15">
        <v>1.0</v>
      </c>
      <c r="O7" s="15">
        <v>1.0</v>
      </c>
      <c r="P7" s="15">
        <v>1.0</v>
      </c>
      <c r="Q7" s="12"/>
      <c r="R7" s="15">
        <v>1.0</v>
      </c>
      <c r="S7" s="60">
        <f t="shared" si="2"/>
        <v>1</v>
      </c>
      <c r="T7" s="12"/>
      <c r="U7" s="15">
        <v>1.0</v>
      </c>
      <c r="V7" s="12"/>
      <c r="W7" s="12"/>
      <c r="X7" s="60">
        <f t="shared" si="3"/>
        <v>1</v>
      </c>
    </row>
    <row r="8">
      <c r="A8" s="14" t="s">
        <v>28</v>
      </c>
      <c r="B8" s="15">
        <v>1.0</v>
      </c>
      <c r="C8" s="15">
        <v>0.0</v>
      </c>
      <c r="D8" s="12"/>
      <c r="E8" s="15">
        <v>-1.0</v>
      </c>
      <c r="F8" s="15">
        <v>0.0</v>
      </c>
      <c r="G8" s="15">
        <v>1.0</v>
      </c>
      <c r="H8" s="12"/>
      <c r="I8" s="15">
        <v>0.0</v>
      </c>
      <c r="J8" s="12"/>
      <c r="K8" s="15">
        <v>0.0</v>
      </c>
      <c r="L8" s="60">
        <f t="shared" si="1"/>
        <v>0.1428571429</v>
      </c>
      <c r="M8" s="15">
        <v>1.0</v>
      </c>
      <c r="N8" s="15">
        <v>-1.0</v>
      </c>
      <c r="O8" s="12"/>
      <c r="P8" s="12"/>
      <c r="Q8" s="18"/>
      <c r="R8" s="12"/>
      <c r="S8" s="60">
        <f t="shared" si="2"/>
        <v>0</v>
      </c>
      <c r="T8" s="18"/>
      <c r="U8" s="15">
        <v>-1.0</v>
      </c>
      <c r="V8" s="18"/>
      <c r="W8" s="12"/>
      <c r="X8" s="60">
        <f t="shared" si="3"/>
        <v>-1</v>
      </c>
    </row>
    <row r="9">
      <c r="A9" s="14" t="s">
        <v>29</v>
      </c>
      <c r="B9" s="15">
        <v>-2.0</v>
      </c>
      <c r="C9" s="15">
        <v>0.0</v>
      </c>
      <c r="D9" s="15">
        <v>0.0</v>
      </c>
      <c r="E9" s="15">
        <v>-1.0</v>
      </c>
      <c r="F9" s="15">
        <v>-1.0</v>
      </c>
      <c r="G9" s="15">
        <v>0.0</v>
      </c>
      <c r="H9" s="15">
        <v>0.0</v>
      </c>
      <c r="I9" s="15">
        <v>0.0</v>
      </c>
      <c r="J9" s="15">
        <v>1.0</v>
      </c>
      <c r="K9" s="15">
        <v>0.0</v>
      </c>
      <c r="L9" s="60">
        <f t="shared" si="1"/>
        <v>-0.3</v>
      </c>
      <c r="M9" s="12"/>
      <c r="N9" s="12"/>
      <c r="O9" s="12"/>
      <c r="P9" s="15">
        <v>0.0</v>
      </c>
      <c r="Q9" s="15">
        <v>-1.0</v>
      </c>
      <c r="R9" s="15">
        <v>0.0</v>
      </c>
      <c r="S9" s="60">
        <f t="shared" si="2"/>
        <v>-0.3333333333</v>
      </c>
      <c r="T9" s="15">
        <v>-1.0</v>
      </c>
      <c r="U9" s="15">
        <v>0.0</v>
      </c>
      <c r="V9" s="17"/>
      <c r="W9" s="12"/>
      <c r="X9" s="60">
        <f t="shared" si="3"/>
        <v>-0.5</v>
      </c>
    </row>
    <row r="10">
      <c r="A10" s="14" t="s">
        <v>30</v>
      </c>
      <c r="B10" s="15">
        <v>-1.0</v>
      </c>
      <c r="C10" s="15">
        <v>-1.0</v>
      </c>
      <c r="D10" s="12"/>
      <c r="E10" s="15">
        <v>2.0</v>
      </c>
      <c r="F10" s="12"/>
      <c r="G10" s="12"/>
      <c r="H10" s="15">
        <v>2.0</v>
      </c>
      <c r="I10" s="15">
        <v>-1.0</v>
      </c>
      <c r="J10" s="15">
        <v>-1.0</v>
      </c>
      <c r="K10" s="15">
        <v>0.0</v>
      </c>
      <c r="L10" s="60">
        <f t="shared" si="1"/>
        <v>0</v>
      </c>
      <c r="M10" s="15">
        <v>0.0</v>
      </c>
      <c r="N10" s="15">
        <v>-1.0</v>
      </c>
      <c r="O10" s="12"/>
      <c r="P10" s="15">
        <v>-1.0</v>
      </c>
      <c r="Q10" s="15">
        <v>1.0</v>
      </c>
      <c r="R10" s="12"/>
      <c r="S10" s="60">
        <f t="shared" si="2"/>
        <v>-0.25</v>
      </c>
      <c r="T10" s="15">
        <v>-2.0</v>
      </c>
      <c r="U10" s="15">
        <v>-2.0</v>
      </c>
      <c r="V10" s="15">
        <v>-3.0</v>
      </c>
      <c r="W10" s="15">
        <v>-7.0</v>
      </c>
      <c r="X10" s="60">
        <f t="shared" si="3"/>
        <v>-3.5</v>
      </c>
    </row>
    <row r="11">
      <c r="A11" s="19" t="s">
        <v>31</v>
      </c>
      <c r="B11" s="15">
        <v>3.0</v>
      </c>
      <c r="C11" s="15">
        <v>1.0</v>
      </c>
      <c r="D11" s="15">
        <v>2.0</v>
      </c>
      <c r="E11" s="15">
        <v>1.0</v>
      </c>
      <c r="F11" s="15">
        <v>0.0</v>
      </c>
      <c r="G11" s="15">
        <v>2.0</v>
      </c>
      <c r="H11" s="15">
        <v>0.0</v>
      </c>
      <c r="I11" s="15">
        <v>1.0</v>
      </c>
      <c r="J11" s="15">
        <v>2.0</v>
      </c>
      <c r="K11" s="15">
        <v>1.0</v>
      </c>
      <c r="L11" s="60">
        <f t="shared" si="1"/>
        <v>1.3</v>
      </c>
      <c r="M11" s="15">
        <v>0.0</v>
      </c>
      <c r="N11" s="15">
        <v>0.0</v>
      </c>
      <c r="O11" s="15">
        <v>1.0</v>
      </c>
      <c r="P11" s="15">
        <v>0.0</v>
      </c>
      <c r="Q11" s="15">
        <v>0.0</v>
      </c>
      <c r="R11" s="15">
        <v>2.0</v>
      </c>
      <c r="S11" s="60">
        <f t="shared" si="2"/>
        <v>0.5</v>
      </c>
      <c r="T11" s="15">
        <v>2.0</v>
      </c>
      <c r="U11" s="15">
        <v>0.0</v>
      </c>
      <c r="V11" s="15">
        <v>0.0</v>
      </c>
      <c r="W11" s="15">
        <v>0.0</v>
      </c>
      <c r="X11" s="60">
        <f t="shared" si="3"/>
        <v>0.5</v>
      </c>
    </row>
    <row r="12">
      <c r="A12" s="14" t="s">
        <v>32</v>
      </c>
      <c r="B12" s="15">
        <v>0.0</v>
      </c>
      <c r="C12" s="15">
        <v>0.0</v>
      </c>
      <c r="D12" s="15">
        <v>0.0</v>
      </c>
      <c r="E12" s="15">
        <v>1.0</v>
      </c>
      <c r="F12" s="15">
        <v>2.0</v>
      </c>
      <c r="G12" s="12"/>
      <c r="H12" s="15">
        <v>0.0</v>
      </c>
      <c r="I12" s="15">
        <v>0.0</v>
      </c>
      <c r="J12" s="12"/>
      <c r="K12" s="15">
        <v>-1.0</v>
      </c>
      <c r="L12" s="60">
        <f t="shared" si="1"/>
        <v>0.25</v>
      </c>
      <c r="M12" s="15">
        <v>2.0</v>
      </c>
      <c r="N12" s="15">
        <v>0.0</v>
      </c>
      <c r="O12" s="12"/>
      <c r="P12" s="12"/>
      <c r="Q12" s="12"/>
      <c r="R12" s="15">
        <v>0.0</v>
      </c>
      <c r="S12" s="60">
        <f t="shared" si="2"/>
        <v>0.6666666667</v>
      </c>
      <c r="T12" s="12"/>
      <c r="U12" s="15">
        <v>0.0</v>
      </c>
      <c r="V12" s="15">
        <v>1.0</v>
      </c>
      <c r="W12" s="12"/>
      <c r="X12" s="60">
        <f t="shared" si="3"/>
        <v>0.5</v>
      </c>
    </row>
    <row r="13">
      <c r="A13" s="14" t="s">
        <v>33</v>
      </c>
      <c r="B13" s="15">
        <v>1.0</v>
      </c>
      <c r="C13" s="15">
        <v>1.0</v>
      </c>
      <c r="D13" s="15">
        <v>1.0</v>
      </c>
      <c r="E13" s="15">
        <v>2.0</v>
      </c>
      <c r="F13" s="15">
        <v>0.0</v>
      </c>
      <c r="G13" s="15">
        <v>1.0</v>
      </c>
      <c r="H13" s="15">
        <v>2.0</v>
      </c>
      <c r="I13" s="15">
        <v>3.0</v>
      </c>
      <c r="J13" s="12"/>
      <c r="K13" s="15">
        <v>1.0</v>
      </c>
      <c r="L13" s="60">
        <f t="shared" si="1"/>
        <v>1.333333333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60">
        <f t="shared" si="2"/>
        <v>0</v>
      </c>
      <c r="T13" s="12"/>
      <c r="U13" s="15">
        <v>0.0</v>
      </c>
      <c r="V13" s="15">
        <v>0.0</v>
      </c>
      <c r="W13" s="12"/>
      <c r="X13" s="60">
        <f t="shared" si="3"/>
        <v>0</v>
      </c>
    </row>
    <row r="14">
      <c r="A14" s="14" t="s">
        <v>34</v>
      </c>
      <c r="B14" s="22"/>
      <c r="C14" s="12"/>
      <c r="D14" s="12"/>
      <c r="E14" s="12"/>
      <c r="F14" s="12"/>
      <c r="G14" s="12"/>
      <c r="H14" s="12"/>
      <c r="I14" s="18"/>
      <c r="J14" s="12"/>
      <c r="K14" s="12"/>
      <c r="L14" s="60"/>
      <c r="M14" s="12"/>
      <c r="N14" s="18"/>
      <c r="O14" s="12"/>
      <c r="P14" s="12"/>
      <c r="Q14" s="18"/>
      <c r="R14" s="18"/>
      <c r="S14" s="60"/>
      <c r="T14" s="12"/>
      <c r="U14" s="18"/>
      <c r="V14" s="12"/>
      <c r="W14" s="12"/>
      <c r="X14" s="60"/>
    </row>
    <row r="15">
      <c r="L15" s="60"/>
      <c r="S15" s="60"/>
      <c r="X15" s="60"/>
    </row>
    <row r="16">
      <c r="L16" s="60"/>
      <c r="S16" s="60"/>
      <c r="X16" s="60"/>
    </row>
    <row r="17">
      <c r="L17" s="60"/>
      <c r="S17" s="60"/>
      <c r="X17" s="60"/>
    </row>
    <row r="18">
      <c r="A18" s="54" t="s">
        <v>90</v>
      </c>
      <c r="B18" s="55"/>
      <c r="C18" s="1"/>
      <c r="D18" s="1"/>
      <c r="E18" s="1"/>
      <c r="F18" s="1"/>
      <c r="G18" s="1"/>
      <c r="H18" s="1"/>
      <c r="I18" s="1"/>
      <c r="J18" s="1"/>
      <c r="K18" s="1"/>
      <c r="L18" s="60"/>
      <c r="M18" s="1"/>
      <c r="N18" s="1"/>
      <c r="O18" s="1"/>
      <c r="P18" s="1"/>
      <c r="Q18" s="1"/>
      <c r="R18" s="1"/>
      <c r="S18" s="60"/>
      <c r="T18" s="1"/>
      <c r="U18" s="1"/>
      <c r="V18" s="1"/>
      <c r="W18" s="1"/>
      <c r="X18" s="60"/>
    </row>
    <row r="19">
      <c r="A19" s="1"/>
      <c r="B19" s="2" t="s">
        <v>0</v>
      </c>
      <c r="C19" s="3"/>
      <c r="D19" s="3"/>
      <c r="E19" s="3"/>
      <c r="F19" s="3"/>
      <c r="G19" s="3"/>
      <c r="H19" s="3"/>
      <c r="I19" s="3"/>
      <c r="J19" s="3"/>
      <c r="K19" s="3"/>
      <c r="L19" s="60"/>
      <c r="M19" s="3"/>
      <c r="N19" s="3"/>
      <c r="O19" s="3"/>
      <c r="P19" s="3"/>
      <c r="Q19" s="3"/>
      <c r="R19" s="3"/>
      <c r="S19" s="60"/>
      <c r="T19" s="3"/>
      <c r="U19" s="3"/>
      <c r="V19" s="3"/>
      <c r="W19" s="3"/>
      <c r="X19" s="60"/>
    </row>
    <row r="20">
      <c r="A20" s="4"/>
      <c r="B20" s="5" t="s">
        <v>1</v>
      </c>
      <c r="C20" s="6"/>
      <c r="D20" s="6"/>
      <c r="E20" s="6"/>
      <c r="F20" s="6"/>
      <c r="G20" s="6"/>
      <c r="H20" s="6"/>
      <c r="I20" s="6"/>
      <c r="J20" s="6"/>
      <c r="K20" s="7"/>
      <c r="L20" s="60"/>
      <c r="M20" s="5" t="s">
        <v>2</v>
      </c>
      <c r="N20" s="6"/>
      <c r="O20" s="6"/>
      <c r="P20" s="6"/>
      <c r="Q20" s="6"/>
      <c r="R20" s="7"/>
      <c r="S20" s="60"/>
      <c r="T20" s="5" t="s">
        <v>3</v>
      </c>
      <c r="U20" s="6"/>
      <c r="V20" s="6"/>
      <c r="W20" s="7"/>
      <c r="X20" s="60"/>
    </row>
    <row r="21">
      <c r="A21" s="8" t="s">
        <v>4</v>
      </c>
      <c r="B21" s="9" t="s">
        <v>5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60"/>
      <c r="M21" s="9" t="s">
        <v>15</v>
      </c>
      <c r="N21" s="9" t="s">
        <v>16</v>
      </c>
      <c r="O21" s="9" t="s">
        <v>17</v>
      </c>
      <c r="P21" s="9" t="s">
        <v>18</v>
      </c>
      <c r="Q21" s="9" t="s">
        <v>19</v>
      </c>
      <c r="R21" s="9" t="s">
        <v>20</v>
      </c>
      <c r="S21" s="60"/>
      <c r="T21" s="9" t="s">
        <v>21</v>
      </c>
      <c r="U21" s="9" t="s">
        <v>22</v>
      </c>
      <c r="V21" s="9" t="s">
        <v>23</v>
      </c>
      <c r="W21" s="9" t="s">
        <v>24</v>
      </c>
      <c r="X21" s="60"/>
    </row>
    <row r="22">
      <c r="A22" s="10" t="s">
        <v>25</v>
      </c>
      <c r="B22" s="15">
        <v>0.23</v>
      </c>
      <c r="C22" s="15">
        <v>-0.06</v>
      </c>
      <c r="D22" s="15">
        <v>0.26</v>
      </c>
      <c r="E22" s="15">
        <v>0.17</v>
      </c>
      <c r="F22" s="15">
        <v>0.21</v>
      </c>
      <c r="G22" s="15">
        <v>0.48</v>
      </c>
      <c r="H22" s="15">
        <v>0.1</v>
      </c>
      <c r="I22" s="15">
        <v>0.31</v>
      </c>
      <c r="J22" s="15">
        <v>0.24</v>
      </c>
      <c r="K22" s="15">
        <v>0.17</v>
      </c>
      <c r="L22" s="60">
        <f t="shared" ref="L22:L30" si="4">AVERAGE(B22:K22)</f>
        <v>0.211</v>
      </c>
      <c r="M22" s="12"/>
      <c r="N22" s="15">
        <v>0.24</v>
      </c>
      <c r="O22" s="15">
        <v>0.13</v>
      </c>
      <c r="P22" s="15">
        <v>0.17</v>
      </c>
      <c r="Q22" s="15">
        <v>0.28</v>
      </c>
      <c r="R22" s="12"/>
      <c r="S22" s="60">
        <f t="shared" ref="S22:S30" si="5">AVERAGE(M22:R22)</f>
        <v>0.205</v>
      </c>
      <c r="T22" s="15">
        <v>0.23</v>
      </c>
      <c r="U22" s="15">
        <v>0.31</v>
      </c>
      <c r="V22" s="15">
        <v>0.06</v>
      </c>
      <c r="W22" s="61">
        <v>0.23</v>
      </c>
      <c r="X22" s="60">
        <f t="shared" ref="X22:X30" si="6">average(T22:W22)</f>
        <v>0.2075</v>
      </c>
    </row>
    <row r="23">
      <c r="A23" s="14" t="s">
        <v>26</v>
      </c>
      <c r="B23" s="15">
        <v>0.26</v>
      </c>
      <c r="C23" s="15">
        <v>0.27</v>
      </c>
      <c r="D23" s="15">
        <v>0.28</v>
      </c>
      <c r="E23" s="15">
        <v>0.22</v>
      </c>
      <c r="F23" s="15">
        <v>0.27</v>
      </c>
      <c r="G23" s="15">
        <v>0.28</v>
      </c>
      <c r="H23" s="15">
        <v>0.29</v>
      </c>
      <c r="I23" s="15">
        <v>0.25</v>
      </c>
      <c r="J23" s="15">
        <v>0.18</v>
      </c>
      <c r="K23" s="15">
        <v>0.28</v>
      </c>
      <c r="L23" s="60">
        <f t="shared" si="4"/>
        <v>0.258</v>
      </c>
      <c r="M23" s="15">
        <v>0.25</v>
      </c>
      <c r="N23" s="15">
        <v>0.07</v>
      </c>
      <c r="O23" s="15">
        <v>0.2</v>
      </c>
      <c r="P23" s="15">
        <v>0.06</v>
      </c>
      <c r="Q23" s="15">
        <v>0.2</v>
      </c>
      <c r="R23" s="15">
        <v>0.06</v>
      </c>
      <c r="S23" s="60">
        <f t="shared" si="5"/>
        <v>0.14</v>
      </c>
      <c r="T23" s="12"/>
      <c r="U23" s="15">
        <v>0.0</v>
      </c>
      <c r="V23" s="12"/>
      <c r="W23" s="12"/>
      <c r="X23" s="60">
        <f t="shared" si="6"/>
        <v>0</v>
      </c>
    </row>
    <row r="24">
      <c r="A24" s="14" t="s">
        <v>27</v>
      </c>
      <c r="B24" s="15">
        <v>0.01</v>
      </c>
      <c r="C24" s="15">
        <v>0.02</v>
      </c>
      <c r="D24" s="15">
        <v>0.02</v>
      </c>
      <c r="E24" s="15">
        <v>0.03</v>
      </c>
      <c r="F24" s="15">
        <v>0.02</v>
      </c>
      <c r="G24" s="15">
        <v>0.01</v>
      </c>
      <c r="H24" s="15">
        <v>0.03</v>
      </c>
      <c r="I24" s="15">
        <v>0.03</v>
      </c>
      <c r="J24" s="15">
        <v>0.02</v>
      </c>
      <c r="K24" s="15">
        <v>0.03</v>
      </c>
      <c r="L24" s="60">
        <f t="shared" si="4"/>
        <v>0.022</v>
      </c>
      <c r="M24" s="15">
        <v>0.02</v>
      </c>
      <c r="N24" s="15">
        <v>0.03</v>
      </c>
      <c r="O24" s="15">
        <v>0.02</v>
      </c>
      <c r="P24" s="15">
        <v>0.01</v>
      </c>
      <c r="Q24" s="12"/>
      <c r="R24" s="15">
        <v>0.03</v>
      </c>
      <c r="S24" s="60">
        <f t="shared" si="5"/>
        <v>0.022</v>
      </c>
      <c r="T24" s="12"/>
      <c r="U24" s="15">
        <v>0.04</v>
      </c>
      <c r="V24" s="12"/>
      <c r="W24" s="12"/>
      <c r="X24" s="60">
        <f t="shared" si="6"/>
        <v>0.04</v>
      </c>
    </row>
    <row r="25">
      <c r="A25" s="14" t="s">
        <v>28</v>
      </c>
      <c r="B25" s="15">
        <v>0.26</v>
      </c>
      <c r="C25" s="15">
        <v>0.17</v>
      </c>
      <c r="D25" s="12"/>
      <c r="E25" s="15">
        <v>0.18</v>
      </c>
      <c r="F25" s="15">
        <v>0.21</v>
      </c>
      <c r="G25" s="15">
        <v>0.26</v>
      </c>
      <c r="H25" s="12"/>
      <c r="I25" s="15">
        <v>0.2</v>
      </c>
      <c r="J25" s="12"/>
      <c r="K25" s="15">
        <v>0.26</v>
      </c>
      <c r="L25" s="60">
        <f t="shared" si="4"/>
        <v>0.22</v>
      </c>
      <c r="M25" s="15">
        <v>0.14</v>
      </c>
      <c r="N25" s="15">
        <v>0.16</v>
      </c>
      <c r="O25" s="12"/>
      <c r="P25" s="12"/>
      <c r="Q25" s="18"/>
      <c r="R25" s="12"/>
      <c r="S25" s="60">
        <f t="shared" si="5"/>
        <v>0.15</v>
      </c>
      <c r="T25" s="18"/>
      <c r="U25" s="15">
        <v>0.03</v>
      </c>
      <c r="V25" s="18"/>
      <c r="W25" s="12"/>
      <c r="X25" s="60">
        <f t="shared" si="6"/>
        <v>0.03</v>
      </c>
    </row>
    <row r="26">
      <c r="A26" s="14" t="s">
        <v>29</v>
      </c>
      <c r="B26" s="15">
        <v>0.14</v>
      </c>
      <c r="C26" s="15">
        <v>0.05</v>
      </c>
      <c r="D26" s="15">
        <v>0.2</v>
      </c>
      <c r="E26" s="15">
        <v>0.07</v>
      </c>
      <c r="F26" s="15">
        <v>0.11</v>
      </c>
      <c r="G26" s="15">
        <v>0.37</v>
      </c>
      <c r="H26" s="15">
        <v>0.06</v>
      </c>
      <c r="I26" s="15">
        <v>0.16</v>
      </c>
      <c r="J26" s="15">
        <v>0.07</v>
      </c>
      <c r="K26" s="15">
        <v>0.36</v>
      </c>
      <c r="L26" s="60">
        <f t="shared" si="4"/>
        <v>0.159</v>
      </c>
      <c r="M26" s="12"/>
      <c r="N26" s="12"/>
      <c r="O26" s="12"/>
      <c r="P26" s="15">
        <v>-0.06</v>
      </c>
      <c r="Q26" s="15">
        <v>0.03</v>
      </c>
      <c r="R26" s="15">
        <v>0.1</v>
      </c>
      <c r="S26" s="60">
        <f t="shared" si="5"/>
        <v>0.02333333333</v>
      </c>
      <c r="T26" s="15">
        <v>0.02</v>
      </c>
      <c r="U26" s="15">
        <v>0.09</v>
      </c>
      <c r="V26" s="17"/>
      <c r="W26" s="12"/>
      <c r="X26" s="60">
        <f t="shared" si="6"/>
        <v>0.055</v>
      </c>
    </row>
    <row r="27">
      <c r="A27" s="14" t="s">
        <v>30</v>
      </c>
      <c r="B27" s="15">
        <v>0.52</v>
      </c>
      <c r="C27" s="15">
        <v>0.23</v>
      </c>
      <c r="D27" s="12"/>
      <c r="E27" s="15">
        <v>0.51</v>
      </c>
      <c r="F27" s="12"/>
      <c r="G27" s="12"/>
      <c r="H27" s="15">
        <v>0.21</v>
      </c>
      <c r="I27" s="15">
        <v>0.45</v>
      </c>
      <c r="J27" s="15">
        <v>0.1</v>
      </c>
      <c r="K27" s="15">
        <v>0.7</v>
      </c>
      <c r="L27" s="60">
        <f t="shared" si="4"/>
        <v>0.3885714286</v>
      </c>
      <c r="M27" s="15">
        <v>0.36</v>
      </c>
      <c r="N27" s="15">
        <v>-0.17</v>
      </c>
      <c r="O27" s="12"/>
      <c r="P27" s="15">
        <v>0.02</v>
      </c>
      <c r="Q27" s="15">
        <v>0.76</v>
      </c>
      <c r="R27" s="12"/>
      <c r="S27" s="60">
        <f t="shared" si="5"/>
        <v>0.2425</v>
      </c>
      <c r="T27" s="15">
        <v>-0.13</v>
      </c>
      <c r="U27" s="15">
        <v>-0.49</v>
      </c>
      <c r="V27" s="15">
        <v>-0.46</v>
      </c>
      <c r="W27" s="27">
        <v>0.0</v>
      </c>
      <c r="X27" s="60">
        <f t="shared" si="6"/>
        <v>-0.27</v>
      </c>
    </row>
    <row r="28">
      <c r="A28" s="19" t="s">
        <v>31</v>
      </c>
      <c r="B28" s="15">
        <v>0.09</v>
      </c>
      <c r="C28" s="15">
        <v>0.34</v>
      </c>
      <c r="D28" s="15">
        <v>-0.04</v>
      </c>
      <c r="E28" s="15">
        <v>0.2</v>
      </c>
      <c r="F28" s="15">
        <v>0.04</v>
      </c>
      <c r="G28" s="15">
        <v>0.53</v>
      </c>
      <c r="H28" s="15">
        <v>0.32</v>
      </c>
      <c r="I28" s="15">
        <v>0.34</v>
      </c>
      <c r="J28" s="15">
        <v>0.01</v>
      </c>
      <c r="K28" s="15">
        <v>0.24</v>
      </c>
      <c r="L28" s="60">
        <f t="shared" si="4"/>
        <v>0.207</v>
      </c>
      <c r="M28" s="15">
        <v>0.13</v>
      </c>
      <c r="N28" s="15">
        <v>0.06</v>
      </c>
      <c r="O28" s="15">
        <v>0.0</v>
      </c>
      <c r="P28" s="15">
        <v>-0.09</v>
      </c>
      <c r="Q28" s="15">
        <v>0.13</v>
      </c>
      <c r="R28" s="15">
        <v>0.02</v>
      </c>
      <c r="S28" s="60">
        <f t="shared" si="5"/>
        <v>0.04166666667</v>
      </c>
      <c r="T28" s="15">
        <v>0.04</v>
      </c>
      <c r="U28" s="15">
        <v>-0.06</v>
      </c>
      <c r="V28" s="15">
        <v>0.0</v>
      </c>
      <c r="W28" s="15">
        <v>0.38</v>
      </c>
      <c r="X28" s="60">
        <f t="shared" si="6"/>
        <v>0.09</v>
      </c>
    </row>
    <row r="29">
      <c r="A29" s="14" t="s">
        <v>32</v>
      </c>
      <c r="B29" s="15">
        <v>0.23</v>
      </c>
      <c r="C29" s="15">
        <v>-0.06</v>
      </c>
      <c r="D29" s="15">
        <v>0.08</v>
      </c>
      <c r="E29" s="15">
        <v>0.08</v>
      </c>
      <c r="F29" s="15">
        <v>0.28</v>
      </c>
      <c r="G29" s="12"/>
      <c r="H29" s="15">
        <v>0.0</v>
      </c>
      <c r="I29" s="15">
        <v>0.07</v>
      </c>
      <c r="J29" s="12"/>
      <c r="K29" s="15">
        <v>0.08</v>
      </c>
      <c r="L29" s="60">
        <f t="shared" si="4"/>
        <v>0.095</v>
      </c>
      <c r="M29" s="15">
        <v>0.2</v>
      </c>
      <c r="N29" s="15">
        <v>0.12</v>
      </c>
      <c r="O29" s="12"/>
      <c r="P29" s="12"/>
      <c r="Q29" s="12"/>
      <c r="R29" s="15">
        <v>0.18</v>
      </c>
      <c r="S29" s="60">
        <f t="shared" si="5"/>
        <v>0.1666666667</v>
      </c>
      <c r="T29" s="12"/>
      <c r="U29" s="15">
        <v>0.21</v>
      </c>
      <c r="V29" s="15">
        <v>-0.03</v>
      </c>
      <c r="W29" s="12"/>
      <c r="X29" s="60">
        <f t="shared" si="6"/>
        <v>0.09</v>
      </c>
    </row>
    <row r="30">
      <c r="A30" s="14" t="s">
        <v>33</v>
      </c>
      <c r="B30" s="15">
        <v>-0.09</v>
      </c>
      <c r="C30" s="15">
        <v>-0.31</v>
      </c>
      <c r="D30" s="15">
        <v>0.24</v>
      </c>
      <c r="E30" s="15">
        <v>-0.19</v>
      </c>
      <c r="F30" s="15">
        <v>-0.46</v>
      </c>
      <c r="G30" s="15">
        <v>0.14</v>
      </c>
      <c r="H30" s="15">
        <v>-0.2</v>
      </c>
      <c r="I30" s="15">
        <v>-0.1</v>
      </c>
      <c r="J30" s="12"/>
      <c r="K30" s="15">
        <v>-0.11</v>
      </c>
      <c r="L30" s="60">
        <f t="shared" si="4"/>
        <v>-0.12</v>
      </c>
      <c r="M30" s="15">
        <v>0.03</v>
      </c>
      <c r="N30" s="15">
        <v>0.0</v>
      </c>
      <c r="O30" s="15">
        <v>0.0</v>
      </c>
      <c r="P30" s="15">
        <v>0.0</v>
      </c>
      <c r="Q30" s="15">
        <v>-0.03</v>
      </c>
      <c r="R30" s="15">
        <v>-0.01</v>
      </c>
      <c r="S30" s="60">
        <f t="shared" si="5"/>
        <v>-0.001666666667</v>
      </c>
      <c r="T30" s="12"/>
      <c r="U30" s="15">
        <v>0.0</v>
      </c>
      <c r="V30" s="15">
        <v>0.0</v>
      </c>
      <c r="W30" s="12"/>
      <c r="X30" s="60">
        <f t="shared" si="6"/>
        <v>0</v>
      </c>
    </row>
    <row r="31">
      <c r="A31" s="14" t="s">
        <v>34</v>
      </c>
      <c r="B31" s="22"/>
      <c r="C31" s="12"/>
      <c r="D31" s="12"/>
      <c r="E31" s="12"/>
      <c r="F31" s="12"/>
      <c r="G31" s="12"/>
      <c r="H31" s="12"/>
      <c r="I31" s="18"/>
      <c r="J31" s="12"/>
      <c r="K31" s="12"/>
      <c r="L31" s="60"/>
      <c r="M31" s="12"/>
      <c r="N31" s="18"/>
      <c r="O31" s="12"/>
      <c r="P31" s="12"/>
      <c r="Q31" s="18"/>
      <c r="R31" s="18"/>
      <c r="S31" s="60"/>
      <c r="T31" s="12"/>
      <c r="U31" s="18"/>
      <c r="V31" s="12"/>
      <c r="W31" s="12"/>
      <c r="X31" s="60"/>
    </row>
    <row r="32">
      <c r="L32" s="60"/>
      <c r="S32" s="60"/>
      <c r="X32" s="60"/>
    </row>
    <row r="33">
      <c r="L33" s="60"/>
      <c r="S33" s="60"/>
      <c r="X33" s="60"/>
    </row>
    <row r="34">
      <c r="L34" s="60"/>
      <c r="S34" s="60"/>
      <c r="X34" s="60"/>
    </row>
    <row r="35">
      <c r="A35" s="54" t="s">
        <v>91</v>
      </c>
      <c r="B35" s="55"/>
      <c r="C35" s="1"/>
      <c r="D35" s="1"/>
      <c r="E35" s="1"/>
      <c r="F35" s="1"/>
      <c r="G35" s="1"/>
      <c r="H35" s="1"/>
      <c r="I35" s="1"/>
      <c r="J35" s="1"/>
      <c r="K35" s="1"/>
      <c r="L35" s="60"/>
      <c r="M35" s="1"/>
      <c r="N35" s="1"/>
      <c r="O35" s="1"/>
      <c r="P35" s="1"/>
      <c r="Q35" s="1"/>
      <c r="R35" s="1"/>
      <c r="S35" s="60"/>
      <c r="T35" s="1"/>
      <c r="U35" s="1"/>
      <c r="V35" s="1"/>
      <c r="W35" s="1"/>
      <c r="X35" s="60"/>
    </row>
    <row r="36">
      <c r="A36" s="1"/>
      <c r="B36" s="2" t="s">
        <v>0</v>
      </c>
      <c r="C36" s="3"/>
      <c r="D36" s="3"/>
      <c r="E36" s="3"/>
      <c r="F36" s="3"/>
      <c r="G36" s="3"/>
      <c r="H36" s="3"/>
      <c r="I36" s="3"/>
      <c r="J36" s="3"/>
      <c r="K36" s="3"/>
      <c r="L36" s="60"/>
      <c r="M36" s="3"/>
      <c r="N36" s="3"/>
      <c r="O36" s="3"/>
      <c r="P36" s="3"/>
      <c r="Q36" s="3"/>
      <c r="R36" s="3"/>
      <c r="S36" s="60"/>
      <c r="T36" s="3"/>
      <c r="U36" s="3"/>
      <c r="V36" s="3"/>
      <c r="W36" s="3"/>
      <c r="X36" s="60"/>
    </row>
    <row r="37">
      <c r="A37" s="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7"/>
      <c r="L37" s="60"/>
      <c r="M37" s="5" t="s">
        <v>2</v>
      </c>
      <c r="N37" s="6"/>
      <c r="O37" s="6"/>
      <c r="P37" s="6"/>
      <c r="Q37" s="6"/>
      <c r="R37" s="7"/>
      <c r="S37" s="60"/>
      <c r="T37" s="5" t="s">
        <v>3</v>
      </c>
      <c r="U37" s="6"/>
      <c r="V37" s="6"/>
      <c r="W37" s="7"/>
      <c r="X37" s="60"/>
    </row>
    <row r="38">
      <c r="A38" s="8" t="s">
        <v>4</v>
      </c>
      <c r="B38" s="9" t="s">
        <v>5</v>
      </c>
      <c r="C38" s="9" t="s">
        <v>6</v>
      </c>
      <c r="D38" s="9" t="s">
        <v>7</v>
      </c>
      <c r="E38" s="9" t="s">
        <v>8</v>
      </c>
      <c r="F38" s="9" t="s">
        <v>9</v>
      </c>
      <c r="G38" s="9" t="s">
        <v>10</v>
      </c>
      <c r="H38" s="9" t="s">
        <v>11</v>
      </c>
      <c r="I38" s="9" t="s">
        <v>12</v>
      </c>
      <c r="J38" s="9" t="s">
        <v>13</v>
      </c>
      <c r="K38" s="9" t="s">
        <v>14</v>
      </c>
      <c r="L38" s="60"/>
      <c r="M38" s="9" t="s">
        <v>15</v>
      </c>
      <c r="N38" s="9" t="s">
        <v>16</v>
      </c>
      <c r="O38" s="9" t="s">
        <v>17</v>
      </c>
      <c r="P38" s="9" t="s">
        <v>18</v>
      </c>
      <c r="Q38" s="9" t="s">
        <v>19</v>
      </c>
      <c r="R38" s="9" t="s">
        <v>20</v>
      </c>
      <c r="S38" s="60"/>
      <c r="T38" s="9" t="s">
        <v>21</v>
      </c>
      <c r="U38" s="9" t="s">
        <v>22</v>
      </c>
      <c r="V38" s="9" t="s">
        <v>23</v>
      </c>
      <c r="W38" s="9" t="s">
        <v>24</v>
      </c>
      <c r="X38" s="60"/>
    </row>
    <row r="39">
      <c r="A39" s="10" t="s">
        <v>25</v>
      </c>
      <c r="B39" s="15">
        <v>0.0</v>
      </c>
      <c r="C39" s="15">
        <v>0.0</v>
      </c>
      <c r="D39" s="15">
        <v>-2.0</v>
      </c>
      <c r="E39" s="15">
        <v>-2.0</v>
      </c>
      <c r="F39" s="15">
        <v>-1.0</v>
      </c>
      <c r="G39" s="15">
        <v>-1.0</v>
      </c>
      <c r="H39" s="15">
        <v>-3.0</v>
      </c>
      <c r="I39" s="15">
        <v>0.0</v>
      </c>
      <c r="J39" s="15">
        <v>1.0</v>
      </c>
      <c r="K39" s="15">
        <v>0.0</v>
      </c>
      <c r="L39" s="60">
        <f t="shared" ref="L39:L47" si="7">AVERAGE(B39:K39)</f>
        <v>-0.8</v>
      </c>
      <c r="M39" s="12"/>
      <c r="N39" s="15">
        <v>1.0</v>
      </c>
      <c r="O39" s="15">
        <v>-2.0</v>
      </c>
      <c r="P39" s="15">
        <v>0.0</v>
      </c>
      <c r="Q39" s="15">
        <v>-1.0</v>
      </c>
      <c r="R39" s="12"/>
      <c r="S39" s="60">
        <f t="shared" ref="S39:S47" si="8">AVERAGE(M39:R39)</f>
        <v>-0.5</v>
      </c>
      <c r="T39" s="15">
        <v>0.0</v>
      </c>
      <c r="U39" s="15">
        <v>2.0</v>
      </c>
      <c r="V39" s="15">
        <v>0.0</v>
      </c>
      <c r="W39" s="61">
        <v>-1.0</v>
      </c>
      <c r="X39" s="60">
        <f t="shared" ref="X39:X47" si="9">average(T39:W39)</f>
        <v>0.25</v>
      </c>
    </row>
    <row r="40">
      <c r="A40" s="14" t="s">
        <v>26</v>
      </c>
      <c r="B40" s="15">
        <v>3.0</v>
      </c>
      <c r="C40" s="15">
        <v>3.0</v>
      </c>
      <c r="D40" s="15">
        <v>3.0</v>
      </c>
      <c r="E40" s="15">
        <v>3.0</v>
      </c>
      <c r="F40" s="15">
        <v>3.0</v>
      </c>
      <c r="G40" s="15">
        <v>3.0</v>
      </c>
      <c r="H40" s="15">
        <v>3.0</v>
      </c>
      <c r="I40" s="15">
        <v>2.0</v>
      </c>
      <c r="J40" s="15">
        <v>3.0</v>
      </c>
      <c r="K40" s="15">
        <v>3.0</v>
      </c>
      <c r="L40" s="60">
        <f t="shared" si="7"/>
        <v>2.9</v>
      </c>
      <c r="M40" s="15">
        <v>3.0</v>
      </c>
      <c r="N40" s="15">
        <v>1.0</v>
      </c>
      <c r="O40" s="15">
        <v>3.0</v>
      </c>
      <c r="P40" s="15">
        <v>1.0</v>
      </c>
      <c r="Q40" s="15">
        <v>3.0</v>
      </c>
      <c r="R40" s="15">
        <v>1.0</v>
      </c>
      <c r="S40" s="60">
        <f t="shared" si="8"/>
        <v>2</v>
      </c>
      <c r="T40" s="12"/>
      <c r="U40" s="15">
        <v>1.0</v>
      </c>
      <c r="V40" s="12"/>
      <c r="W40" s="12"/>
      <c r="X40" s="60">
        <f t="shared" si="9"/>
        <v>1</v>
      </c>
    </row>
    <row r="41">
      <c r="A41" s="14" t="s">
        <v>27</v>
      </c>
      <c r="B41" s="15">
        <v>0.0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15">
        <v>0.0</v>
      </c>
      <c r="I41" s="15">
        <v>0.0</v>
      </c>
      <c r="J41" s="15">
        <v>0.0</v>
      </c>
      <c r="K41" s="15">
        <v>0.0</v>
      </c>
      <c r="L41" s="60">
        <f t="shared" si="7"/>
        <v>0</v>
      </c>
      <c r="M41" s="15">
        <v>0.0</v>
      </c>
      <c r="N41" s="15">
        <v>0.0</v>
      </c>
      <c r="O41" s="15">
        <v>0.0</v>
      </c>
      <c r="P41" s="15">
        <v>0.0</v>
      </c>
      <c r="Q41" s="12"/>
      <c r="R41" s="15">
        <v>0.0</v>
      </c>
      <c r="S41" s="60">
        <f t="shared" si="8"/>
        <v>0</v>
      </c>
      <c r="T41" s="12"/>
      <c r="U41" s="15">
        <v>0.0</v>
      </c>
      <c r="V41" s="12"/>
      <c r="W41" s="12"/>
      <c r="X41" s="60">
        <f t="shared" si="9"/>
        <v>0</v>
      </c>
    </row>
    <row r="42">
      <c r="A42" s="14" t="s">
        <v>28</v>
      </c>
      <c r="B42" s="15">
        <v>4.0</v>
      </c>
      <c r="C42" s="15">
        <v>3.0</v>
      </c>
      <c r="D42" s="12"/>
      <c r="E42" s="15">
        <v>4.0</v>
      </c>
      <c r="F42" s="15">
        <v>5.0</v>
      </c>
      <c r="G42" s="15">
        <v>4.0</v>
      </c>
      <c r="H42" s="12"/>
      <c r="I42" s="15">
        <v>4.0</v>
      </c>
      <c r="J42" s="12"/>
      <c r="K42" s="15">
        <v>4.0</v>
      </c>
      <c r="L42" s="60">
        <f t="shared" si="7"/>
        <v>4</v>
      </c>
      <c r="M42" s="15">
        <v>4.0</v>
      </c>
      <c r="N42" s="15">
        <v>3.0</v>
      </c>
      <c r="O42" s="12"/>
      <c r="P42" s="12"/>
      <c r="Q42" s="18"/>
      <c r="R42" s="12"/>
      <c r="S42" s="60">
        <f t="shared" si="8"/>
        <v>3.5</v>
      </c>
      <c r="T42" s="18"/>
      <c r="U42" s="15">
        <v>2.0</v>
      </c>
      <c r="V42" s="18"/>
      <c r="W42" s="12"/>
      <c r="X42" s="60">
        <f t="shared" si="9"/>
        <v>2</v>
      </c>
    </row>
    <row r="43">
      <c r="A43" s="14" t="s">
        <v>29</v>
      </c>
      <c r="B43" s="15">
        <v>-2.0</v>
      </c>
      <c r="C43" s="15">
        <v>-1.0</v>
      </c>
      <c r="D43" s="15">
        <v>-1.0</v>
      </c>
      <c r="E43" s="15">
        <v>1.0</v>
      </c>
      <c r="F43" s="15">
        <v>-2.0</v>
      </c>
      <c r="G43" s="15">
        <v>0.0</v>
      </c>
      <c r="H43" s="15">
        <v>0.0</v>
      </c>
      <c r="I43" s="15">
        <v>-3.0</v>
      </c>
      <c r="J43" s="15">
        <v>-1.0</v>
      </c>
      <c r="K43" s="15">
        <v>0.0</v>
      </c>
      <c r="L43" s="60">
        <f t="shared" si="7"/>
        <v>-0.9</v>
      </c>
      <c r="M43" s="12"/>
      <c r="N43" s="12"/>
      <c r="O43" s="12"/>
      <c r="P43" s="15">
        <v>1.0</v>
      </c>
      <c r="Q43" s="15">
        <v>-1.0</v>
      </c>
      <c r="R43" s="15">
        <v>0.0</v>
      </c>
      <c r="S43" s="60">
        <f t="shared" si="8"/>
        <v>0</v>
      </c>
      <c r="T43" s="15">
        <v>0.0</v>
      </c>
      <c r="U43" s="15">
        <v>1.0</v>
      </c>
      <c r="V43" s="17"/>
      <c r="W43" s="12"/>
      <c r="X43" s="60">
        <f t="shared" si="9"/>
        <v>0.5</v>
      </c>
    </row>
    <row r="44">
      <c r="A44" s="14" t="s">
        <v>30</v>
      </c>
      <c r="B44" s="15">
        <v>0.0</v>
      </c>
      <c r="C44" s="15">
        <v>-2.0</v>
      </c>
      <c r="D44" s="12"/>
      <c r="E44" s="15">
        <v>3.0</v>
      </c>
      <c r="F44" s="12"/>
      <c r="G44" s="12"/>
      <c r="H44" s="15">
        <v>0.0</v>
      </c>
      <c r="I44" s="15">
        <v>2.0</v>
      </c>
      <c r="J44" s="15">
        <v>2.0</v>
      </c>
      <c r="K44" s="15">
        <v>0.0</v>
      </c>
      <c r="L44" s="60">
        <f t="shared" si="7"/>
        <v>0.7142857143</v>
      </c>
      <c r="M44" s="15">
        <v>0.0</v>
      </c>
      <c r="N44" s="15">
        <v>-1.0</v>
      </c>
      <c r="O44" s="12"/>
      <c r="P44" s="15">
        <v>-1.0</v>
      </c>
      <c r="Q44" s="15">
        <v>5.0</v>
      </c>
      <c r="R44" s="12"/>
      <c r="S44" s="60">
        <f t="shared" si="8"/>
        <v>0.75</v>
      </c>
      <c r="T44" s="15">
        <v>0.0</v>
      </c>
      <c r="U44" s="15">
        <v>-1.0</v>
      </c>
      <c r="V44" s="15">
        <v>-4.0</v>
      </c>
      <c r="W44" s="27">
        <v>-6.0</v>
      </c>
      <c r="X44" s="60">
        <f t="shared" si="9"/>
        <v>-2.75</v>
      </c>
    </row>
    <row r="45">
      <c r="A45" s="19" t="s">
        <v>31</v>
      </c>
      <c r="B45" s="15">
        <v>0.0</v>
      </c>
      <c r="C45" s="15">
        <v>3.0</v>
      </c>
      <c r="D45" s="15">
        <v>0.0</v>
      </c>
      <c r="E45" s="15">
        <v>1.0</v>
      </c>
      <c r="F45" s="15">
        <v>-1.0</v>
      </c>
      <c r="G45" s="15">
        <v>0.0</v>
      </c>
      <c r="H45" s="15">
        <v>-2.0</v>
      </c>
      <c r="I45" s="15">
        <v>-1.0</v>
      </c>
      <c r="J45" s="15">
        <v>2.0</v>
      </c>
      <c r="K45" s="15">
        <v>2.0</v>
      </c>
      <c r="L45" s="60">
        <f t="shared" si="7"/>
        <v>0.4</v>
      </c>
      <c r="M45" s="15">
        <v>-1.0</v>
      </c>
      <c r="N45" s="15">
        <v>-1.0</v>
      </c>
      <c r="O45" s="15">
        <v>-2.0</v>
      </c>
      <c r="P45" s="15">
        <v>0.0</v>
      </c>
      <c r="Q45" s="15">
        <v>0.0</v>
      </c>
      <c r="R45" s="15">
        <v>1.0</v>
      </c>
      <c r="S45" s="60">
        <f t="shared" si="8"/>
        <v>-0.5</v>
      </c>
      <c r="T45" s="15">
        <v>0.0</v>
      </c>
      <c r="U45" s="15">
        <v>0.0</v>
      </c>
      <c r="V45" s="15">
        <v>-1.0</v>
      </c>
      <c r="W45" s="15">
        <v>0.0</v>
      </c>
      <c r="X45" s="60">
        <f t="shared" si="9"/>
        <v>-0.25</v>
      </c>
    </row>
    <row r="46">
      <c r="A46" s="14" t="s">
        <v>32</v>
      </c>
      <c r="B46" s="15">
        <v>0.0</v>
      </c>
      <c r="C46" s="15">
        <v>1.0</v>
      </c>
      <c r="D46" s="15">
        <v>-3.0</v>
      </c>
      <c r="E46" s="15">
        <v>-2.0</v>
      </c>
      <c r="F46" s="15">
        <v>0.0</v>
      </c>
      <c r="G46" s="12"/>
      <c r="H46" s="15">
        <v>0.0</v>
      </c>
      <c r="I46" s="15">
        <v>-1.0</v>
      </c>
      <c r="J46" s="12"/>
      <c r="K46" s="15">
        <v>0.0</v>
      </c>
      <c r="L46" s="60">
        <f t="shared" si="7"/>
        <v>-0.625</v>
      </c>
      <c r="M46" s="15">
        <v>-1.0</v>
      </c>
      <c r="N46" s="15">
        <v>-2.0</v>
      </c>
      <c r="O46" s="12"/>
      <c r="P46" s="12"/>
      <c r="Q46" s="12"/>
      <c r="R46" s="15">
        <v>-4.0</v>
      </c>
      <c r="S46" s="60">
        <f t="shared" si="8"/>
        <v>-2.333333333</v>
      </c>
      <c r="T46" s="12"/>
      <c r="U46" s="15">
        <v>-2.0</v>
      </c>
      <c r="V46" s="15">
        <v>-1.0</v>
      </c>
      <c r="W46" s="12"/>
      <c r="X46" s="60">
        <f t="shared" si="9"/>
        <v>-1.5</v>
      </c>
    </row>
    <row r="47">
      <c r="A47" s="14" t="s">
        <v>33</v>
      </c>
      <c r="B47" s="15">
        <v>1.0</v>
      </c>
      <c r="C47" s="15">
        <v>0.0</v>
      </c>
      <c r="D47" s="15">
        <v>-2.0</v>
      </c>
      <c r="E47" s="15">
        <v>1.0</v>
      </c>
      <c r="F47" s="15">
        <v>3.0</v>
      </c>
      <c r="G47" s="15">
        <v>0.0</v>
      </c>
      <c r="H47" s="15">
        <v>0.0</v>
      </c>
      <c r="I47" s="15">
        <v>1.0</v>
      </c>
      <c r="J47" s="12"/>
      <c r="K47" s="15">
        <v>1.0</v>
      </c>
      <c r="L47" s="60">
        <f t="shared" si="7"/>
        <v>0.5555555556</v>
      </c>
      <c r="M47" s="15">
        <v>0.0</v>
      </c>
      <c r="N47" s="15">
        <v>0.0</v>
      </c>
      <c r="O47" s="15">
        <v>0.0</v>
      </c>
      <c r="P47" s="15">
        <v>0.0</v>
      </c>
      <c r="Q47" s="15">
        <v>-2.0</v>
      </c>
      <c r="R47" s="15">
        <v>0.0</v>
      </c>
      <c r="S47" s="60">
        <f t="shared" si="8"/>
        <v>-0.3333333333</v>
      </c>
      <c r="T47" s="12"/>
      <c r="U47" s="15">
        <v>0.0</v>
      </c>
      <c r="V47" s="15">
        <v>0.0</v>
      </c>
      <c r="W47" s="12"/>
      <c r="X47" s="60">
        <f t="shared" si="9"/>
        <v>0</v>
      </c>
    </row>
    <row r="48">
      <c r="A48" s="14" t="s">
        <v>34</v>
      </c>
      <c r="B48" s="22"/>
      <c r="C48" s="12"/>
      <c r="D48" s="12"/>
      <c r="E48" s="12"/>
      <c r="F48" s="12"/>
      <c r="G48" s="12"/>
      <c r="H48" s="12"/>
      <c r="I48" s="18"/>
      <c r="J48" s="12"/>
      <c r="K48" s="12"/>
      <c r="L48" s="60"/>
      <c r="M48" s="12"/>
      <c r="N48" s="18"/>
      <c r="O48" s="12"/>
      <c r="P48" s="12"/>
      <c r="Q48" s="18"/>
      <c r="R48" s="18"/>
      <c r="S48" s="60"/>
      <c r="T48" s="12"/>
      <c r="U48" s="18"/>
      <c r="V48" s="12"/>
      <c r="W48" s="12"/>
      <c r="X48" s="60"/>
    </row>
    <row r="49">
      <c r="L49" s="62"/>
      <c r="S49" s="62"/>
      <c r="X49" s="62"/>
    </row>
    <row r="50">
      <c r="L50" s="62"/>
      <c r="S50" s="62"/>
      <c r="X50" s="62"/>
    </row>
    <row r="51">
      <c r="L51" s="62"/>
      <c r="S51" s="62"/>
      <c r="X51" s="62"/>
    </row>
    <row r="52">
      <c r="L52" s="62"/>
      <c r="S52" s="62"/>
      <c r="X52" s="62"/>
    </row>
    <row r="53">
      <c r="L53" s="62"/>
      <c r="S53" s="62"/>
      <c r="X53" s="62"/>
    </row>
    <row r="54">
      <c r="L54" s="62"/>
      <c r="S54" s="62"/>
      <c r="X54" s="62"/>
    </row>
    <row r="55">
      <c r="L55" s="62"/>
      <c r="S55" s="62"/>
      <c r="X55" s="62"/>
    </row>
    <row r="56">
      <c r="L56" s="62"/>
      <c r="S56" s="62"/>
      <c r="X56" s="62"/>
    </row>
    <row r="57">
      <c r="L57" s="62"/>
      <c r="S57" s="62"/>
      <c r="X57" s="62"/>
    </row>
    <row r="58">
      <c r="L58" s="62"/>
      <c r="S58" s="62"/>
      <c r="X58" s="62"/>
    </row>
    <row r="59">
      <c r="L59" s="62"/>
      <c r="S59" s="62"/>
      <c r="X59" s="62"/>
    </row>
    <row r="60">
      <c r="L60" s="62"/>
      <c r="S60" s="62"/>
      <c r="X60" s="62"/>
    </row>
    <row r="61">
      <c r="L61" s="62"/>
      <c r="S61" s="62"/>
      <c r="X61" s="62"/>
    </row>
    <row r="62">
      <c r="L62" s="62"/>
      <c r="S62" s="62"/>
      <c r="X62" s="62"/>
    </row>
    <row r="63">
      <c r="L63" s="62"/>
      <c r="S63" s="62"/>
      <c r="X63" s="62"/>
    </row>
    <row r="64">
      <c r="L64" s="62"/>
      <c r="S64" s="62"/>
      <c r="X64" s="62"/>
    </row>
    <row r="65">
      <c r="L65" s="62"/>
      <c r="S65" s="62"/>
      <c r="X65" s="62"/>
    </row>
    <row r="66">
      <c r="L66" s="62"/>
      <c r="S66" s="62"/>
      <c r="X66" s="62"/>
    </row>
    <row r="67">
      <c r="L67" s="62"/>
      <c r="S67" s="62"/>
      <c r="X67" s="62"/>
    </row>
    <row r="68">
      <c r="L68" s="62"/>
      <c r="S68" s="62"/>
      <c r="X68" s="62"/>
    </row>
    <row r="69">
      <c r="L69" s="62"/>
      <c r="S69" s="62"/>
      <c r="X69" s="62"/>
    </row>
    <row r="70">
      <c r="L70" s="62"/>
      <c r="S70" s="62"/>
      <c r="X70" s="62"/>
    </row>
    <row r="71">
      <c r="L71" s="62"/>
      <c r="S71" s="62"/>
      <c r="X71" s="62"/>
    </row>
    <row r="72">
      <c r="L72" s="62"/>
      <c r="S72" s="62"/>
      <c r="X72" s="62"/>
    </row>
    <row r="73">
      <c r="L73" s="62"/>
      <c r="S73" s="62"/>
      <c r="X73" s="62"/>
    </row>
    <row r="74">
      <c r="L74" s="62"/>
      <c r="S74" s="62"/>
      <c r="X74" s="62"/>
    </row>
    <row r="75">
      <c r="L75" s="62"/>
      <c r="S75" s="62"/>
      <c r="X75" s="62"/>
    </row>
    <row r="76">
      <c r="L76" s="62"/>
      <c r="S76" s="62"/>
      <c r="X76" s="62"/>
    </row>
    <row r="77">
      <c r="L77" s="62"/>
      <c r="S77" s="62"/>
      <c r="X77" s="62"/>
    </row>
    <row r="78">
      <c r="L78" s="62"/>
      <c r="S78" s="62"/>
      <c r="X78" s="62"/>
    </row>
    <row r="79">
      <c r="L79" s="62"/>
      <c r="S79" s="62"/>
      <c r="X79" s="62"/>
    </row>
    <row r="80">
      <c r="L80" s="62"/>
      <c r="S80" s="62"/>
      <c r="X80" s="62"/>
    </row>
    <row r="81">
      <c r="L81" s="62"/>
      <c r="S81" s="62"/>
      <c r="X81" s="62"/>
    </row>
    <row r="82">
      <c r="L82" s="62"/>
      <c r="S82" s="62"/>
      <c r="X82" s="62"/>
    </row>
    <row r="83">
      <c r="L83" s="62"/>
      <c r="S83" s="62"/>
      <c r="X83" s="62"/>
    </row>
    <row r="84">
      <c r="L84" s="62"/>
      <c r="S84" s="62"/>
      <c r="X84" s="62"/>
    </row>
    <row r="85">
      <c r="L85" s="62"/>
      <c r="S85" s="62"/>
      <c r="X85" s="62"/>
    </row>
    <row r="86">
      <c r="L86" s="62"/>
      <c r="S86" s="62"/>
      <c r="X86" s="62"/>
    </row>
    <row r="87">
      <c r="L87" s="62"/>
      <c r="S87" s="62"/>
      <c r="X87" s="62"/>
    </row>
    <row r="88">
      <c r="L88" s="62"/>
      <c r="S88" s="62"/>
      <c r="X88" s="62"/>
    </row>
    <row r="89">
      <c r="L89" s="62"/>
      <c r="S89" s="62"/>
      <c r="X89" s="62"/>
    </row>
    <row r="90">
      <c r="L90" s="62"/>
      <c r="S90" s="62"/>
      <c r="X90" s="62"/>
    </row>
    <row r="91">
      <c r="L91" s="62"/>
      <c r="S91" s="62"/>
      <c r="X91" s="62"/>
    </row>
    <row r="92">
      <c r="L92" s="62"/>
      <c r="S92" s="62"/>
      <c r="X92" s="62"/>
    </row>
    <row r="93">
      <c r="L93" s="62"/>
      <c r="S93" s="62"/>
      <c r="X93" s="62"/>
    </row>
    <row r="94">
      <c r="L94" s="62"/>
      <c r="S94" s="62"/>
      <c r="X94" s="62"/>
    </row>
    <row r="95">
      <c r="L95" s="62"/>
      <c r="S95" s="62"/>
      <c r="X95" s="62"/>
    </row>
    <row r="96">
      <c r="L96" s="62"/>
      <c r="S96" s="62"/>
      <c r="X96" s="62"/>
    </row>
    <row r="97">
      <c r="L97" s="62"/>
      <c r="S97" s="62"/>
      <c r="X97" s="62"/>
    </row>
    <row r="98">
      <c r="L98" s="62"/>
      <c r="S98" s="62"/>
      <c r="X98" s="62"/>
    </row>
    <row r="99">
      <c r="L99" s="62"/>
      <c r="S99" s="62"/>
      <c r="X99" s="62"/>
    </row>
    <row r="100">
      <c r="L100" s="62"/>
      <c r="S100" s="62"/>
      <c r="X100" s="62"/>
    </row>
    <row r="101">
      <c r="L101" s="62"/>
      <c r="S101" s="62"/>
      <c r="X101" s="62"/>
    </row>
    <row r="102">
      <c r="L102" s="62"/>
      <c r="S102" s="62"/>
      <c r="X102" s="62"/>
    </row>
    <row r="103">
      <c r="L103" s="62"/>
      <c r="S103" s="62"/>
      <c r="X103" s="62"/>
    </row>
    <row r="104">
      <c r="L104" s="62"/>
      <c r="S104" s="62"/>
      <c r="X104" s="62"/>
    </row>
    <row r="105">
      <c r="L105" s="62"/>
      <c r="S105" s="62"/>
      <c r="X105" s="62"/>
    </row>
    <row r="106">
      <c r="L106" s="62"/>
      <c r="S106" s="62"/>
      <c r="X106" s="62"/>
    </row>
    <row r="107">
      <c r="L107" s="62"/>
      <c r="S107" s="62"/>
      <c r="X107" s="62"/>
    </row>
    <row r="108">
      <c r="L108" s="62"/>
      <c r="S108" s="62"/>
      <c r="X108" s="62"/>
    </row>
    <row r="109">
      <c r="L109" s="62"/>
      <c r="S109" s="62"/>
      <c r="X109" s="62"/>
    </row>
    <row r="110">
      <c r="L110" s="62"/>
      <c r="S110" s="62"/>
      <c r="X110" s="62"/>
    </row>
    <row r="111">
      <c r="L111" s="62"/>
      <c r="S111" s="62"/>
      <c r="X111" s="62"/>
    </row>
    <row r="112">
      <c r="L112" s="62"/>
      <c r="S112" s="62"/>
      <c r="X112" s="62"/>
    </row>
    <row r="113">
      <c r="L113" s="62"/>
      <c r="S113" s="62"/>
      <c r="X113" s="62"/>
    </row>
    <row r="114">
      <c r="L114" s="62"/>
      <c r="S114" s="62"/>
      <c r="X114" s="62"/>
    </row>
    <row r="115">
      <c r="L115" s="62"/>
      <c r="S115" s="62"/>
      <c r="X115" s="62"/>
    </row>
    <row r="116">
      <c r="L116" s="62"/>
      <c r="S116" s="62"/>
      <c r="X116" s="62"/>
    </row>
    <row r="117">
      <c r="L117" s="62"/>
      <c r="S117" s="62"/>
      <c r="X117" s="62"/>
    </row>
    <row r="118">
      <c r="L118" s="62"/>
      <c r="S118" s="62"/>
      <c r="X118" s="62"/>
    </row>
    <row r="119">
      <c r="L119" s="62"/>
      <c r="S119" s="62"/>
      <c r="X119" s="62"/>
    </row>
    <row r="120">
      <c r="L120" s="62"/>
      <c r="S120" s="62"/>
      <c r="X120" s="62"/>
    </row>
    <row r="121">
      <c r="L121" s="62"/>
      <c r="S121" s="62"/>
      <c r="X121" s="62"/>
    </row>
    <row r="122">
      <c r="L122" s="62"/>
      <c r="S122" s="62"/>
      <c r="X122" s="62"/>
    </row>
    <row r="123">
      <c r="L123" s="62"/>
      <c r="S123" s="62"/>
      <c r="X123" s="62"/>
    </row>
    <row r="124">
      <c r="L124" s="62"/>
      <c r="S124" s="62"/>
      <c r="X124" s="62"/>
    </row>
    <row r="125">
      <c r="L125" s="62"/>
      <c r="S125" s="62"/>
      <c r="X125" s="62"/>
    </row>
    <row r="126">
      <c r="L126" s="62"/>
      <c r="S126" s="62"/>
      <c r="X126" s="62"/>
    </row>
    <row r="127">
      <c r="L127" s="62"/>
      <c r="S127" s="62"/>
      <c r="X127" s="62"/>
    </row>
    <row r="128">
      <c r="L128" s="62"/>
      <c r="S128" s="62"/>
      <c r="X128" s="62"/>
    </row>
    <row r="129">
      <c r="L129" s="62"/>
      <c r="S129" s="62"/>
      <c r="X129" s="62"/>
    </row>
    <row r="130">
      <c r="L130" s="62"/>
      <c r="S130" s="62"/>
      <c r="X130" s="62"/>
    </row>
    <row r="131">
      <c r="L131" s="62"/>
      <c r="S131" s="62"/>
      <c r="X131" s="62"/>
    </row>
    <row r="132">
      <c r="L132" s="62"/>
      <c r="S132" s="62"/>
      <c r="X132" s="62"/>
    </row>
    <row r="133">
      <c r="L133" s="62"/>
      <c r="S133" s="62"/>
      <c r="X133" s="62"/>
    </row>
    <row r="134">
      <c r="L134" s="62"/>
      <c r="S134" s="62"/>
      <c r="X134" s="62"/>
    </row>
    <row r="135">
      <c r="L135" s="62"/>
      <c r="S135" s="62"/>
      <c r="X135" s="62"/>
    </row>
    <row r="136">
      <c r="L136" s="62"/>
      <c r="S136" s="62"/>
      <c r="X136" s="62"/>
    </row>
    <row r="137">
      <c r="L137" s="62"/>
      <c r="S137" s="62"/>
      <c r="X137" s="62"/>
    </row>
    <row r="138">
      <c r="L138" s="62"/>
      <c r="S138" s="62"/>
      <c r="X138" s="62"/>
    </row>
    <row r="139">
      <c r="L139" s="62"/>
      <c r="S139" s="62"/>
      <c r="X139" s="62"/>
    </row>
    <row r="140">
      <c r="L140" s="62"/>
      <c r="S140" s="62"/>
      <c r="X140" s="62"/>
    </row>
    <row r="141">
      <c r="L141" s="62"/>
      <c r="S141" s="62"/>
      <c r="X141" s="62"/>
    </row>
    <row r="142">
      <c r="L142" s="62"/>
      <c r="S142" s="62"/>
      <c r="X142" s="62"/>
    </row>
    <row r="143">
      <c r="L143" s="62"/>
      <c r="S143" s="62"/>
      <c r="X143" s="62"/>
    </row>
    <row r="144">
      <c r="L144" s="62"/>
      <c r="S144" s="62"/>
      <c r="X144" s="62"/>
    </row>
    <row r="145">
      <c r="L145" s="62"/>
      <c r="S145" s="62"/>
      <c r="X145" s="62"/>
    </row>
    <row r="146">
      <c r="L146" s="62"/>
      <c r="S146" s="62"/>
      <c r="X146" s="62"/>
    </row>
    <row r="147">
      <c r="L147" s="62"/>
      <c r="S147" s="62"/>
      <c r="X147" s="62"/>
    </row>
    <row r="148">
      <c r="L148" s="62"/>
      <c r="S148" s="62"/>
      <c r="X148" s="62"/>
    </row>
    <row r="149">
      <c r="L149" s="62"/>
      <c r="S149" s="62"/>
      <c r="X149" s="62"/>
    </row>
    <row r="150">
      <c r="L150" s="62"/>
      <c r="S150" s="62"/>
      <c r="X150" s="62"/>
    </row>
    <row r="151">
      <c r="L151" s="62"/>
      <c r="S151" s="62"/>
      <c r="X151" s="62"/>
    </row>
    <row r="152">
      <c r="L152" s="62"/>
      <c r="S152" s="62"/>
      <c r="X152" s="62"/>
    </row>
    <row r="153">
      <c r="L153" s="62"/>
      <c r="S153" s="62"/>
      <c r="X153" s="62"/>
    </row>
    <row r="154">
      <c r="L154" s="62"/>
      <c r="S154" s="62"/>
      <c r="X154" s="62"/>
    </row>
    <row r="155">
      <c r="L155" s="62"/>
      <c r="S155" s="62"/>
      <c r="X155" s="62"/>
    </row>
    <row r="156">
      <c r="L156" s="62"/>
      <c r="S156" s="62"/>
      <c r="X156" s="62"/>
    </row>
    <row r="157">
      <c r="L157" s="62"/>
      <c r="S157" s="62"/>
      <c r="X157" s="62"/>
    </row>
    <row r="158">
      <c r="L158" s="62"/>
      <c r="S158" s="62"/>
      <c r="X158" s="62"/>
    </row>
    <row r="159">
      <c r="L159" s="62"/>
      <c r="S159" s="62"/>
      <c r="X159" s="62"/>
    </row>
    <row r="160">
      <c r="L160" s="62"/>
      <c r="S160" s="62"/>
      <c r="X160" s="62"/>
    </row>
    <row r="161">
      <c r="L161" s="62"/>
      <c r="S161" s="62"/>
      <c r="X161" s="62"/>
    </row>
    <row r="162">
      <c r="L162" s="62"/>
      <c r="S162" s="62"/>
      <c r="X162" s="62"/>
    </row>
    <row r="163">
      <c r="L163" s="62"/>
      <c r="S163" s="62"/>
      <c r="X163" s="62"/>
    </row>
    <row r="164">
      <c r="L164" s="62"/>
      <c r="S164" s="62"/>
      <c r="X164" s="62"/>
    </row>
    <row r="165">
      <c r="L165" s="62"/>
      <c r="S165" s="62"/>
      <c r="X165" s="62"/>
    </row>
    <row r="166">
      <c r="L166" s="62"/>
      <c r="S166" s="62"/>
      <c r="X166" s="62"/>
    </row>
    <row r="167">
      <c r="L167" s="62"/>
      <c r="S167" s="62"/>
      <c r="X167" s="62"/>
    </row>
    <row r="168">
      <c r="L168" s="62"/>
      <c r="S168" s="62"/>
      <c r="X168" s="62"/>
    </row>
    <row r="169">
      <c r="L169" s="62"/>
      <c r="S169" s="62"/>
      <c r="X169" s="62"/>
    </row>
    <row r="170">
      <c r="L170" s="62"/>
      <c r="S170" s="62"/>
      <c r="X170" s="62"/>
    </row>
    <row r="171">
      <c r="L171" s="62"/>
      <c r="S171" s="62"/>
      <c r="X171" s="62"/>
    </row>
    <row r="172">
      <c r="L172" s="62"/>
      <c r="S172" s="62"/>
      <c r="X172" s="62"/>
    </row>
    <row r="173">
      <c r="L173" s="62"/>
      <c r="S173" s="62"/>
      <c r="X173" s="62"/>
    </row>
    <row r="174">
      <c r="L174" s="62"/>
      <c r="S174" s="62"/>
      <c r="X174" s="62"/>
    </row>
    <row r="175">
      <c r="L175" s="62"/>
      <c r="S175" s="62"/>
      <c r="X175" s="62"/>
    </row>
    <row r="176">
      <c r="L176" s="62"/>
      <c r="S176" s="62"/>
      <c r="X176" s="62"/>
    </row>
    <row r="177">
      <c r="L177" s="62"/>
      <c r="S177" s="62"/>
      <c r="X177" s="62"/>
    </row>
    <row r="178">
      <c r="L178" s="62"/>
      <c r="S178" s="62"/>
      <c r="X178" s="62"/>
    </row>
    <row r="179">
      <c r="L179" s="62"/>
      <c r="S179" s="62"/>
      <c r="X179" s="62"/>
    </row>
    <row r="180">
      <c r="L180" s="62"/>
      <c r="S180" s="62"/>
      <c r="X180" s="62"/>
    </row>
    <row r="181">
      <c r="L181" s="62"/>
      <c r="S181" s="62"/>
      <c r="X181" s="62"/>
    </row>
    <row r="182">
      <c r="L182" s="62"/>
      <c r="S182" s="62"/>
      <c r="X182" s="62"/>
    </row>
    <row r="183">
      <c r="L183" s="62"/>
      <c r="S183" s="62"/>
      <c r="X183" s="62"/>
    </row>
    <row r="184">
      <c r="L184" s="62"/>
      <c r="S184" s="62"/>
      <c r="X184" s="62"/>
    </row>
    <row r="185">
      <c r="L185" s="62"/>
      <c r="S185" s="62"/>
      <c r="X185" s="62"/>
    </row>
    <row r="186">
      <c r="L186" s="62"/>
      <c r="S186" s="62"/>
      <c r="X186" s="62"/>
    </row>
    <row r="187">
      <c r="L187" s="62"/>
      <c r="S187" s="62"/>
      <c r="X187" s="62"/>
    </row>
    <row r="188">
      <c r="L188" s="62"/>
      <c r="S188" s="62"/>
      <c r="X188" s="62"/>
    </row>
    <row r="189">
      <c r="L189" s="62"/>
      <c r="S189" s="62"/>
      <c r="X189" s="62"/>
    </row>
    <row r="190">
      <c r="L190" s="62"/>
      <c r="S190" s="62"/>
      <c r="X190" s="62"/>
    </row>
    <row r="191">
      <c r="L191" s="62"/>
      <c r="S191" s="62"/>
      <c r="X191" s="62"/>
    </row>
    <row r="192">
      <c r="L192" s="62"/>
      <c r="S192" s="62"/>
      <c r="X192" s="62"/>
    </row>
    <row r="193">
      <c r="L193" s="62"/>
      <c r="S193" s="62"/>
      <c r="X193" s="62"/>
    </row>
    <row r="194">
      <c r="L194" s="62"/>
      <c r="S194" s="62"/>
      <c r="X194" s="62"/>
    </row>
    <row r="195">
      <c r="L195" s="62"/>
      <c r="S195" s="62"/>
      <c r="X195" s="62"/>
    </row>
    <row r="196">
      <c r="L196" s="62"/>
      <c r="S196" s="62"/>
      <c r="X196" s="62"/>
    </row>
    <row r="197">
      <c r="L197" s="62"/>
      <c r="S197" s="62"/>
      <c r="X197" s="62"/>
    </row>
    <row r="198">
      <c r="L198" s="62"/>
      <c r="S198" s="62"/>
      <c r="X198" s="62"/>
    </row>
    <row r="199">
      <c r="L199" s="62"/>
      <c r="S199" s="62"/>
      <c r="X199" s="62"/>
    </row>
    <row r="200">
      <c r="L200" s="62"/>
      <c r="S200" s="62"/>
      <c r="X200" s="62"/>
    </row>
    <row r="201">
      <c r="L201" s="62"/>
      <c r="S201" s="62"/>
      <c r="X201" s="62"/>
    </row>
    <row r="202">
      <c r="L202" s="62"/>
      <c r="S202" s="62"/>
      <c r="X202" s="62"/>
    </row>
    <row r="203">
      <c r="L203" s="62"/>
      <c r="S203" s="62"/>
      <c r="X203" s="62"/>
    </row>
    <row r="204">
      <c r="L204" s="62"/>
      <c r="S204" s="62"/>
      <c r="X204" s="62"/>
    </row>
    <row r="205">
      <c r="L205" s="62"/>
      <c r="S205" s="62"/>
      <c r="X205" s="62"/>
    </row>
    <row r="206">
      <c r="L206" s="62"/>
      <c r="S206" s="62"/>
      <c r="X206" s="62"/>
    </row>
    <row r="207">
      <c r="L207" s="62"/>
      <c r="S207" s="62"/>
      <c r="X207" s="62"/>
    </row>
    <row r="208">
      <c r="L208" s="62"/>
      <c r="S208" s="62"/>
      <c r="X208" s="62"/>
    </row>
    <row r="209">
      <c r="L209" s="62"/>
      <c r="S209" s="62"/>
      <c r="X209" s="62"/>
    </row>
    <row r="210">
      <c r="L210" s="62"/>
      <c r="S210" s="62"/>
      <c r="X210" s="62"/>
    </row>
    <row r="211">
      <c r="L211" s="62"/>
      <c r="S211" s="62"/>
      <c r="X211" s="62"/>
    </row>
    <row r="212">
      <c r="L212" s="62"/>
      <c r="S212" s="62"/>
      <c r="X212" s="62"/>
    </row>
    <row r="213">
      <c r="L213" s="62"/>
      <c r="S213" s="62"/>
      <c r="X213" s="62"/>
    </row>
    <row r="214">
      <c r="L214" s="62"/>
      <c r="S214" s="62"/>
      <c r="X214" s="62"/>
    </row>
    <row r="215">
      <c r="L215" s="62"/>
      <c r="S215" s="62"/>
      <c r="X215" s="62"/>
    </row>
    <row r="216">
      <c r="L216" s="62"/>
      <c r="S216" s="62"/>
      <c r="X216" s="62"/>
    </row>
    <row r="217">
      <c r="L217" s="62"/>
      <c r="S217" s="62"/>
      <c r="X217" s="62"/>
    </row>
    <row r="218">
      <c r="L218" s="62"/>
      <c r="S218" s="62"/>
      <c r="X218" s="62"/>
    </row>
    <row r="219">
      <c r="L219" s="62"/>
      <c r="S219" s="62"/>
      <c r="X219" s="62"/>
    </row>
    <row r="220">
      <c r="L220" s="62"/>
      <c r="S220" s="62"/>
      <c r="X220" s="62"/>
    </row>
    <row r="221">
      <c r="L221" s="62"/>
      <c r="S221" s="62"/>
      <c r="X221" s="62"/>
    </row>
    <row r="222">
      <c r="L222" s="62"/>
      <c r="S222" s="62"/>
      <c r="X222" s="62"/>
    </row>
    <row r="223">
      <c r="L223" s="62"/>
      <c r="S223" s="62"/>
      <c r="X223" s="62"/>
    </row>
    <row r="224">
      <c r="L224" s="62"/>
      <c r="S224" s="62"/>
      <c r="X224" s="62"/>
    </row>
    <row r="225">
      <c r="L225" s="62"/>
      <c r="S225" s="62"/>
      <c r="X225" s="62"/>
    </row>
    <row r="226">
      <c r="L226" s="62"/>
      <c r="S226" s="62"/>
      <c r="X226" s="62"/>
    </row>
    <row r="227">
      <c r="L227" s="62"/>
      <c r="S227" s="62"/>
      <c r="X227" s="62"/>
    </row>
    <row r="228">
      <c r="L228" s="62"/>
      <c r="S228" s="62"/>
      <c r="X228" s="62"/>
    </row>
    <row r="229">
      <c r="L229" s="62"/>
      <c r="S229" s="62"/>
      <c r="X229" s="62"/>
    </row>
    <row r="230">
      <c r="L230" s="62"/>
      <c r="S230" s="62"/>
      <c r="X230" s="62"/>
    </row>
    <row r="231">
      <c r="L231" s="62"/>
      <c r="S231" s="62"/>
      <c r="X231" s="62"/>
    </row>
    <row r="232">
      <c r="L232" s="62"/>
      <c r="S232" s="62"/>
      <c r="X232" s="62"/>
    </row>
    <row r="233">
      <c r="L233" s="62"/>
      <c r="S233" s="62"/>
      <c r="X233" s="62"/>
    </row>
    <row r="234">
      <c r="L234" s="62"/>
      <c r="S234" s="62"/>
      <c r="X234" s="62"/>
    </row>
    <row r="235">
      <c r="L235" s="62"/>
      <c r="S235" s="62"/>
      <c r="X235" s="62"/>
    </row>
    <row r="236">
      <c r="L236" s="62"/>
      <c r="S236" s="62"/>
      <c r="X236" s="62"/>
    </row>
    <row r="237">
      <c r="L237" s="62"/>
      <c r="S237" s="62"/>
      <c r="X237" s="62"/>
    </row>
    <row r="238">
      <c r="L238" s="62"/>
      <c r="S238" s="62"/>
      <c r="X238" s="62"/>
    </row>
    <row r="239">
      <c r="L239" s="62"/>
      <c r="S239" s="62"/>
      <c r="X239" s="62"/>
    </row>
    <row r="240">
      <c r="L240" s="62"/>
      <c r="S240" s="62"/>
      <c r="X240" s="62"/>
    </row>
    <row r="241">
      <c r="L241" s="62"/>
      <c r="S241" s="62"/>
      <c r="X241" s="62"/>
    </row>
    <row r="242">
      <c r="L242" s="62"/>
      <c r="S242" s="62"/>
      <c r="X242" s="62"/>
    </row>
    <row r="243">
      <c r="L243" s="62"/>
      <c r="S243" s="62"/>
      <c r="X243" s="62"/>
    </row>
    <row r="244">
      <c r="L244" s="62"/>
      <c r="S244" s="62"/>
      <c r="X244" s="62"/>
    </row>
    <row r="245">
      <c r="L245" s="62"/>
      <c r="S245" s="62"/>
      <c r="X245" s="62"/>
    </row>
    <row r="246">
      <c r="L246" s="62"/>
      <c r="S246" s="62"/>
      <c r="X246" s="62"/>
    </row>
    <row r="247">
      <c r="L247" s="62"/>
      <c r="S247" s="62"/>
      <c r="X247" s="62"/>
    </row>
    <row r="248">
      <c r="L248" s="62"/>
      <c r="S248" s="62"/>
      <c r="X248" s="62"/>
    </row>
    <row r="249">
      <c r="L249" s="62"/>
      <c r="S249" s="62"/>
      <c r="X249" s="62"/>
    </row>
    <row r="250">
      <c r="L250" s="62"/>
      <c r="S250" s="62"/>
      <c r="X250" s="62"/>
    </row>
    <row r="251">
      <c r="L251" s="62"/>
      <c r="S251" s="62"/>
      <c r="X251" s="62"/>
    </row>
    <row r="252">
      <c r="L252" s="62"/>
      <c r="S252" s="62"/>
      <c r="X252" s="62"/>
    </row>
    <row r="253">
      <c r="L253" s="62"/>
      <c r="S253" s="62"/>
      <c r="X253" s="62"/>
    </row>
    <row r="254">
      <c r="L254" s="62"/>
      <c r="S254" s="62"/>
      <c r="X254" s="62"/>
    </row>
    <row r="255">
      <c r="L255" s="62"/>
      <c r="S255" s="62"/>
      <c r="X255" s="62"/>
    </row>
    <row r="256">
      <c r="L256" s="62"/>
      <c r="S256" s="62"/>
      <c r="X256" s="62"/>
    </row>
    <row r="257">
      <c r="L257" s="62"/>
      <c r="S257" s="62"/>
      <c r="X257" s="62"/>
    </row>
    <row r="258">
      <c r="L258" s="62"/>
      <c r="S258" s="62"/>
      <c r="X258" s="62"/>
    </row>
    <row r="259">
      <c r="L259" s="62"/>
      <c r="S259" s="62"/>
      <c r="X259" s="62"/>
    </row>
    <row r="260">
      <c r="L260" s="62"/>
      <c r="S260" s="62"/>
      <c r="X260" s="62"/>
    </row>
    <row r="261">
      <c r="L261" s="62"/>
      <c r="S261" s="62"/>
      <c r="X261" s="62"/>
    </row>
    <row r="262">
      <c r="L262" s="62"/>
      <c r="S262" s="62"/>
      <c r="X262" s="62"/>
    </row>
    <row r="263">
      <c r="L263" s="62"/>
      <c r="S263" s="62"/>
      <c r="X263" s="62"/>
    </row>
    <row r="264">
      <c r="L264" s="62"/>
      <c r="S264" s="62"/>
      <c r="X264" s="62"/>
    </row>
    <row r="265">
      <c r="L265" s="62"/>
      <c r="S265" s="62"/>
      <c r="X265" s="62"/>
    </row>
    <row r="266">
      <c r="L266" s="62"/>
      <c r="S266" s="62"/>
      <c r="X266" s="62"/>
    </row>
    <row r="267">
      <c r="L267" s="62"/>
      <c r="S267" s="62"/>
      <c r="X267" s="62"/>
    </row>
    <row r="268">
      <c r="L268" s="62"/>
      <c r="S268" s="62"/>
      <c r="X268" s="62"/>
    </row>
    <row r="269">
      <c r="L269" s="62"/>
      <c r="S269" s="62"/>
      <c r="X269" s="62"/>
    </row>
    <row r="270">
      <c r="L270" s="62"/>
      <c r="S270" s="62"/>
      <c r="X270" s="62"/>
    </row>
    <row r="271">
      <c r="L271" s="62"/>
      <c r="S271" s="62"/>
      <c r="X271" s="62"/>
    </row>
    <row r="272">
      <c r="L272" s="62"/>
      <c r="S272" s="62"/>
      <c r="X272" s="62"/>
    </row>
    <row r="273">
      <c r="L273" s="62"/>
      <c r="S273" s="62"/>
      <c r="X273" s="62"/>
    </row>
    <row r="274">
      <c r="L274" s="62"/>
      <c r="S274" s="62"/>
      <c r="X274" s="62"/>
    </row>
    <row r="275">
      <c r="L275" s="62"/>
      <c r="S275" s="62"/>
      <c r="X275" s="62"/>
    </row>
    <row r="276">
      <c r="L276" s="62"/>
      <c r="S276" s="62"/>
      <c r="X276" s="62"/>
    </row>
    <row r="277">
      <c r="L277" s="62"/>
      <c r="S277" s="62"/>
      <c r="X277" s="62"/>
    </row>
    <row r="278">
      <c r="L278" s="62"/>
      <c r="S278" s="62"/>
      <c r="X278" s="62"/>
    </row>
    <row r="279">
      <c r="L279" s="62"/>
      <c r="S279" s="62"/>
      <c r="X279" s="62"/>
    </row>
    <row r="280">
      <c r="L280" s="62"/>
      <c r="S280" s="62"/>
      <c r="X280" s="62"/>
    </row>
    <row r="281">
      <c r="L281" s="62"/>
      <c r="S281" s="62"/>
      <c r="X281" s="62"/>
    </row>
    <row r="282">
      <c r="L282" s="62"/>
      <c r="S282" s="62"/>
      <c r="X282" s="62"/>
    </row>
    <row r="283">
      <c r="L283" s="62"/>
      <c r="S283" s="62"/>
      <c r="X283" s="62"/>
    </row>
    <row r="284">
      <c r="L284" s="62"/>
      <c r="S284" s="62"/>
      <c r="X284" s="62"/>
    </row>
    <row r="285">
      <c r="L285" s="62"/>
      <c r="S285" s="62"/>
      <c r="X285" s="62"/>
    </row>
    <row r="286">
      <c r="L286" s="62"/>
      <c r="S286" s="62"/>
      <c r="X286" s="62"/>
    </row>
    <row r="287">
      <c r="L287" s="62"/>
      <c r="S287" s="62"/>
      <c r="X287" s="62"/>
    </row>
    <row r="288">
      <c r="L288" s="62"/>
      <c r="S288" s="62"/>
      <c r="X288" s="62"/>
    </row>
    <row r="289">
      <c r="L289" s="62"/>
      <c r="S289" s="62"/>
      <c r="X289" s="62"/>
    </row>
    <row r="290">
      <c r="L290" s="62"/>
      <c r="S290" s="62"/>
      <c r="X290" s="62"/>
    </row>
    <row r="291">
      <c r="L291" s="62"/>
      <c r="S291" s="62"/>
      <c r="X291" s="62"/>
    </row>
    <row r="292">
      <c r="L292" s="62"/>
      <c r="S292" s="62"/>
      <c r="X292" s="62"/>
    </row>
    <row r="293">
      <c r="L293" s="62"/>
      <c r="S293" s="62"/>
      <c r="X293" s="62"/>
    </row>
    <row r="294">
      <c r="L294" s="62"/>
      <c r="S294" s="62"/>
      <c r="X294" s="62"/>
    </row>
    <row r="295">
      <c r="L295" s="62"/>
      <c r="S295" s="62"/>
      <c r="X295" s="62"/>
    </row>
    <row r="296">
      <c r="L296" s="62"/>
      <c r="S296" s="62"/>
      <c r="X296" s="62"/>
    </row>
    <row r="297">
      <c r="L297" s="62"/>
      <c r="S297" s="62"/>
      <c r="X297" s="62"/>
    </row>
    <row r="298">
      <c r="L298" s="62"/>
      <c r="S298" s="62"/>
      <c r="X298" s="62"/>
    </row>
    <row r="299">
      <c r="L299" s="62"/>
      <c r="S299" s="62"/>
      <c r="X299" s="62"/>
    </row>
    <row r="300">
      <c r="L300" s="62"/>
      <c r="S300" s="62"/>
      <c r="X300" s="62"/>
    </row>
    <row r="301">
      <c r="L301" s="62"/>
      <c r="S301" s="62"/>
      <c r="X301" s="62"/>
    </row>
    <row r="302">
      <c r="L302" s="62"/>
      <c r="S302" s="62"/>
      <c r="X302" s="62"/>
    </row>
    <row r="303">
      <c r="L303" s="62"/>
      <c r="S303" s="62"/>
      <c r="X303" s="62"/>
    </row>
    <row r="304">
      <c r="L304" s="62"/>
      <c r="S304" s="62"/>
      <c r="X304" s="62"/>
    </row>
    <row r="305">
      <c r="L305" s="62"/>
      <c r="S305" s="62"/>
      <c r="X305" s="62"/>
    </row>
    <row r="306">
      <c r="L306" s="62"/>
      <c r="S306" s="62"/>
      <c r="X306" s="62"/>
    </row>
    <row r="307">
      <c r="L307" s="62"/>
      <c r="S307" s="62"/>
      <c r="X307" s="62"/>
    </row>
    <row r="308">
      <c r="L308" s="62"/>
      <c r="S308" s="62"/>
      <c r="X308" s="62"/>
    </row>
    <row r="309">
      <c r="L309" s="62"/>
      <c r="S309" s="62"/>
      <c r="X309" s="62"/>
    </row>
    <row r="310">
      <c r="L310" s="62"/>
      <c r="S310" s="62"/>
      <c r="X310" s="62"/>
    </row>
    <row r="311">
      <c r="L311" s="62"/>
      <c r="S311" s="62"/>
      <c r="X311" s="62"/>
    </row>
    <row r="312">
      <c r="L312" s="62"/>
      <c r="S312" s="62"/>
      <c r="X312" s="62"/>
    </row>
    <row r="313">
      <c r="L313" s="62"/>
      <c r="S313" s="62"/>
      <c r="X313" s="62"/>
    </row>
    <row r="314">
      <c r="L314" s="62"/>
      <c r="S314" s="62"/>
      <c r="X314" s="62"/>
    </row>
    <row r="315">
      <c r="L315" s="62"/>
      <c r="S315" s="62"/>
      <c r="X315" s="62"/>
    </row>
    <row r="316">
      <c r="L316" s="62"/>
      <c r="S316" s="62"/>
      <c r="X316" s="62"/>
    </row>
    <row r="317">
      <c r="L317" s="62"/>
      <c r="S317" s="62"/>
      <c r="X317" s="62"/>
    </row>
    <row r="318">
      <c r="L318" s="62"/>
      <c r="S318" s="62"/>
      <c r="X318" s="62"/>
    </row>
    <row r="319">
      <c r="L319" s="62"/>
      <c r="S319" s="62"/>
      <c r="X319" s="62"/>
    </row>
    <row r="320">
      <c r="L320" s="62"/>
      <c r="S320" s="62"/>
      <c r="X320" s="62"/>
    </row>
    <row r="321">
      <c r="L321" s="62"/>
      <c r="S321" s="62"/>
      <c r="X321" s="62"/>
    </row>
    <row r="322">
      <c r="L322" s="62"/>
      <c r="S322" s="62"/>
      <c r="X322" s="62"/>
    </row>
    <row r="323">
      <c r="L323" s="62"/>
      <c r="S323" s="62"/>
      <c r="X323" s="62"/>
    </row>
    <row r="324">
      <c r="L324" s="62"/>
      <c r="S324" s="62"/>
      <c r="X324" s="62"/>
    </row>
    <row r="325">
      <c r="L325" s="62"/>
      <c r="S325" s="62"/>
      <c r="X325" s="62"/>
    </row>
    <row r="326">
      <c r="L326" s="62"/>
      <c r="S326" s="62"/>
      <c r="X326" s="62"/>
    </row>
    <row r="327">
      <c r="L327" s="62"/>
      <c r="S327" s="62"/>
      <c r="X327" s="62"/>
    </row>
    <row r="328">
      <c r="L328" s="62"/>
      <c r="S328" s="62"/>
      <c r="X328" s="62"/>
    </row>
    <row r="329">
      <c r="L329" s="62"/>
      <c r="S329" s="62"/>
      <c r="X329" s="62"/>
    </row>
    <row r="330">
      <c r="L330" s="62"/>
      <c r="S330" s="62"/>
      <c r="X330" s="62"/>
    </row>
    <row r="331">
      <c r="L331" s="62"/>
      <c r="S331" s="62"/>
      <c r="X331" s="62"/>
    </row>
    <row r="332">
      <c r="L332" s="62"/>
      <c r="S332" s="62"/>
      <c r="X332" s="62"/>
    </row>
    <row r="333">
      <c r="L333" s="62"/>
      <c r="S333" s="62"/>
      <c r="X333" s="62"/>
    </row>
    <row r="334">
      <c r="L334" s="62"/>
      <c r="S334" s="62"/>
      <c r="X334" s="62"/>
    </row>
    <row r="335">
      <c r="L335" s="62"/>
      <c r="S335" s="62"/>
      <c r="X335" s="62"/>
    </row>
    <row r="336">
      <c r="L336" s="62"/>
      <c r="S336" s="62"/>
      <c r="X336" s="62"/>
    </row>
    <row r="337">
      <c r="L337" s="62"/>
      <c r="S337" s="62"/>
      <c r="X337" s="62"/>
    </row>
    <row r="338">
      <c r="L338" s="62"/>
      <c r="S338" s="62"/>
      <c r="X338" s="62"/>
    </row>
    <row r="339">
      <c r="L339" s="62"/>
      <c r="S339" s="62"/>
      <c r="X339" s="62"/>
    </row>
    <row r="340">
      <c r="L340" s="62"/>
      <c r="S340" s="62"/>
      <c r="X340" s="62"/>
    </row>
    <row r="341">
      <c r="L341" s="62"/>
      <c r="S341" s="62"/>
      <c r="X341" s="62"/>
    </row>
    <row r="342">
      <c r="L342" s="62"/>
      <c r="S342" s="62"/>
      <c r="X342" s="62"/>
    </row>
    <row r="343">
      <c r="L343" s="62"/>
      <c r="S343" s="62"/>
      <c r="X343" s="62"/>
    </row>
    <row r="344">
      <c r="L344" s="62"/>
      <c r="S344" s="62"/>
      <c r="X344" s="62"/>
    </row>
    <row r="345">
      <c r="L345" s="62"/>
      <c r="S345" s="62"/>
      <c r="X345" s="62"/>
    </row>
    <row r="346">
      <c r="L346" s="62"/>
      <c r="S346" s="62"/>
      <c r="X346" s="62"/>
    </row>
    <row r="347">
      <c r="L347" s="62"/>
      <c r="S347" s="62"/>
      <c r="X347" s="62"/>
    </row>
    <row r="348">
      <c r="L348" s="62"/>
      <c r="S348" s="62"/>
      <c r="X348" s="62"/>
    </row>
    <row r="349">
      <c r="L349" s="62"/>
      <c r="S349" s="62"/>
      <c r="X349" s="62"/>
    </row>
    <row r="350">
      <c r="L350" s="62"/>
      <c r="S350" s="62"/>
      <c r="X350" s="62"/>
    </row>
    <row r="351">
      <c r="L351" s="62"/>
      <c r="S351" s="62"/>
      <c r="X351" s="62"/>
    </row>
    <row r="352">
      <c r="L352" s="62"/>
      <c r="S352" s="62"/>
      <c r="X352" s="62"/>
    </row>
    <row r="353">
      <c r="L353" s="62"/>
      <c r="S353" s="62"/>
      <c r="X353" s="62"/>
    </row>
    <row r="354">
      <c r="L354" s="62"/>
      <c r="S354" s="62"/>
      <c r="X354" s="62"/>
    </row>
    <row r="355">
      <c r="L355" s="62"/>
      <c r="S355" s="62"/>
      <c r="X355" s="62"/>
    </row>
    <row r="356">
      <c r="L356" s="62"/>
      <c r="S356" s="62"/>
      <c r="X356" s="62"/>
    </row>
    <row r="357">
      <c r="L357" s="62"/>
      <c r="S357" s="62"/>
      <c r="X357" s="62"/>
    </row>
    <row r="358">
      <c r="L358" s="62"/>
      <c r="S358" s="62"/>
      <c r="X358" s="62"/>
    </row>
    <row r="359">
      <c r="L359" s="62"/>
      <c r="S359" s="62"/>
      <c r="X359" s="62"/>
    </row>
    <row r="360">
      <c r="L360" s="62"/>
      <c r="S360" s="62"/>
      <c r="X360" s="62"/>
    </row>
    <row r="361">
      <c r="L361" s="62"/>
      <c r="S361" s="62"/>
      <c r="X361" s="62"/>
    </row>
    <row r="362">
      <c r="L362" s="62"/>
      <c r="S362" s="62"/>
      <c r="X362" s="62"/>
    </row>
    <row r="363">
      <c r="L363" s="62"/>
      <c r="S363" s="62"/>
      <c r="X363" s="62"/>
    </row>
    <row r="364">
      <c r="L364" s="62"/>
      <c r="S364" s="62"/>
      <c r="X364" s="62"/>
    </row>
    <row r="365">
      <c r="L365" s="62"/>
      <c r="S365" s="62"/>
      <c r="X365" s="62"/>
    </row>
    <row r="366">
      <c r="L366" s="62"/>
      <c r="S366" s="62"/>
      <c r="X366" s="62"/>
    </row>
    <row r="367">
      <c r="L367" s="62"/>
      <c r="S367" s="62"/>
      <c r="X367" s="62"/>
    </row>
    <row r="368">
      <c r="L368" s="62"/>
      <c r="S368" s="62"/>
      <c r="X368" s="62"/>
    </row>
    <row r="369">
      <c r="L369" s="62"/>
      <c r="S369" s="62"/>
      <c r="X369" s="62"/>
    </row>
    <row r="370">
      <c r="L370" s="62"/>
      <c r="S370" s="62"/>
      <c r="X370" s="62"/>
    </row>
    <row r="371">
      <c r="L371" s="62"/>
      <c r="S371" s="62"/>
      <c r="X371" s="62"/>
    </row>
    <row r="372">
      <c r="L372" s="62"/>
      <c r="S372" s="62"/>
      <c r="X372" s="62"/>
    </row>
    <row r="373">
      <c r="L373" s="62"/>
      <c r="S373" s="62"/>
      <c r="X373" s="62"/>
    </row>
    <row r="374">
      <c r="L374" s="62"/>
      <c r="S374" s="62"/>
      <c r="X374" s="62"/>
    </row>
    <row r="375">
      <c r="L375" s="62"/>
      <c r="S375" s="62"/>
      <c r="X375" s="62"/>
    </row>
    <row r="376">
      <c r="L376" s="62"/>
      <c r="S376" s="62"/>
      <c r="X376" s="62"/>
    </row>
    <row r="377">
      <c r="L377" s="62"/>
      <c r="S377" s="62"/>
      <c r="X377" s="62"/>
    </row>
    <row r="378">
      <c r="L378" s="62"/>
      <c r="S378" s="62"/>
      <c r="X378" s="62"/>
    </row>
    <row r="379">
      <c r="L379" s="62"/>
      <c r="S379" s="62"/>
      <c r="X379" s="62"/>
    </row>
    <row r="380">
      <c r="L380" s="62"/>
      <c r="S380" s="62"/>
      <c r="X380" s="62"/>
    </row>
    <row r="381">
      <c r="L381" s="62"/>
      <c r="S381" s="62"/>
      <c r="X381" s="62"/>
    </row>
    <row r="382">
      <c r="L382" s="62"/>
      <c r="S382" s="62"/>
      <c r="X382" s="62"/>
    </row>
    <row r="383">
      <c r="L383" s="62"/>
      <c r="S383" s="62"/>
      <c r="X383" s="62"/>
    </row>
    <row r="384">
      <c r="L384" s="62"/>
      <c r="S384" s="62"/>
      <c r="X384" s="62"/>
    </row>
    <row r="385">
      <c r="L385" s="62"/>
      <c r="S385" s="62"/>
      <c r="X385" s="62"/>
    </row>
    <row r="386">
      <c r="L386" s="62"/>
      <c r="S386" s="62"/>
      <c r="X386" s="62"/>
    </row>
    <row r="387">
      <c r="L387" s="62"/>
      <c r="S387" s="62"/>
      <c r="X387" s="62"/>
    </row>
    <row r="388">
      <c r="L388" s="62"/>
      <c r="S388" s="62"/>
      <c r="X388" s="62"/>
    </row>
    <row r="389">
      <c r="L389" s="62"/>
      <c r="S389" s="62"/>
      <c r="X389" s="62"/>
    </row>
    <row r="390">
      <c r="L390" s="62"/>
      <c r="S390" s="62"/>
      <c r="X390" s="62"/>
    </row>
    <row r="391">
      <c r="L391" s="62"/>
      <c r="S391" s="62"/>
      <c r="X391" s="62"/>
    </row>
    <row r="392">
      <c r="L392" s="62"/>
      <c r="S392" s="62"/>
      <c r="X392" s="62"/>
    </row>
    <row r="393">
      <c r="L393" s="62"/>
      <c r="S393" s="62"/>
      <c r="X393" s="62"/>
    </row>
    <row r="394">
      <c r="L394" s="62"/>
      <c r="S394" s="62"/>
      <c r="X394" s="62"/>
    </row>
    <row r="395">
      <c r="L395" s="62"/>
      <c r="S395" s="62"/>
      <c r="X395" s="62"/>
    </row>
    <row r="396">
      <c r="L396" s="62"/>
      <c r="S396" s="62"/>
      <c r="X396" s="62"/>
    </row>
    <row r="397">
      <c r="L397" s="62"/>
      <c r="S397" s="62"/>
      <c r="X397" s="62"/>
    </row>
    <row r="398">
      <c r="L398" s="62"/>
      <c r="S398" s="62"/>
      <c r="X398" s="62"/>
    </row>
    <row r="399">
      <c r="L399" s="62"/>
      <c r="S399" s="62"/>
      <c r="X399" s="62"/>
    </row>
    <row r="400">
      <c r="L400" s="62"/>
      <c r="S400" s="62"/>
      <c r="X400" s="62"/>
    </row>
    <row r="401">
      <c r="L401" s="62"/>
      <c r="S401" s="62"/>
      <c r="X401" s="62"/>
    </row>
    <row r="402">
      <c r="L402" s="62"/>
      <c r="S402" s="62"/>
      <c r="X402" s="62"/>
    </row>
    <row r="403">
      <c r="L403" s="62"/>
      <c r="S403" s="62"/>
      <c r="X403" s="62"/>
    </row>
    <row r="404">
      <c r="L404" s="62"/>
      <c r="S404" s="62"/>
      <c r="X404" s="62"/>
    </row>
    <row r="405">
      <c r="L405" s="62"/>
      <c r="S405" s="62"/>
      <c r="X405" s="62"/>
    </row>
    <row r="406">
      <c r="L406" s="62"/>
      <c r="S406" s="62"/>
      <c r="X406" s="62"/>
    </row>
    <row r="407">
      <c r="L407" s="62"/>
      <c r="S407" s="62"/>
      <c r="X407" s="62"/>
    </row>
    <row r="408">
      <c r="L408" s="62"/>
      <c r="S408" s="62"/>
      <c r="X408" s="62"/>
    </row>
    <row r="409">
      <c r="L409" s="62"/>
      <c r="S409" s="62"/>
      <c r="X409" s="62"/>
    </row>
    <row r="410">
      <c r="L410" s="62"/>
      <c r="S410" s="62"/>
      <c r="X410" s="62"/>
    </row>
    <row r="411">
      <c r="L411" s="62"/>
      <c r="S411" s="62"/>
      <c r="X411" s="62"/>
    </row>
    <row r="412">
      <c r="L412" s="62"/>
      <c r="S412" s="62"/>
      <c r="X412" s="62"/>
    </row>
    <row r="413">
      <c r="L413" s="62"/>
      <c r="S413" s="62"/>
      <c r="X413" s="62"/>
    </row>
    <row r="414">
      <c r="L414" s="62"/>
      <c r="S414" s="62"/>
      <c r="X414" s="62"/>
    </row>
    <row r="415">
      <c r="L415" s="62"/>
      <c r="S415" s="62"/>
      <c r="X415" s="62"/>
    </row>
    <row r="416">
      <c r="L416" s="62"/>
      <c r="S416" s="62"/>
      <c r="X416" s="62"/>
    </row>
    <row r="417">
      <c r="L417" s="62"/>
      <c r="S417" s="62"/>
      <c r="X417" s="62"/>
    </row>
    <row r="418">
      <c r="L418" s="62"/>
      <c r="S418" s="62"/>
      <c r="X418" s="62"/>
    </row>
    <row r="419">
      <c r="L419" s="62"/>
      <c r="S419" s="62"/>
      <c r="X419" s="62"/>
    </row>
    <row r="420">
      <c r="L420" s="62"/>
      <c r="S420" s="62"/>
      <c r="X420" s="62"/>
    </row>
    <row r="421">
      <c r="L421" s="62"/>
      <c r="S421" s="62"/>
      <c r="X421" s="62"/>
    </row>
    <row r="422">
      <c r="L422" s="62"/>
      <c r="S422" s="62"/>
      <c r="X422" s="62"/>
    </row>
    <row r="423">
      <c r="L423" s="62"/>
      <c r="S423" s="62"/>
      <c r="X423" s="62"/>
    </row>
    <row r="424">
      <c r="L424" s="62"/>
      <c r="S424" s="62"/>
      <c r="X424" s="62"/>
    </row>
    <row r="425">
      <c r="L425" s="62"/>
      <c r="S425" s="62"/>
      <c r="X425" s="62"/>
    </row>
    <row r="426">
      <c r="L426" s="62"/>
      <c r="S426" s="62"/>
      <c r="X426" s="62"/>
    </row>
    <row r="427">
      <c r="L427" s="62"/>
      <c r="S427" s="62"/>
      <c r="X427" s="62"/>
    </row>
    <row r="428">
      <c r="L428" s="62"/>
      <c r="S428" s="62"/>
      <c r="X428" s="62"/>
    </row>
    <row r="429">
      <c r="L429" s="62"/>
      <c r="S429" s="62"/>
      <c r="X429" s="62"/>
    </row>
    <row r="430">
      <c r="L430" s="62"/>
      <c r="S430" s="62"/>
      <c r="X430" s="62"/>
    </row>
    <row r="431">
      <c r="L431" s="62"/>
      <c r="S431" s="62"/>
      <c r="X431" s="62"/>
    </row>
    <row r="432">
      <c r="L432" s="62"/>
      <c r="S432" s="62"/>
      <c r="X432" s="62"/>
    </row>
    <row r="433">
      <c r="L433" s="62"/>
      <c r="S433" s="62"/>
      <c r="X433" s="62"/>
    </row>
    <row r="434">
      <c r="L434" s="62"/>
      <c r="S434" s="62"/>
      <c r="X434" s="62"/>
    </row>
    <row r="435">
      <c r="L435" s="62"/>
      <c r="S435" s="62"/>
      <c r="X435" s="62"/>
    </row>
    <row r="436">
      <c r="L436" s="62"/>
      <c r="S436" s="62"/>
      <c r="X436" s="62"/>
    </row>
    <row r="437">
      <c r="L437" s="62"/>
      <c r="S437" s="62"/>
      <c r="X437" s="62"/>
    </row>
    <row r="438">
      <c r="L438" s="62"/>
      <c r="S438" s="62"/>
      <c r="X438" s="62"/>
    </row>
    <row r="439">
      <c r="L439" s="62"/>
      <c r="S439" s="62"/>
      <c r="X439" s="62"/>
    </row>
    <row r="440">
      <c r="L440" s="62"/>
      <c r="S440" s="62"/>
      <c r="X440" s="62"/>
    </row>
    <row r="441">
      <c r="L441" s="62"/>
      <c r="S441" s="62"/>
      <c r="X441" s="62"/>
    </row>
    <row r="442">
      <c r="L442" s="62"/>
      <c r="S442" s="62"/>
      <c r="X442" s="62"/>
    </row>
    <row r="443">
      <c r="L443" s="62"/>
      <c r="S443" s="62"/>
      <c r="X443" s="62"/>
    </row>
    <row r="444">
      <c r="L444" s="62"/>
      <c r="S444" s="62"/>
      <c r="X444" s="62"/>
    </row>
    <row r="445">
      <c r="L445" s="62"/>
      <c r="S445" s="62"/>
      <c r="X445" s="62"/>
    </row>
    <row r="446">
      <c r="L446" s="62"/>
      <c r="S446" s="62"/>
      <c r="X446" s="62"/>
    </row>
    <row r="447">
      <c r="L447" s="62"/>
      <c r="S447" s="62"/>
      <c r="X447" s="62"/>
    </row>
    <row r="448">
      <c r="L448" s="62"/>
      <c r="S448" s="62"/>
      <c r="X448" s="62"/>
    </row>
    <row r="449">
      <c r="L449" s="62"/>
      <c r="S449" s="62"/>
      <c r="X449" s="62"/>
    </row>
    <row r="450">
      <c r="L450" s="62"/>
      <c r="S450" s="62"/>
      <c r="X450" s="62"/>
    </row>
    <row r="451">
      <c r="L451" s="62"/>
      <c r="S451" s="62"/>
      <c r="X451" s="62"/>
    </row>
    <row r="452">
      <c r="L452" s="62"/>
      <c r="S452" s="62"/>
      <c r="X452" s="62"/>
    </row>
    <row r="453">
      <c r="L453" s="62"/>
      <c r="S453" s="62"/>
      <c r="X453" s="62"/>
    </row>
    <row r="454">
      <c r="L454" s="62"/>
      <c r="S454" s="62"/>
      <c r="X454" s="62"/>
    </row>
    <row r="455">
      <c r="L455" s="62"/>
      <c r="S455" s="62"/>
      <c r="X455" s="62"/>
    </row>
    <row r="456">
      <c r="L456" s="62"/>
      <c r="S456" s="62"/>
      <c r="X456" s="62"/>
    </row>
    <row r="457">
      <c r="L457" s="62"/>
      <c r="S457" s="62"/>
      <c r="X457" s="62"/>
    </row>
    <row r="458">
      <c r="L458" s="62"/>
      <c r="S458" s="62"/>
      <c r="X458" s="62"/>
    </row>
    <row r="459">
      <c r="L459" s="62"/>
      <c r="S459" s="62"/>
      <c r="X459" s="62"/>
    </row>
    <row r="460">
      <c r="L460" s="62"/>
      <c r="S460" s="62"/>
      <c r="X460" s="62"/>
    </row>
    <row r="461">
      <c r="L461" s="62"/>
      <c r="S461" s="62"/>
      <c r="X461" s="62"/>
    </row>
    <row r="462">
      <c r="L462" s="62"/>
      <c r="S462" s="62"/>
      <c r="X462" s="62"/>
    </row>
    <row r="463">
      <c r="L463" s="62"/>
      <c r="S463" s="62"/>
      <c r="X463" s="62"/>
    </row>
    <row r="464">
      <c r="L464" s="62"/>
      <c r="S464" s="62"/>
      <c r="X464" s="62"/>
    </row>
    <row r="465">
      <c r="L465" s="62"/>
      <c r="S465" s="62"/>
      <c r="X465" s="62"/>
    </row>
    <row r="466">
      <c r="L466" s="62"/>
      <c r="S466" s="62"/>
      <c r="X466" s="62"/>
    </row>
    <row r="467">
      <c r="L467" s="62"/>
      <c r="S467" s="62"/>
      <c r="X467" s="62"/>
    </row>
    <row r="468">
      <c r="L468" s="62"/>
      <c r="S468" s="62"/>
      <c r="X468" s="62"/>
    </row>
    <row r="469">
      <c r="L469" s="62"/>
      <c r="S469" s="62"/>
      <c r="X469" s="62"/>
    </row>
    <row r="470">
      <c r="L470" s="62"/>
      <c r="S470" s="62"/>
      <c r="X470" s="62"/>
    </row>
    <row r="471">
      <c r="L471" s="62"/>
      <c r="S471" s="62"/>
      <c r="X471" s="62"/>
    </row>
    <row r="472">
      <c r="L472" s="62"/>
      <c r="S472" s="62"/>
      <c r="X472" s="62"/>
    </row>
    <row r="473">
      <c r="L473" s="62"/>
      <c r="S473" s="62"/>
      <c r="X473" s="62"/>
    </row>
    <row r="474">
      <c r="L474" s="62"/>
      <c r="S474" s="62"/>
      <c r="X474" s="62"/>
    </row>
    <row r="475">
      <c r="L475" s="62"/>
      <c r="S475" s="62"/>
      <c r="X475" s="62"/>
    </row>
    <row r="476">
      <c r="L476" s="62"/>
      <c r="S476" s="62"/>
      <c r="X476" s="62"/>
    </row>
    <row r="477">
      <c r="L477" s="62"/>
      <c r="S477" s="62"/>
      <c r="X477" s="62"/>
    </row>
    <row r="478">
      <c r="L478" s="62"/>
      <c r="S478" s="62"/>
      <c r="X478" s="62"/>
    </row>
    <row r="479">
      <c r="L479" s="62"/>
      <c r="S479" s="62"/>
      <c r="X479" s="62"/>
    </row>
    <row r="480">
      <c r="L480" s="62"/>
      <c r="S480" s="62"/>
      <c r="X480" s="62"/>
    </row>
    <row r="481">
      <c r="L481" s="62"/>
      <c r="S481" s="62"/>
      <c r="X481" s="62"/>
    </row>
    <row r="482">
      <c r="L482" s="62"/>
      <c r="S482" s="62"/>
      <c r="X482" s="62"/>
    </row>
    <row r="483">
      <c r="L483" s="62"/>
      <c r="S483" s="62"/>
      <c r="X483" s="62"/>
    </row>
    <row r="484">
      <c r="L484" s="62"/>
      <c r="S484" s="62"/>
      <c r="X484" s="62"/>
    </row>
    <row r="485">
      <c r="L485" s="62"/>
      <c r="S485" s="62"/>
      <c r="X485" s="62"/>
    </row>
    <row r="486">
      <c r="L486" s="62"/>
      <c r="S486" s="62"/>
      <c r="X486" s="62"/>
    </row>
    <row r="487">
      <c r="L487" s="62"/>
      <c r="S487" s="62"/>
      <c r="X487" s="62"/>
    </row>
    <row r="488">
      <c r="L488" s="62"/>
      <c r="S488" s="62"/>
      <c r="X488" s="62"/>
    </row>
    <row r="489">
      <c r="L489" s="62"/>
      <c r="S489" s="62"/>
      <c r="X489" s="62"/>
    </row>
    <row r="490">
      <c r="L490" s="62"/>
      <c r="S490" s="62"/>
      <c r="X490" s="62"/>
    </row>
    <row r="491">
      <c r="L491" s="62"/>
      <c r="S491" s="62"/>
      <c r="X491" s="62"/>
    </row>
    <row r="492">
      <c r="L492" s="62"/>
      <c r="S492" s="62"/>
      <c r="X492" s="62"/>
    </row>
    <row r="493">
      <c r="L493" s="62"/>
      <c r="S493" s="62"/>
      <c r="X493" s="62"/>
    </row>
    <row r="494">
      <c r="L494" s="62"/>
      <c r="S494" s="62"/>
      <c r="X494" s="62"/>
    </row>
    <row r="495">
      <c r="L495" s="62"/>
      <c r="S495" s="62"/>
      <c r="X495" s="62"/>
    </row>
    <row r="496">
      <c r="L496" s="62"/>
      <c r="S496" s="62"/>
      <c r="X496" s="62"/>
    </row>
    <row r="497">
      <c r="L497" s="62"/>
      <c r="S497" s="62"/>
      <c r="X497" s="62"/>
    </row>
    <row r="498">
      <c r="L498" s="62"/>
      <c r="S498" s="62"/>
      <c r="X498" s="62"/>
    </row>
    <row r="499">
      <c r="L499" s="62"/>
      <c r="S499" s="62"/>
      <c r="X499" s="62"/>
    </row>
    <row r="500">
      <c r="L500" s="62"/>
      <c r="S500" s="62"/>
      <c r="X500" s="62"/>
    </row>
    <row r="501">
      <c r="L501" s="62"/>
      <c r="S501" s="62"/>
      <c r="X501" s="62"/>
    </row>
    <row r="502">
      <c r="L502" s="62"/>
      <c r="S502" s="62"/>
      <c r="X502" s="62"/>
    </row>
    <row r="503">
      <c r="L503" s="62"/>
      <c r="S503" s="62"/>
      <c r="X503" s="62"/>
    </row>
    <row r="504">
      <c r="L504" s="62"/>
      <c r="S504" s="62"/>
      <c r="X504" s="62"/>
    </row>
    <row r="505">
      <c r="L505" s="62"/>
      <c r="S505" s="62"/>
      <c r="X505" s="62"/>
    </row>
    <row r="506">
      <c r="L506" s="62"/>
      <c r="S506" s="62"/>
      <c r="X506" s="62"/>
    </row>
    <row r="507">
      <c r="L507" s="62"/>
      <c r="S507" s="62"/>
      <c r="X507" s="62"/>
    </row>
    <row r="508">
      <c r="L508" s="62"/>
      <c r="S508" s="62"/>
      <c r="X508" s="62"/>
    </row>
    <row r="509">
      <c r="L509" s="62"/>
      <c r="S509" s="62"/>
      <c r="X509" s="62"/>
    </row>
    <row r="510">
      <c r="L510" s="62"/>
      <c r="S510" s="62"/>
      <c r="X510" s="62"/>
    </row>
    <row r="511">
      <c r="L511" s="62"/>
      <c r="S511" s="62"/>
      <c r="X511" s="62"/>
    </row>
    <row r="512">
      <c r="L512" s="62"/>
      <c r="S512" s="62"/>
      <c r="X512" s="62"/>
    </row>
    <row r="513">
      <c r="L513" s="62"/>
      <c r="S513" s="62"/>
      <c r="X513" s="62"/>
    </row>
    <row r="514">
      <c r="L514" s="62"/>
      <c r="S514" s="62"/>
      <c r="X514" s="62"/>
    </row>
    <row r="515">
      <c r="L515" s="62"/>
      <c r="S515" s="62"/>
      <c r="X515" s="62"/>
    </row>
    <row r="516">
      <c r="L516" s="62"/>
      <c r="S516" s="62"/>
      <c r="X516" s="62"/>
    </row>
    <row r="517">
      <c r="L517" s="62"/>
      <c r="S517" s="62"/>
      <c r="X517" s="62"/>
    </row>
    <row r="518">
      <c r="L518" s="62"/>
      <c r="S518" s="62"/>
      <c r="X518" s="62"/>
    </row>
    <row r="519">
      <c r="L519" s="62"/>
      <c r="S519" s="62"/>
      <c r="X519" s="62"/>
    </row>
    <row r="520">
      <c r="L520" s="62"/>
      <c r="S520" s="62"/>
      <c r="X520" s="62"/>
    </row>
    <row r="521">
      <c r="L521" s="62"/>
      <c r="S521" s="62"/>
      <c r="X521" s="62"/>
    </row>
    <row r="522">
      <c r="L522" s="62"/>
      <c r="S522" s="62"/>
      <c r="X522" s="62"/>
    </row>
    <row r="523">
      <c r="L523" s="62"/>
      <c r="S523" s="62"/>
      <c r="X523" s="62"/>
    </row>
    <row r="524">
      <c r="L524" s="62"/>
      <c r="S524" s="62"/>
      <c r="X524" s="62"/>
    </row>
    <row r="525">
      <c r="L525" s="62"/>
      <c r="S525" s="62"/>
      <c r="X525" s="62"/>
    </row>
    <row r="526">
      <c r="L526" s="62"/>
      <c r="S526" s="62"/>
      <c r="X526" s="62"/>
    </row>
    <row r="527">
      <c r="L527" s="62"/>
      <c r="S527" s="62"/>
      <c r="X527" s="62"/>
    </row>
    <row r="528">
      <c r="L528" s="62"/>
      <c r="S528" s="62"/>
      <c r="X528" s="62"/>
    </row>
    <row r="529">
      <c r="L529" s="62"/>
      <c r="S529" s="62"/>
      <c r="X529" s="62"/>
    </row>
    <row r="530">
      <c r="L530" s="62"/>
      <c r="S530" s="62"/>
      <c r="X530" s="62"/>
    </row>
    <row r="531">
      <c r="L531" s="62"/>
      <c r="S531" s="62"/>
      <c r="X531" s="62"/>
    </row>
    <row r="532">
      <c r="L532" s="62"/>
      <c r="S532" s="62"/>
      <c r="X532" s="62"/>
    </row>
    <row r="533">
      <c r="L533" s="62"/>
      <c r="S533" s="62"/>
      <c r="X533" s="62"/>
    </row>
    <row r="534">
      <c r="L534" s="62"/>
      <c r="S534" s="62"/>
      <c r="X534" s="62"/>
    </row>
    <row r="535">
      <c r="L535" s="62"/>
      <c r="S535" s="62"/>
      <c r="X535" s="62"/>
    </row>
    <row r="536">
      <c r="L536" s="62"/>
      <c r="S536" s="62"/>
      <c r="X536" s="62"/>
    </row>
    <row r="537">
      <c r="L537" s="62"/>
      <c r="S537" s="62"/>
      <c r="X537" s="62"/>
    </row>
    <row r="538">
      <c r="L538" s="62"/>
      <c r="S538" s="62"/>
      <c r="X538" s="62"/>
    </row>
    <row r="539">
      <c r="L539" s="62"/>
      <c r="S539" s="62"/>
      <c r="X539" s="62"/>
    </row>
    <row r="540">
      <c r="L540" s="62"/>
      <c r="S540" s="62"/>
      <c r="X540" s="62"/>
    </row>
    <row r="541">
      <c r="L541" s="62"/>
      <c r="S541" s="62"/>
      <c r="X541" s="62"/>
    </row>
    <row r="542">
      <c r="L542" s="62"/>
      <c r="S542" s="62"/>
      <c r="X542" s="62"/>
    </row>
    <row r="543">
      <c r="L543" s="62"/>
      <c r="S543" s="62"/>
      <c r="X543" s="62"/>
    </row>
    <row r="544">
      <c r="L544" s="62"/>
      <c r="S544" s="62"/>
      <c r="X544" s="62"/>
    </row>
    <row r="545">
      <c r="L545" s="62"/>
      <c r="S545" s="62"/>
      <c r="X545" s="62"/>
    </row>
    <row r="546">
      <c r="L546" s="62"/>
      <c r="S546" s="62"/>
      <c r="X546" s="62"/>
    </row>
    <row r="547">
      <c r="L547" s="62"/>
      <c r="S547" s="62"/>
      <c r="X547" s="62"/>
    </row>
    <row r="548">
      <c r="L548" s="62"/>
      <c r="S548" s="62"/>
      <c r="X548" s="62"/>
    </row>
    <row r="549">
      <c r="L549" s="62"/>
      <c r="S549" s="62"/>
      <c r="X549" s="62"/>
    </row>
    <row r="550">
      <c r="L550" s="62"/>
      <c r="S550" s="62"/>
      <c r="X550" s="62"/>
    </row>
    <row r="551">
      <c r="L551" s="62"/>
      <c r="S551" s="62"/>
      <c r="X551" s="62"/>
    </row>
    <row r="552">
      <c r="L552" s="62"/>
      <c r="S552" s="62"/>
      <c r="X552" s="62"/>
    </row>
    <row r="553">
      <c r="L553" s="62"/>
      <c r="S553" s="62"/>
      <c r="X553" s="62"/>
    </row>
    <row r="554">
      <c r="L554" s="62"/>
      <c r="S554" s="62"/>
      <c r="X554" s="62"/>
    </row>
    <row r="555">
      <c r="L555" s="62"/>
      <c r="S555" s="62"/>
      <c r="X555" s="62"/>
    </row>
    <row r="556">
      <c r="L556" s="62"/>
      <c r="S556" s="62"/>
      <c r="X556" s="62"/>
    </row>
    <row r="557">
      <c r="L557" s="62"/>
      <c r="S557" s="62"/>
      <c r="X557" s="62"/>
    </row>
    <row r="558">
      <c r="L558" s="62"/>
      <c r="S558" s="62"/>
      <c r="X558" s="62"/>
    </row>
    <row r="559">
      <c r="L559" s="62"/>
      <c r="S559" s="62"/>
      <c r="X559" s="62"/>
    </row>
    <row r="560">
      <c r="L560" s="62"/>
      <c r="S560" s="62"/>
      <c r="X560" s="62"/>
    </row>
    <row r="561">
      <c r="L561" s="62"/>
      <c r="S561" s="62"/>
      <c r="X561" s="62"/>
    </row>
    <row r="562">
      <c r="L562" s="62"/>
      <c r="S562" s="62"/>
      <c r="X562" s="62"/>
    </row>
    <row r="563">
      <c r="L563" s="62"/>
      <c r="S563" s="62"/>
      <c r="X563" s="62"/>
    </row>
    <row r="564">
      <c r="L564" s="62"/>
      <c r="S564" s="62"/>
      <c r="X564" s="62"/>
    </row>
    <row r="565">
      <c r="L565" s="62"/>
      <c r="S565" s="62"/>
      <c r="X565" s="62"/>
    </row>
    <row r="566">
      <c r="L566" s="62"/>
      <c r="S566" s="62"/>
      <c r="X566" s="62"/>
    </row>
    <row r="567">
      <c r="L567" s="62"/>
      <c r="S567" s="62"/>
      <c r="X567" s="62"/>
    </row>
    <row r="568">
      <c r="L568" s="62"/>
      <c r="S568" s="62"/>
      <c r="X568" s="62"/>
    </row>
    <row r="569">
      <c r="L569" s="62"/>
      <c r="S569" s="62"/>
      <c r="X569" s="62"/>
    </row>
    <row r="570">
      <c r="L570" s="62"/>
      <c r="S570" s="62"/>
      <c r="X570" s="62"/>
    </row>
    <row r="571">
      <c r="L571" s="62"/>
      <c r="S571" s="62"/>
      <c r="X571" s="62"/>
    </row>
    <row r="572">
      <c r="L572" s="62"/>
      <c r="S572" s="62"/>
      <c r="X572" s="62"/>
    </row>
    <row r="573">
      <c r="L573" s="62"/>
      <c r="S573" s="62"/>
      <c r="X573" s="62"/>
    </row>
    <row r="574">
      <c r="L574" s="62"/>
      <c r="S574" s="62"/>
      <c r="X574" s="62"/>
    </row>
    <row r="575">
      <c r="L575" s="62"/>
      <c r="S575" s="62"/>
      <c r="X575" s="62"/>
    </row>
    <row r="576">
      <c r="L576" s="62"/>
      <c r="S576" s="62"/>
      <c r="X576" s="62"/>
    </row>
    <row r="577">
      <c r="L577" s="62"/>
      <c r="S577" s="62"/>
      <c r="X577" s="62"/>
    </row>
    <row r="578">
      <c r="L578" s="62"/>
      <c r="S578" s="62"/>
      <c r="X578" s="62"/>
    </row>
    <row r="579">
      <c r="L579" s="62"/>
      <c r="S579" s="62"/>
      <c r="X579" s="62"/>
    </row>
    <row r="580">
      <c r="L580" s="62"/>
      <c r="S580" s="62"/>
      <c r="X580" s="62"/>
    </row>
    <row r="581">
      <c r="L581" s="62"/>
      <c r="S581" s="62"/>
      <c r="X581" s="62"/>
    </row>
    <row r="582">
      <c r="L582" s="62"/>
      <c r="S582" s="62"/>
      <c r="X582" s="62"/>
    </row>
    <row r="583">
      <c r="L583" s="62"/>
      <c r="S583" s="62"/>
      <c r="X583" s="62"/>
    </row>
    <row r="584">
      <c r="L584" s="62"/>
      <c r="S584" s="62"/>
      <c r="X584" s="62"/>
    </row>
    <row r="585">
      <c r="L585" s="62"/>
      <c r="S585" s="62"/>
      <c r="X585" s="62"/>
    </row>
    <row r="586">
      <c r="L586" s="62"/>
      <c r="S586" s="62"/>
      <c r="X586" s="62"/>
    </row>
    <row r="587">
      <c r="L587" s="62"/>
      <c r="S587" s="62"/>
      <c r="X587" s="62"/>
    </row>
    <row r="588">
      <c r="L588" s="62"/>
      <c r="S588" s="62"/>
      <c r="X588" s="62"/>
    </row>
    <row r="589">
      <c r="L589" s="62"/>
      <c r="S589" s="62"/>
      <c r="X589" s="62"/>
    </row>
    <row r="590">
      <c r="L590" s="62"/>
      <c r="S590" s="62"/>
      <c r="X590" s="62"/>
    </row>
    <row r="591">
      <c r="L591" s="62"/>
      <c r="S591" s="62"/>
      <c r="X591" s="62"/>
    </row>
    <row r="592">
      <c r="L592" s="62"/>
      <c r="S592" s="62"/>
      <c r="X592" s="62"/>
    </row>
    <row r="593">
      <c r="L593" s="62"/>
      <c r="S593" s="62"/>
      <c r="X593" s="62"/>
    </row>
    <row r="594">
      <c r="L594" s="62"/>
      <c r="S594" s="62"/>
      <c r="X594" s="62"/>
    </row>
    <row r="595">
      <c r="L595" s="62"/>
      <c r="S595" s="62"/>
      <c r="X595" s="62"/>
    </row>
    <row r="596">
      <c r="L596" s="62"/>
      <c r="S596" s="62"/>
      <c r="X596" s="62"/>
    </row>
    <row r="597">
      <c r="L597" s="62"/>
      <c r="S597" s="62"/>
      <c r="X597" s="62"/>
    </row>
    <row r="598">
      <c r="L598" s="62"/>
      <c r="S598" s="62"/>
      <c r="X598" s="62"/>
    </row>
    <row r="599">
      <c r="L599" s="62"/>
      <c r="S599" s="62"/>
      <c r="X599" s="62"/>
    </row>
    <row r="600">
      <c r="L600" s="62"/>
      <c r="S600" s="62"/>
      <c r="X600" s="62"/>
    </row>
    <row r="601">
      <c r="L601" s="62"/>
      <c r="S601" s="62"/>
      <c r="X601" s="62"/>
    </row>
    <row r="602">
      <c r="L602" s="62"/>
      <c r="S602" s="62"/>
      <c r="X602" s="62"/>
    </row>
    <row r="603">
      <c r="L603" s="62"/>
      <c r="S603" s="62"/>
      <c r="X603" s="62"/>
    </row>
    <row r="604">
      <c r="L604" s="62"/>
      <c r="S604" s="62"/>
      <c r="X604" s="62"/>
    </row>
    <row r="605">
      <c r="L605" s="62"/>
      <c r="S605" s="62"/>
      <c r="X605" s="62"/>
    </row>
    <row r="606">
      <c r="L606" s="62"/>
      <c r="S606" s="62"/>
      <c r="X606" s="62"/>
    </row>
    <row r="607">
      <c r="L607" s="62"/>
      <c r="S607" s="62"/>
      <c r="X607" s="62"/>
    </row>
    <row r="608">
      <c r="L608" s="62"/>
      <c r="S608" s="62"/>
      <c r="X608" s="62"/>
    </row>
    <row r="609">
      <c r="L609" s="62"/>
      <c r="S609" s="62"/>
      <c r="X609" s="62"/>
    </row>
    <row r="610">
      <c r="L610" s="62"/>
      <c r="S610" s="62"/>
      <c r="X610" s="62"/>
    </row>
    <row r="611">
      <c r="L611" s="62"/>
      <c r="S611" s="62"/>
      <c r="X611" s="62"/>
    </row>
    <row r="612">
      <c r="L612" s="62"/>
      <c r="S612" s="62"/>
      <c r="X612" s="62"/>
    </row>
    <row r="613">
      <c r="L613" s="62"/>
      <c r="S613" s="62"/>
      <c r="X613" s="62"/>
    </row>
    <row r="614">
      <c r="L614" s="62"/>
      <c r="S614" s="62"/>
      <c r="X614" s="62"/>
    </row>
    <row r="615">
      <c r="L615" s="62"/>
      <c r="S615" s="62"/>
      <c r="X615" s="62"/>
    </row>
    <row r="616">
      <c r="L616" s="62"/>
      <c r="S616" s="62"/>
      <c r="X616" s="62"/>
    </row>
    <row r="617">
      <c r="L617" s="62"/>
      <c r="S617" s="62"/>
      <c r="X617" s="62"/>
    </row>
    <row r="618">
      <c r="L618" s="62"/>
      <c r="S618" s="62"/>
      <c r="X618" s="62"/>
    </row>
    <row r="619">
      <c r="L619" s="62"/>
      <c r="S619" s="62"/>
      <c r="X619" s="62"/>
    </row>
    <row r="620">
      <c r="L620" s="62"/>
      <c r="S620" s="62"/>
      <c r="X620" s="62"/>
    </row>
    <row r="621">
      <c r="L621" s="62"/>
      <c r="S621" s="62"/>
      <c r="X621" s="62"/>
    </row>
    <row r="622">
      <c r="L622" s="62"/>
      <c r="S622" s="62"/>
      <c r="X622" s="62"/>
    </row>
    <row r="623">
      <c r="L623" s="62"/>
      <c r="S623" s="62"/>
      <c r="X623" s="62"/>
    </row>
    <row r="624">
      <c r="L624" s="62"/>
      <c r="S624" s="62"/>
      <c r="X624" s="62"/>
    </row>
    <row r="625">
      <c r="L625" s="62"/>
      <c r="S625" s="62"/>
      <c r="X625" s="62"/>
    </row>
    <row r="626">
      <c r="L626" s="62"/>
      <c r="S626" s="62"/>
      <c r="X626" s="62"/>
    </row>
    <row r="627">
      <c r="L627" s="62"/>
      <c r="S627" s="62"/>
      <c r="X627" s="62"/>
    </row>
    <row r="628">
      <c r="L628" s="62"/>
      <c r="S628" s="62"/>
      <c r="X628" s="62"/>
    </row>
    <row r="629">
      <c r="L629" s="62"/>
      <c r="S629" s="62"/>
      <c r="X629" s="62"/>
    </row>
    <row r="630">
      <c r="L630" s="62"/>
      <c r="S630" s="62"/>
      <c r="X630" s="62"/>
    </row>
    <row r="631">
      <c r="L631" s="62"/>
      <c r="S631" s="62"/>
      <c r="X631" s="62"/>
    </row>
    <row r="632">
      <c r="L632" s="62"/>
      <c r="S632" s="62"/>
      <c r="X632" s="62"/>
    </row>
    <row r="633">
      <c r="L633" s="62"/>
      <c r="S633" s="62"/>
      <c r="X633" s="62"/>
    </row>
    <row r="634">
      <c r="L634" s="62"/>
      <c r="S634" s="62"/>
      <c r="X634" s="62"/>
    </row>
    <row r="635">
      <c r="L635" s="62"/>
      <c r="S635" s="62"/>
      <c r="X635" s="62"/>
    </row>
    <row r="636">
      <c r="L636" s="62"/>
      <c r="S636" s="62"/>
      <c r="X636" s="62"/>
    </row>
    <row r="637">
      <c r="L637" s="62"/>
      <c r="S637" s="62"/>
      <c r="X637" s="62"/>
    </row>
    <row r="638">
      <c r="L638" s="62"/>
      <c r="S638" s="62"/>
      <c r="X638" s="62"/>
    </row>
    <row r="639">
      <c r="L639" s="62"/>
      <c r="S639" s="62"/>
      <c r="X639" s="62"/>
    </row>
    <row r="640">
      <c r="L640" s="62"/>
      <c r="S640" s="62"/>
      <c r="X640" s="62"/>
    </row>
    <row r="641">
      <c r="L641" s="62"/>
      <c r="S641" s="62"/>
      <c r="X641" s="62"/>
    </row>
    <row r="642">
      <c r="L642" s="62"/>
      <c r="S642" s="62"/>
      <c r="X642" s="62"/>
    </row>
    <row r="643">
      <c r="L643" s="62"/>
      <c r="S643" s="62"/>
      <c r="X643" s="62"/>
    </row>
    <row r="644">
      <c r="L644" s="62"/>
      <c r="S644" s="62"/>
      <c r="X644" s="62"/>
    </row>
    <row r="645">
      <c r="L645" s="62"/>
      <c r="S645" s="62"/>
      <c r="X645" s="62"/>
    </row>
    <row r="646">
      <c r="L646" s="62"/>
      <c r="S646" s="62"/>
      <c r="X646" s="62"/>
    </row>
    <row r="647">
      <c r="L647" s="62"/>
      <c r="S647" s="62"/>
      <c r="X647" s="62"/>
    </row>
    <row r="648">
      <c r="L648" s="62"/>
      <c r="S648" s="62"/>
      <c r="X648" s="62"/>
    </row>
    <row r="649">
      <c r="L649" s="62"/>
      <c r="S649" s="62"/>
      <c r="X649" s="62"/>
    </row>
    <row r="650">
      <c r="L650" s="62"/>
      <c r="S650" s="62"/>
      <c r="X650" s="62"/>
    </row>
    <row r="651">
      <c r="L651" s="62"/>
      <c r="S651" s="62"/>
      <c r="X651" s="62"/>
    </row>
    <row r="652">
      <c r="L652" s="62"/>
      <c r="S652" s="62"/>
      <c r="X652" s="62"/>
    </row>
    <row r="653">
      <c r="L653" s="62"/>
      <c r="S653" s="62"/>
      <c r="X653" s="62"/>
    </row>
    <row r="654">
      <c r="L654" s="62"/>
      <c r="S654" s="62"/>
      <c r="X654" s="62"/>
    </row>
    <row r="655">
      <c r="L655" s="62"/>
      <c r="S655" s="62"/>
      <c r="X655" s="62"/>
    </row>
    <row r="656">
      <c r="L656" s="62"/>
      <c r="S656" s="62"/>
      <c r="X656" s="62"/>
    </row>
    <row r="657">
      <c r="L657" s="62"/>
      <c r="S657" s="62"/>
      <c r="X657" s="62"/>
    </row>
    <row r="658">
      <c r="L658" s="62"/>
      <c r="S658" s="62"/>
      <c r="X658" s="62"/>
    </row>
    <row r="659">
      <c r="L659" s="62"/>
      <c r="S659" s="62"/>
      <c r="X659" s="62"/>
    </row>
    <row r="660">
      <c r="L660" s="62"/>
      <c r="S660" s="62"/>
      <c r="X660" s="62"/>
    </row>
    <row r="661">
      <c r="L661" s="62"/>
      <c r="S661" s="62"/>
      <c r="X661" s="62"/>
    </row>
    <row r="662">
      <c r="L662" s="62"/>
      <c r="S662" s="62"/>
      <c r="X662" s="62"/>
    </row>
    <row r="663">
      <c r="L663" s="62"/>
      <c r="S663" s="62"/>
      <c r="X663" s="62"/>
    </row>
    <row r="664">
      <c r="L664" s="62"/>
      <c r="S664" s="62"/>
      <c r="X664" s="62"/>
    </row>
    <row r="665">
      <c r="L665" s="62"/>
      <c r="S665" s="62"/>
      <c r="X665" s="62"/>
    </row>
    <row r="666">
      <c r="L666" s="62"/>
      <c r="S666" s="62"/>
      <c r="X666" s="62"/>
    </row>
    <row r="667">
      <c r="L667" s="62"/>
      <c r="S667" s="62"/>
      <c r="X667" s="62"/>
    </row>
    <row r="668">
      <c r="L668" s="62"/>
      <c r="S668" s="62"/>
      <c r="X668" s="62"/>
    </row>
    <row r="669">
      <c r="L669" s="62"/>
      <c r="S669" s="62"/>
      <c r="X669" s="62"/>
    </row>
    <row r="670">
      <c r="L670" s="62"/>
      <c r="S670" s="62"/>
      <c r="X670" s="62"/>
    </row>
    <row r="671">
      <c r="L671" s="62"/>
      <c r="S671" s="62"/>
      <c r="X671" s="62"/>
    </row>
    <row r="672">
      <c r="L672" s="62"/>
      <c r="S672" s="62"/>
      <c r="X672" s="62"/>
    </row>
    <row r="673">
      <c r="L673" s="62"/>
      <c r="S673" s="62"/>
      <c r="X673" s="62"/>
    </row>
    <row r="674">
      <c r="L674" s="62"/>
      <c r="S674" s="62"/>
      <c r="X674" s="62"/>
    </row>
    <row r="675">
      <c r="L675" s="62"/>
      <c r="S675" s="62"/>
      <c r="X675" s="62"/>
    </row>
    <row r="676">
      <c r="L676" s="62"/>
      <c r="S676" s="62"/>
      <c r="X676" s="62"/>
    </row>
    <row r="677">
      <c r="L677" s="62"/>
      <c r="S677" s="62"/>
      <c r="X677" s="62"/>
    </row>
    <row r="678">
      <c r="L678" s="62"/>
      <c r="S678" s="62"/>
      <c r="X678" s="62"/>
    </row>
    <row r="679">
      <c r="L679" s="62"/>
      <c r="S679" s="62"/>
      <c r="X679" s="62"/>
    </row>
    <row r="680">
      <c r="L680" s="62"/>
      <c r="S680" s="62"/>
      <c r="X680" s="62"/>
    </row>
    <row r="681">
      <c r="L681" s="62"/>
      <c r="S681" s="62"/>
      <c r="X681" s="62"/>
    </row>
    <row r="682">
      <c r="L682" s="62"/>
      <c r="S682" s="62"/>
      <c r="X682" s="62"/>
    </row>
    <row r="683">
      <c r="L683" s="62"/>
      <c r="S683" s="62"/>
      <c r="X683" s="62"/>
    </row>
    <row r="684">
      <c r="L684" s="62"/>
      <c r="S684" s="62"/>
      <c r="X684" s="62"/>
    </row>
    <row r="685">
      <c r="L685" s="62"/>
      <c r="S685" s="62"/>
      <c r="X685" s="62"/>
    </row>
    <row r="686">
      <c r="L686" s="62"/>
      <c r="S686" s="62"/>
      <c r="X686" s="62"/>
    </row>
    <row r="687">
      <c r="L687" s="62"/>
      <c r="S687" s="62"/>
      <c r="X687" s="62"/>
    </row>
    <row r="688">
      <c r="L688" s="62"/>
      <c r="S688" s="62"/>
      <c r="X688" s="62"/>
    </row>
    <row r="689">
      <c r="L689" s="62"/>
      <c r="S689" s="62"/>
      <c r="X689" s="62"/>
    </row>
    <row r="690">
      <c r="L690" s="62"/>
      <c r="S690" s="62"/>
      <c r="X690" s="62"/>
    </row>
    <row r="691">
      <c r="L691" s="62"/>
      <c r="S691" s="62"/>
      <c r="X691" s="62"/>
    </row>
    <row r="692">
      <c r="L692" s="62"/>
      <c r="S692" s="62"/>
      <c r="X692" s="62"/>
    </row>
    <row r="693">
      <c r="L693" s="62"/>
      <c r="S693" s="62"/>
      <c r="X693" s="62"/>
    </row>
    <row r="694">
      <c r="L694" s="62"/>
      <c r="S694" s="62"/>
      <c r="X694" s="62"/>
    </row>
    <row r="695">
      <c r="L695" s="62"/>
      <c r="S695" s="62"/>
      <c r="X695" s="62"/>
    </row>
    <row r="696">
      <c r="L696" s="62"/>
      <c r="S696" s="62"/>
      <c r="X696" s="62"/>
    </row>
    <row r="697">
      <c r="L697" s="62"/>
      <c r="S697" s="62"/>
      <c r="X697" s="62"/>
    </row>
    <row r="698">
      <c r="L698" s="62"/>
      <c r="S698" s="62"/>
      <c r="X698" s="62"/>
    </row>
    <row r="699">
      <c r="L699" s="62"/>
      <c r="S699" s="62"/>
      <c r="X699" s="62"/>
    </row>
    <row r="700">
      <c r="L700" s="62"/>
      <c r="S700" s="62"/>
      <c r="X700" s="62"/>
    </row>
    <row r="701">
      <c r="L701" s="62"/>
      <c r="S701" s="62"/>
      <c r="X701" s="62"/>
    </row>
    <row r="702">
      <c r="L702" s="62"/>
      <c r="S702" s="62"/>
      <c r="X702" s="62"/>
    </row>
    <row r="703">
      <c r="L703" s="62"/>
      <c r="S703" s="62"/>
      <c r="X703" s="62"/>
    </row>
    <row r="704">
      <c r="L704" s="62"/>
      <c r="S704" s="62"/>
      <c r="X704" s="62"/>
    </row>
    <row r="705">
      <c r="L705" s="62"/>
      <c r="S705" s="62"/>
      <c r="X705" s="62"/>
    </row>
    <row r="706">
      <c r="L706" s="62"/>
      <c r="S706" s="62"/>
      <c r="X706" s="62"/>
    </row>
    <row r="707">
      <c r="L707" s="62"/>
      <c r="S707" s="62"/>
      <c r="X707" s="62"/>
    </row>
    <row r="708">
      <c r="L708" s="62"/>
      <c r="S708" s="62"/>
      <c r="X708" s="62"/>
    </row>
    <row r="709">
      <c r="L709" s="62"/>
      <c r="S709" s="62"/>
      <c r="X709" s="62"/>
    </row>
    <row r="710">
      <c r="L710" s="62"/>
      <c r="S710" s="62"/>
      <c r="X710" s="62"/>
    </row>
    <row r="711">
      <c r="L711" s="62"/>
      <c r="S711" s="62"/>
      <c r="X711" s="62"/>
    </row>
    <row r="712">
      <c r="L712" s="62"/>
      <c r="S712" s="62"/>
      <c r="X712" s="62"/>
    </row>
    <row r="713">
      <c r="L713" s="62"/>
      <c r="S713" s="62"/>
      <c r="X713" s="62"/>
    </row>
    <row r="714">
      <c r="L714" s="62"/>
      <c r="S714" s="62"/>
      <c r="X714" s="62"/>
    </row>
    <row r="715">
      <c r="L715" s="62"/>
      <c r="S715" s="62"/>
      <c r="X715" s="62"/>
    </row>
    <row r="716">
      <c r="L716" s="62"/>
      <c r="S716" s="62"/>
      <c r="X716" s="62"/>
    </row>
    <row r="717">
      <c r="L717" s="62"/>
      <c r="S717" s="62"/>
      <c r="X717" s="62"/>
    </row>
    <row r="718">
      <c r="L718" s="62"/>
      <c r="S718" s="62"/>
      <c r="X718" s="62"/>
    </row>
    <row r="719">
      <c r="L719" s="62"/>
      <c r="S719" s="62"/>
      <c r="X719" s="62"/>
    </row>
    <row r="720">
      <c r="L720" s="62"/>
      <c r="S720" s="62"/>
      <c r="X720" s="62"/>
    </row>
    <row r="721">
      <c r="L721" s="62"/>
      <c r="S721" s="62"/>
      <c r="X721" s="62"/>
    </row>
    <row r="722">
      <c r="L722" s="62"/>
      <c r="S722" s="62"/>
      <c r="X722" s="62"/>
    </row>
    <row r="723">
      <c r="L723" s="62"/>
      <c r="S723" s="62"/>
      <c r="X723" s="62"/>
    </row>
    <row r="724">
      <c r="L724" s="62"/>
      <c r="S724" s="62"/>
      <c r="X724" s="62"/>
    </row>
    <row r="725">
      <c r="L725" s="62"/>
      <c r="S725" s="62"/>
      <c r="X725" s="62"/>
    </row>
    <row r="726">
      <c r="L726" s="62"/>
      <c r="S726" s="62"/>
      <c r="X726" s="62"/>
    </row>
    <row r="727">
      <c r="L727" s="62"/>
      <c r="S727" s="62"/>
      <c r="X727" s="62"/>
    </row>
    <row r="728">
      <c r="L728" s="62"/>
      <c r="S728" s="62"/>
      <c r="X728" s="62"/>
    </row>
    <row r="729">
      <c r="L729" s="62"/>
      <c r="S729" s="62"/>
      <c r="X729" s="62"/>
    </row>
    <row r="730">
      <c r="L730" s="62"/>
      <c r="S730" s="62"/>
      <c r="X730" s="62"/>
    </row>
    <row r="731">
      <c r="L731" s="62"/>
      <c r="S731" s="62"/>
      <c r="X731" s="62"/>
    </row>
    <row r="732">
      <c r="L732" s="62"/>
      <c r="S732" s="62"/>
      <c r="X732" s="62"/>
    </row>
    <row r="733">
      <c r="L733" s="62"/>
      <c r="S733" s="62"/>
      <c r="X733" s="62"/>
    </row>
    <row r="734">
      <c r="L734" s="62"/>
      <c r="S734" s="62"/>
      <c r="X734" s="62"/>
    </row>
    <row r="735">
      <c r="L735" s="62"/>
      <c r="S735" s="62"/>
      <c r="X735" s="62"/>
    </row>
    <row r="736">
      <c r="L736" s="62"/>
      <c r="S736" s="62"/>
      <c r="X736" s="62"/>
    </row>
    <row r="737">
      <c r="L737" s="62"/>
      <c r="S737" s="62"/>
      <c r="X737" s="62"/>
    </row>
    <row r="738">
      <c r="L738" s="62"/>
      <c r="S738" s="62"/>
      <c r="X738" s="62"/>
    </row>
    <row r="739">
      <c r="L739" s="62"/>
      <c r="S739" s="62"/>
      <c r="X739" s="62"/>
    </row>
    <row r="740">
      <c r="L740" s="62"/>
      <c r="S740" s="62"/>
      <c r="X740" s="62"/>
    </row>
    <row r="741">
      <c r="L741" s="62"/>
      <c r="S741" s="62"/>
      <c r="X741" s="62"/>
    </row>
    <row r="742">
      <c r="L742" s="62"/>
      <c r="S742" s="62"/>
      <c r="X742" s="62"/>
    </row>
    <row r="743">
      <c r="L743" s="62"/>
      <c r="S743" s="62"/>
      <c r="X743" s="62"/>
    </row>
    <row r="744">
      <c r="L744" s="62"/>
      <c r="S744" s="62"/>
      <c r="X744" s="62"/>
    </row>
    <row r="745">
      <c r="L745" s="62"/>
      <c r="S745" s="62"/>
      <c r="X745" s="62"/>
    </row>
    <row r="746">
      <c r="L746" s="62"/>
      <c r="S746" s="62"/>
      <c r="X746" s="62"/>
    </row>
    <row r="747">
      <c r="L747" s="62"/>
      <c r="S747" s="62"/>
      <c r="X747" s="62"/>
    </row>
    <row r="748">
      <c r="L748" s="62"/>
      <c r="S748" s="62"/>
      <c r="X748" s="62"/>
    </row>
    <row r="749">
      <c r="L749" s="62"/>
      <c r="S749" s="62"/>
      <c r="X749" s="62"/>
    </row>
    <row r="750">
      <c r="L750" s="62"/>
      <c r="S750" s="62"/>
      <c r="X750" s="62"/>
    </row>
    <row r="751">
      <c r="L751" s="62"/>
      <c r="S751" s="62"/>
      <c r="X751" s="62"/>
    </row>
    <row r="752">
      <c r="L752" s="62"/>
      <c r="S752" s="62"/>
      <c r="X752" s="62"/>
    </row>
    <row r="753">
      <c r="L753" s="62"/>
      <c r="S753" s="62"/>
      <c r="X753" s="62"/>
    </row>
    <row r="754">
      <c r="L754" s="62"/>
      <c r="S754" s="62"/>
      <c r="X754" s="62"/>
    </row>
    <row r="755">
      <c r="L755" s="62"/>
      <c r="S755" s="62"/>
      <c r="X755" s="62"/>
    </row>
    <row r="756">
      <c r="L756" s="62"/>
      <c r="S756" s="62"/>
      <c r="X756" s="62"/>
    </row>
    <row r="757">
      <c r="L757" s="62"/>
      <c r="S757" s="62"/>
      <c r="X757" s="62"/>
    </row>
    <row r="758">
      <c r="L758" s="62"/>
      <c r="S758" s="62"/>
      <c r="X758" s="62"/>
    </row>
    <row r="759">
      <c r="L759" s="62"/>
      <c r="S759" s="62"/>
      <c r="X759" s="62"/>
    </row>
    <row r="760">
      <c r="L760" s="62"/>
      <c r="S760" s="62"/>
      <c r="X760" s="62"/>
    </row>
    <row r="761">
      <c r="L761" s="62"/>
      <c r="S761" s="62"/>
      <c r="X761" s="62"/>
    </row>
    <row r="762">
      <c r="L762" s="62"/>
      <c r="S762" s="62"/>
      <c r="X762" s="62"/>
    </row>
    <row r="763">
      <c r="L763" s="62"/>
      <c r="S763" s="62"/>
      <c r="X763" s="62"/>
    </row>
    <row r="764">
      <c r="L764" s="62"/>
      <c r="S764" s="62"/>
      <c r="X764" s="62"/>
    </row>
    <row r="765">
      <c r="L765" s="62"/>
      <c r="S765" s="62"/>
      <c r="X765" s="62"/>
    </row>
    <row r="766">
      <c r="L766" s="62"/>
      <c r="S766" s="62"/>
      <c r="X766" s="62"/>
    </row>
    <row r="767">
      <c r="L767" s="62"/>
      <c r="S767" s="62"/>
      <c r="X767" s="62"/>
    </row>
    <row r="768">
      <c r="L768" s="62"/>
      <c r="S768" s="62"/>
      <c r="X768" s="62"/>
    </row>
    <row r="769">
      <c r="L769" s="62"/>
      <c r="S769" s="62"/>
      <c r="X769" s="62"/>
    </row>
    <row r="770">
      <c r="L770" s="62"/>
      <c r="S770" s="62"/>
      <c r="X770" s="62"/>
    </row>
    <row r="771">
      <c r="L771" s="62"/>
      <c r="S771" s="62"/>
      <c r="X771" s="62"/>
    </row>
    <row r="772">
      <c r="L772" s="62"/>
      <c r="S772" s="62"/>
      <c r="X772" s="62"/>
    </row>
    <row r="773">
      <c r="L773" s="62"/>
      <c r="S773" s="62"/>
      <c r="X773" s="62"/>
    </row>
    <row r="774">
      <c r="L774" s="62"/>
      <c r="S774" s="62"/>
      <c r="X774" s="62"/>
    </row>
    <row r="775">
      <c r="L775" s="62"/>
      <c r="S775" s="62"/>
      <c r="X775" s="62"/>
    </row>
    <row r="776">
      <c r="L776" s="62"/>
      <c r="S776" s="62"/>
      <c r="X776" s="62"/>
    </row>
    <row r="777">
      <c r="L777" s="62"/>
      <c r="S777" s="62"/>
      <c r="X777" s="62"/>
    </row>
    <row r="778">
      <c r="L778" s="62"/>
      <c r="S778" s="62"/>
      <c r="X778" s="62"/>
    </row>
    <row r="779">
      <c r="L779" s="62"/>
      <c r="S779" s="62"/>
      <c r="X779" s="62"/>
    </row>
    <row r="780">
      <c r="L780" s="62"/>
      <c r="S780" s="62"/>
      <c r="X780" s="62"/>
    </row>
    <row r="781">
      <c r="L781" s="62"/>
      <c r="S781" s="62"/>
      <c r="X781" s="62"/>
    </row>
    <row r="782">
      <c r="L782" s="62"/>
      <c r="S782" s="62"/>
      <c r="X782" s="62"/>
    </row>
    <row r="783">
      <c r="L783" s="62"/>
      <c r="S783" s="62"/>
      <c r="X783" s="62"/>
    </row>
    <row r="784">
      <c r="L784" s="62"/>
      <c r="S784" s="62"/>
      <c r="X784" s="62"/>
    </row>
    <row r="785">
      <c r="L785" s="62"/>
      <c r="S785" s="62"/>
      <c r="X785" s="62"/>
    </row>
    <row r="786">
      <c r="L786" s="62"/>
      <c r="S786" s="62"/>
      <c r="X786" s="62"/>
    </row>
    <row r="787">
      <c r="L787" s="62"/>
      <c r="S787" s="62"/>
      <c r="X787" s="62"/>
    </row>
    <row r="788">
      <c r="L788" s="62"/>
      <c r="S788" s="62"/>
      <c r="X788" s="62"/>
    </row>
    <row r="789">
      <c r="L789" s="62"/>
      <c r="S789" s="62"/>
      <c r="X789" s="62"/>
    </row>
    <row r="790">
      <c r="L790" s="62"/>
      <c r="S790" s="62"/>
      <c r="X790" s="62"/>
    </row>
    <row r="791">
      <c r="L791" s="62"/>
      <c r="S791" s="62"/>
      <c r="X791" s="62"/>
    </row>
    <row r="792">
      <c r="L792" s="62"/>
      <c r="S792" s="62"/>
      <c r="X792" s="62"/>
    </row>
    <row r="793">
      <c r="L793" s="62"/>
      <c r="S793" s="62"/>
      <c r="X793" s="62"/>
    </row>
    <row r="794">
      <c r="L794" s="62"/>
      <c r="S794" s="62"/>
      <c r="X794" s="62"/>
    </row>
    <row r="795">
      <c r="L795" s="62"/>
      <c r="S795" s="62"/>
      <c r="X795" s="62"/>
    </row>
    <row r="796">
      <c r="L796" s="62"/>
      <c r="S796" s="62"/>
      <c r="X796" s="62"/>
    </row>
    <row r="797">
      <c r="L797" s="62"/>
      <c r="S797" s="62"/>
      <c r="X797" s="62"/>
    </row>
    <row r="798">
      <c r="L798" s="62"/>
      <c r="S798" s="62"/>
      <c r="X798" s="62"/>
    </row>
    <row r="799">
      <c r="L799" s="62"/>
      <c r="S799" s="62"/>
      <c r="X799" s="62"/>
    </row>
    <row r="800">
      <c r="L800" s="62"/>
      <c r="S800" s="62"/>
      <c r="X800" s="62"/>
    </row>
    <row r="801">
      <c r="L801" s="62"/>
      <c r="S801" s="62"/>
      <c r="X801" s="62"/>
    </row>
    <row r="802">
      <c r="L802" s="62"/>
      <c r="S802" s="62"/>
      <c r="X802" s="62"/>
    </row>
    <row r="803">
      <c r="L803" s="62"/>
      <c r="S803" s="62"/>
      <c r="X803" s="62"/>
    </row>
    <row r="804">
      <c r="L804" s="62"/>
      <c r="S804" s="62"/>
      <c r="X804" s="62"/>
    </row>
    <row r="805">
      <c r="L805" s="62"/>
      <c r="S805" s="62"/>
      <c r="X805" s="62"/>
    </row>
    <row r="806">
      <c r="L806" s="62"/>
      <c r="S806" s="62"/>
      <c r="X806" s="62"/>
    </row>
    <row r="807">
      <c r="L807" s="62"/>
      <c r="S807" s="62"/>
      <c r="X807" s="62"/>
    </row>
    <row r="808">
      <c r="L808" s="62"/>
      <c r="S808" s="62"/>
      <c r="X808" s="62"/>
    </row>
    <row r="809">
      <c r="L809" s="62"/>
      <c r="S809" s="62"/>
      <c r="X809" s="62"/>
    </row>
    <row r="810">
      <c r="L810" s="62"/>
      <c r="S810" s="62"/>
      <c r="X810" s="62"/>
    </row>
    <row r="811">
      <c r="L811" s="62"/>
      <c r="S811" s="62"/>
      <c r="X811" s="62"/>
    </row>
    <row r="812">
      <c r="L812" s="62"/>
      <c r="S812" s="62"/>
      <c r="X812" s="62"/>
    </row>
    <row r="813">
      <c r="L813" s="62"/>
      <c r="S813" s="62"/>
      <c r="X813" s="62"/>
    </row>
    <row r="814">
      <c r="L814" s="62"/>
      <c r="S814" s="62"/>
      <c r="X814" s="62"/>
    </row>
    <row r="815">
      <c r="L815" s="62"/>
      <c r="S815" s="62"/>
      <c r="X815" s="62"/>
    </row>
    <row r="816">
      <c r="L816" s="62"/>
      <c r="S816" s="62"/>
      <c r="X816" s="62"/>
    </row>
    <row r="817">
      <c r="L817" s="62"/>
      <c r="S817" s="62"/>
      <c r="X817" s="62"/>
    </row>
    <row r="818">
      <c r="L818" s="62"/>
      <c r="S818" s="62"/>
      <c r="X818" s="62"/>
    </row>
    <row r="819">
      <c r="L819" s="62"/>
      <c r="S819" s="62"/>
      <c r="X819" s="62"/>
    </row>
    <row r="820">
      <c r="L820" s="62"/>
      <c r="S820" s="62"/>
      <c r="X820" s="62"/>
    </row>
    <row r="821">
      <c r="L821" s="62"/>
      <c r="S821" s="62"/>
      <c r="X821" s="62"/>
    </row>
    <row r="822">
      <c r="L822" s="62"/>
      <c r="S822" s="62"/>
      <c r="X822" s="62"/>
    </row>
    <row r="823">
      <c r="L823" s="62"/>
      <c r="S823" s="62"/>
      <c r="X823" s="62"/>
    </row>
    <row r="824">
      <c r="L824" s="62"/>
      <c r="S824" s="62"/>
      <c r="X824" s="62"/>
    </row>
    <row r="825">
      <c r="L825" s="62"/>
      <c r="S825" s="62"/>
      <c r="X825" s="62"/>
    </row>
    <row r="826">
      <c r="L826" s="62"/>
      <c r="S826" s="62"/>
      <c r="X826" s="62"/>
    </row>
    <row r="827">
      <c r="L827" s="62"/>
      <c r="S827" s="62"/>
      <c r="X827" s="62"/>
    </row>
    <row r="828">
      <c r="L828" s="62"/>
      <c r="S828" s="62"/>
      <c r="X828" s="62"/>
    </row>
    <row r="829">
      <c r="L829" s="62"/>
      <c r="S829" s="62"/>
      <c r="X829" s="62"/>
    </row>
    <row r="830">
      <c r="L830" s="62"/>
      <c r="S830" s="62"/>
      <c r="X830" s="62"/>
    </row>
    <row r="831">
      <c r="L831" s="62"/>
      <c r="S831" s="62"/>
      <c r="X831" s="62"/>
    </row>
    <row r="832">
      <c r="L832" s="62"/>
      <c r="S832" s="62"/>
      <c r="X832" s="62"/>
    </row>
    <row r="833">
      <c r="L833" s="62"/>
      <c r="S833" s="62"/>
      <c r="X833" s="62"/>
    </row>
    <row r="834">
      <c r="L834" s="62"/>
      <c r="S834" s="62"/>
      <c r="X834" s="62"/>
    </row>
    <row r="835">
      <c r="L835" s="62"/>
      <c r="S835" s="62"/>
      <c r="X835" s="62"/>
    </row>
    <row r="836">
      <c r="L836" s="62"/>
      <c r="S836" s="62"/>
      <c r="X836" s="62"/>
    </row>
    <row r="837">
      <c r="L837" s="62"/>
      <c r="S837" s="62"/>
      <c r="X837" s="62"/>
    </row>
    <row r="838">
      <c r="L838" s="62"/>
      <c r="S838" s="62"/>
      <c r="X838" s="62"/>
    </row>
    <row r="839">
      <c r="L839" s="62"/>
      <c r="S839" s="62"/>
      <c r="X839" s="62"/>
    </row>
    <row r="840">
      <c r="L840" s="62"/>
      <c r="S840" s="62"/>
      <c r="X840" s="62"/>
    </row>
    <row r="841">
      <c r="L841" s="62"/>
      <c r="S841" s="62"/>
      <c r="X841" s="62"/>
    </row>
    <row r="842">
      <c r="L842" s="62"/>
      <c r="S842" s="62"/>
      <c r="X842" s="62"/>
    </row>
    <row r="843">
      <c r="L843" s="62"/>
      <c r="S843" s="62"/>
      <c r="X843" s="62"/>
    </row>
    <row r="844">
      <c r="L844" s="62"/>
      <c r="S844" s="62"/>
      <c r="X844" s="62"/>
    </row>
    <row r="845">
      <c r="L845" s="62"/>
      <c r="S845" s="62"/>
      <c r="X845" s="62"/>
    </row>
    <row r="846">
      <c r="L846" s="62"/>
      <c r="S846" s="62"/>
      <c r="X846" s="62"/>
    </row>
    <row r="847">
      <c r="L847" s="62"/>
      <c r="S847" s="62"/>
      <c r="X847" s="62"/>
    </row>
    <row r="848">
      <c r="L848" s="62"/>
      <c r="S848" s="62"/>
      <c r="X848" s="62"/>
    </row>
    <row r="849">
      <c r="L849" s="62"/>
      <c r="S849" s="62"/>
      <c r="X849" s="62"/>
    </row>
    <row r="850">
      <c r="L850" s="62"/>
      <c r="S850" s="62"/>
      <c r="X850" s="62"/>
    </row>
    <row r="851">
      <c r="L851" s="62"/>
      <c r="S851" s="62"/>
      <c r="X851" s="62"/>
    </row>
    <row r="852">
      <c r="L852" s="62"/>
      <c r="S852" s="62"/>
      <c r="X852" s="62"/>
    </row>
    <row r="853">
      <c r="L853" s="62"/>
      <c r="S853" s="62"/>
      <c r="X853" s="62"/>
    </row>
    <row r="854">
      <c r="L854" s="62"/>
      <c r="S854" s="62"/>
      <c r="X854" s="62"/>
    </row>
    <row r="855">
      <c r="L855" s="62"/>
      <c r="S855" s="62"/>
      <c r="X855" s="62"/>
    </row>
    <row r="856">
      <c r="L856" s="62"/>
      <c r="S856" s="62"/>
      <c r="X856" s="62"/>
    </row>
    <row r="857">
      <c r="L857" s="62"/>
      <c r="S857" s="62"/>
      <c r="X857" s="62"/>
    </row>
    <row r="858">
      <c r="L858" s="62"/>
      <c r="S858" s="62"/>
      <c r="X858" s="62"/>
    </row>
    <row r="859">
      <c r="L859" s="62"/>
      <c r="S859" s="62"/>
      <c r="X859" s="62"/>
    </row>
    <row r="860">
      <c r="L860" s="62"/>
      <c r="S860" s="62"/>
      <c r="X860" s="62"/>
    </row>
    <row r="861">
      <c r="L861" s="62"/>
      <c r="S861" s="62"/>
      <c r="X861" s="62"/>
    </row>
    <row r="862">
      <c r="L862" s="62"/>
      <c r="S862" s="62"/>
      <c r="X862" s="62"/>
    </row>
    <row r="863">
      <c r="L863" s="62"/>
      <c r="S863" s="62"/>
      <c r="X863" s="62"/>
    </row>
    <row r="864">
      <c r="L864" s="62"/>
      <c r="S864" s="62"/>
      <c r="X864" s="62"/>
    </row>
    <row r="865">
      <c r="L865" s="62"/>
      <c r="S865" s="62"/>
      <c r="X865" s="62"/>
    </row>
    <row r="866">
      <c r="L866" s="62"/>
      <c r="S866" s="62"/>
      <c r="X866" s="62"/>
    </row>
    <row r="867">
      <c r="L867" s="62"/>
      <c r="S867" s="62"/>
      <c r="X867" s="62"/>
    </row>
    <row r="868">
      <c r="L868" s="62"/>
      <c r="S868" s="62"/>
      <c r="X868" s="62"/>
    </row>
    <row r="869">
      <c r="L869" s="62"/>
      <c r="S869" s="62"/>
      <c r="X869" s="62"/>
    </row>
    <row r="870">
      <c r="L870" s="62"/>
      <c r="S870" s="62"/>
      <c r="X870" s="62"/>
    </row>
    <row r="871">
      <c r="L871" s="62"/>
      <c r="S871" s="62"/>
      <c r="X871" s="62"/>
    </row>
    <row r="872">
      <c r="L872" s="62"/>
      <c r="S872" s="62"/>
      <c r="X872" s="62"/>
    </row>
    <row r="873">
      <c r="L873" s="62"/>
      <c r="S873" s="62"/>
      <c r="X873" s="62"/>
    </row>
    <row r="874">
      <c r="L874" s="62"/>
      <c r="S874" s="62"/>
      <c r="X874" s="62"/>
    </row>
    <row r="875">
      <c r="L875" s="62"/>
      <c r="S875" s="62"/>
      <c r="X875" s="62"/>
    </row>
    <row r="876">
      <c r="L876" s="62"/>
      <c r="S876" s="62"/>
      <c r="X876" s="62"/>
    </row>
    <row r="877">
      <c r="L877" s="62"/>
      <c r="S877" s="62"/>
      <c r="X877" s="62"/>
    </row>
    <row r="878">
      <c r="L878" s="62"/>
      <c r="S878" s="62"/>
      <c r="X878" s="62"/>
    </row>
    <row r="879">
      <c r="L879" s="62"/>
      <c r="S879" s="62"/>
      <c r="X879" s="62"/>
    </row>
    <row r="880">
      <c r="L880" s="62"/>
      <c r="S880" s="62"/>
      <c r="X880" s="62"/>
    </row>
    <row r="881">
      <c r="L881" s="62"/>
      <c r="S881" s="62"/>
      <c r="X881" s="62"/>
    </row>
    <row r="882">
      <c r="L882" s="62"/>
      <c r="S882" s="62"/>
      <c r="X882" s="62"/>
    </row>
    <row r="883">
      <c r="L883" s="62"/>
      <c r="S883" s="62"/>
      <c r="X883" s="62"/>
    </row>
    <row r="884">
      <c r="L884" s="62"/>
      <c r="S884" s="62"/>
      <c r="X884" s="62"/>
    </row>
    <row r="885">
      <c r="L885" s="62"/>
      <c r="S885" s="62"/>
      <c r="X885" s="62"/>
    </row>
    <row r="886">
      <c r="L886" s="62"/>
      <c r="S886" s="62"/>
      <c r="X886" s="62"/>
    </row>
    <row r="887">
      <c r="L887" s="62"/>
      <c r="S887" s="62"/>
      <c r="X887" s="62"/>
    </row>
    <row r="888">
      <c r="L888" s="62"/>
      <c r="S888" s="62"/>
      <c r="X888" s="62"/>
    </row>
    <row r="889">
      <c r="L889" s="62"/>
      <c r="S889" s="62"/>
      <c r="X889" s="62"/>
    </row>
    <row r="890">
      <c r="L890" s="62"/>
      <c r="S890" s="62"/>
      <c r="X890" s="62"/>
    </row>
    <row r="891">
      <c r="L891" s="62"/>
      <c r="S891" s="62"/>
      <c r="X891" s="62"/>
    </row>
    <row r="892">
      <c r="L892" s="62"/>
      <c r="S892" s="62"/>
      <c r="X892" s="62"/>
    </row>
    <row r="893">
      <c r="L893" s="62"/>
      <c r="S893" s="62"/>
      <c r="X893" s="62"/>
    </row>
    <row r="894">
      <c r="L894" s="62"/>
      <c r="S894" s="62"/>
      <c r="X894" s="62"/>
    </row>
    <row r="895">
      <c r="L895" s="62"/>
      <c r="S895" s="62"/>
      <c r="X895" s="62"/>
    </row>
    <row r="896">
      <c r="L896" s="62"/>
      <c r="S896" s="62"/>
      <c r="X896" s="62"/>
    </row>
    <row r="897">
      <c r="L897" s="62"/>
      <c r="S897" s="62"/>
      <c r="X897" s="62"/>
    </row>
    <row r="898">
      <c r="L898" s="62"/>
      <c r="S898" s="62"/>
      <c r="X898" s="62"/>
    </row>
    <row r="899">
      <c r="L899" s="62"/>
      <c r="S899" s="62"/>
      <c r="X899" s="62"/>
    </row>
    <row r="900">
      <c r="L900" s="62"/>
      <c r="S900" s="62"/>
      <c r="X900" s="62"/>
    </row>
    <row r="901">
      <c r="L901" s="62"/>
      <c r="S901" s="62"/>
      <c r="X901" s="62"/>
    </row>
    <row r="902">
      <c r="L902" s="62"/>
      <c r="S902" s="62"/>
      <c r="X902" s="62"/>
    </row>
    <row r="903">
      <c r="L903" s="62"/>
      <c r="S903" s="62"/>
      <c r="X903" s="62"/>
    </row>
    <row r="904">
      <c r="L904" s="62"/>
      <c r="S904" s="62"/>
      <c r="X904" s="62"/>
    </row>
    <row r="905">
      <c r="L905" s="62"/>
      <c r="S905" s="62"/>
      <c r="X905" s="62"/>
    </row>
    <row r="906">
      <c r="L906" s="62"/>
      <c r="S906" s="62"/>
      <c r="X906" s="62"/>
    </row>
    <row r="907">
      <c r="L907" s="62"/>
      <c r="S907" s="62"/>
      <c r="X907" s="62"/>
    </row>
    <row r="908">
      <c r="L908" s="62"/>
      <c r="S908" s="62"/>
      <c r="X908" s="62"/>
    </row>
    <row r="909">
      <c r="L909" s="62"/>
      <c r="S909" s="62"/>
      <c r="X909" s="62"/>
    </row>
    <row r="910">
      <c r="L910" s="62"/>
      <c r="S910" s="62"/>
      <c r="X910" s="62"/>
    </row>
    <row r="911">
      <c r="L911" s="62"/>
      <c r="S911" s="62"/>
      <c r="X911" s="62"/>
    </row>
    <row r="912">
      <c r="L912" s="62"/>
      <c r="S912" s="62"/>
      <c r="X912" s="62"/>
    </row>
    <row r="913">
      <c r="L913" s="62"/>
      <c r="S913" s="62"/>
      <c r="X913" s="62"/>
    </row>
    <row r="914">
      <c r="L914" s="62"/>
      <c r="S914" s="62"/>
      <c r="X914" s="62"/>
    </row>
    <row r="915">
      <c r="L915" s="62"/>
      <c r="S915" s="62"/>
      <c r="X915" s="62"/>
    </row>
    <row r="916">
      <c r="L916" s="62"/>
      <c r="S916" s="62"/>
      <c r="X916" s="62"/>
    </row>
    <row r="917">
      <c r="L917" s="62"/>
      <c r="S917" s="62"/>
      <c r="X917" s="62"/>
    </row>
    <row r="918">
      <c r="L918" s="62"/>
      <c r="S918" s="62"/>
      <c r="X918" s="62"/>
    </row>
    <row r="919">
      <c r="L919" s="62"/>
      <c r="S919" s="62"/>
      <c r="X919" s="62"/>
    </row>
    <row r="920">
      <c r="L920" s="62"/>
      <c r="S920" s="62"/>
      <c r="X920" s="62"/>
    </row>
    <row r="921">
      <c r="L921" s="62"/>
      <c r="S921" s="62"/>
      <c r="X921" s="62"/>
    </row>
    <row r="922">
      <c r="L922" s="62"/>
      <c r="S922" s="62"/>
      <c r="X922" s="62"/>
    </row>
    <row r="923">
      <c r="L923" s="62"/>
      <c r="S923" s="62"/>
      <c r="X923" s="62"/>
    </row>
    <row r="924">
      <c r="L924" s="62"/>
      <c r="S924" s="62"/>
      <c r="X924" s="62"/>
    </row>
    <row r="925">
      <c r="L925" s="62"/>
      <c r="S925" s="62"/>
      <c r="X925" s="62"/>
    </row>
    <row r="926">
      <c r="L926" s="62"/>
      <c r="S926" s="62"/>
      <c r="X926" s="62"/>
    </row>
    <row r="927">
      <c r="L927" s="62"/>
      <c r="S927" s="62"/>
      <c r="X927" s="62"/>
    </row>
    <row r="928">
      <c r="L928" s="62"/>
      <c r="S928" s="62"/>
      <c r="X928" s="62"/>
    </row>
    <row r="929">
      <c r="L929" s="62"/>
      <c r="S929" s="62"/>
      <c r="X929" s="62"/>
    </row>
    <row r="930">
      <c r="L930" s="62"/>
      <c r="S930" s="62"/>
      <c r="X930" s="62"/>
    </row>
    <row r="931">
      <c r="L931" s="62"/>
      <c r="S931" s="62"/>
      <c r="X931" s="62"/>
    </row>
    <row r="932">
      <c r="L932" s="62"/>
      <c r="S932" s="62"/>
      <c r="X932" s="62"/>
    </row>
    <row r="933">
      <c r="L933" s="62"/>
      <c r="S933" s="62"/>
      <c r="X933" s="62"/>
    </row>
    <row r="934">
      <c r="L934" s="62"/>
      <c r="S934" s="62"/>
      <c r="X934" s="62"/>
    </row>
    <row r="935">
      <c r="L935" s="62"/>
      <c r="S935" s="62"/>
      <c r="X935" s="62"/>
    </row>
    <row r="936">
      <c r="L936" s="62"/>
      <c r="S936" s="62"/>
      <c r="X936" s="62"/>
    </row>
    <row r="937">
      <c r="L937" s="62"/>
      <c r="S937" s="62"/>
      <c r="X937" s="62"/>
    </row>
    <row r="938">
      <c r="L938" s="62"/>
      <c r="S938" s="62"/>
      <c r="X938" s="62"/>
    </row>
    <row r="939">
      <c r="L939" s="62"/>
      <c r="S939" s="62"/>
      <c r="X939" s="62"/>
    </row>
    <row r="940">
      <c r="L940" s="62"/>
      <c r="S940" s="62"/>
      <c r="X940" s="62"/>
    </row>
    <row r="941">
      <c r="L941" s="62"/>
      <c r="S941" s="62"/>
      <c r="X941" s="62"/>
    </row>
    <row r="942">
      <c r="L942" s="62"/>
      <c r="S942" s="62"/>
      <c r="X942" s="62"/>
    </row>
    <row r="943">
      <c r="L943" s="62"/>
      <c r="S943" s="62"/>
      <c r="X943" s="62"/>
    </row>
    <row r="944">
      <c r="L944" s="62"/>
      <c r="S944" s="62"/>
      <c r="X944" s="62"/>
    </row>
    <row r="945">
      <c r="L945" s="62"/>
      <c r="S945" s="62"/>
      <c r="X945" s="62"/>
    </row>
    <row r="946">
      <c r="L946" s="62"/>
      <c r="S946" s="62"/>
      <c r="X946" s="62"/>
    </row>
    <row r="947">
      <c r="L947" s="62"/>
      <c r="S947" s="62"/>
      <c r="X947" s="62"/>
    </row>
    <row r="948">
      <c r="L948" s="62"/>
      <c r="S948" s="62"/>
      <c r="X948" s="62"/>
    </row>
    <row r="949">
      <c r="L949" s="62"/>
      <c r="S949" s="62"/>
      <c r="X949" s="62"/>
    </row>
    <row r="950">
      <c r="L950" s="62"/>
      <c r="S950" s="62"/>
      <c r="X950" s="62"/>
    </row>
    <row r="951">
      <c r="L951" s="62"/>
      <c r="S951" s="62"/>
      <c r="X951" s="62"/>
    </row>
    <row r="952">
      <c r="L952" s="62"/>
      <c r="S952" s="62"/>
      <c r="X952" s="62"/>
    </row>
    <row r="953">
      <c r="L953" s="62"/>
      <c r="S953" s="62"/>
      <c r="X953" s="62"/>
    </row>
    <row r="954">
      <c r="L954" s="62"/>
      <c r="S954" s="62"/>
      <c r="X954" s="62"/>
    </row>
    <row r="955">
      <c r="L955" s="62"/>
      <c r="S955" s="62"/>
      <c r="X955" s="62"/>
    </row>
    <row r="956">
      <c r="L956" s="62"/>
      <c r="S956" s="62"/>
      <c r="X956" s="62"/>
    </row>
    <row r="957">
      <c r="L957" s="62"/>
      <c r="S957" s="62"/>
      <c r="X957" s="62"/>
    </row>
    <row r="958">
      <c r="L958" s="62"/>
      <c r="S958" s="62"/>
      <c r="X958" s="62"/>
    </row>
    <row r="959">
      <c r="L959" s="62"/>
      <c r="S959" s="62"/>
      <c r="X959" s="62"/>
    </row>
    <row r="960">
      <c r="L960" s="62"/>
      <c r="S960" s="62"/>
      <c r="X960" s="62"/>
    </row>
    <row r="961">
      <c r="L961" s="62"/>
      <c r="S961" s="62"/>
      <c r="X961" s="62"/>
    </row>
    <row r="962">
      <c r="L962" s="62"/>
      <c r="S962" s="62"/>
      <c r="X962" s="62"/>
    </row>
    <row r="963">
      <c r="L963" s="62"/>
      <c r="S963" s="62"/>
      <c r="X963" s="62"/>
    </row>
    <row r="964">
      <c r="L964" s="62"/>
      <c r="S964" s="62"/>
      <c r="X964" s="62"/>
    </row>
    <row r="965">
      <c r="L965" s="62"/>
      <c r="S965" s="62"/>
      <c r="X965" s="62"/>
    </row>
    <row r="966">
      <c r="L966" s="62"/>
      <c r="S966" s="62"/>
      <c r="X966" s="62"/>
    </row>
    <row r="967">
      <c r="L967" s="62"/>
      <c r="S967" s="62"/>
      <c r="X967" s="62"/>
    </row>
    <row r="968">
      <c r="L968" s="62"/>
      <c r="S968" s="62"/>
      <c r="X968" s="62"/>
    </row>
    <row r="969">
      <c r="L969" s="62"/>
      <c r="S969" s="62"/>
      <c r="X969" s="62"/>
    </row>
    <row r="970">
      <c r="L970" s="62"/>
      <c r="S970" s="62"/>
      <c r="X970" s="62"/>
    </row>
    <row r="971">
      <c r="L971" s="62"/>
      <c r="S971" s="62"/>
      <c r="X971" s="62"/>
    </row>
    <row r="972">
      <c r="L972" s="62"/>
      <c r="S972" s="62"/>
      <c r="X972" s="62"/>
    </row>
    <row r="973">
      <c r="L973" s="62"/>
      <c r="S973" s="62"/>
      <c r="X973" s="62"/>
    </row>
    <row r="974">
      <c r="L974" s="62"/>
      <c r="S974" s="62"/>
      <c r="X974" s="62"/>
    </row>
    <row r="975">
      <c r="L975" s="62"/>
      <c r="S975" s="62"/>
      <c r="X975" s="62"/>
    </row>
    <row r="976">
      <c r="L976" s="62"/>
      <c r="S976" s="62"/>
      <c r="X976" s="62"/>
    </row>
    <row r="977">
      <c r="L977" s="62"/>
      <c r="S977" s="62"/>
      <c r="X977" s="62"/>
    </row>
    <row r="978">
      <c r="L978" s="62"/>
      <c r="S978" s="62"/>
      <c r="X978" s="62"/>
    </row>
    <row r="979">
      <c r="L979" s="62"/>
      <c r="S979" s="62"/>
      <c r="X979" s="62"/>
    </row>
    <row r="980">
      <c r="L980" s="62"/>
      <c r="S980" s="62"/>
      <c r="X980" s="62"/>
    </row>
    <row r="981">
      <c r="L981" s="62"/>
      <c r="S981" s="62"/>
      <c r="X981" s="62"/>
    </row>
    <row r="982">
      <c r="L982" s="62"/>
      <c r="S982" s="62"/>
      <c r="X982" s="62"/>
    </row>
    <row r="983">
      <c r="L983" s="62"/>
      <c r="S983" s="62"/>
      <c r="X983" s="62"/>
    </row>
    <row r="984">
      <c r="L984" s="62"/>
      <c r="S984" s="62"/>
      <c r="X984" s="62"/>
    </row>
    <row r="985">
      <c r="L985" s="62"/>
      <c r="S985" s="62"/>
      <c r="X985" s="62"/>
    </row>
    <row r="986">
      <c r="L986" s="62"/>
      <c r="S986" s="62"/>
      <c r="X986" s="62"/>
    </row>
    <row r="987">
      <c r="L987" s="62"/>
      <c r="S987" s="62"/>
      <c r="X987" s="62"/>
    </row>
    <row r="988">
      <c r="L988" s="62"/>
      <c r="S988" s="62"/>
      <c r="X988" s="62"/>
    </row>
    <row r="989">
      <c r="L989" s="62"/>
      <c r="S989" s="62"/>
      <c r="X989" s="62"/>
    </row>
    <row r="990">
      <c r="L990" s="62"/>
      <c r="S990" s="62"/>
      <c r="X990" s="62"/>
    </row>
    <row r="991">
      <c r="L991" s="62"/>
      <c r="S991" s="62"/>
      <c r="X991" s="62"/>
    </row>
    <row r="992">
      <c r="L992" s="62"/>
      <c r="S992" s="62"/>
      <c r="X992" s="62"/>
    </row>
    <row r="993">
      <c r="L993" s="62"/>
      <c r="S993" s="62"/>
      <c r="X993" s="62"/>
    </row>
    <row r="994">
      <c r="L994" s="62"/>
      <c r="S994" s="62"/>
      <c r="X994" s="62"/>
    </row>
    <row r="995">
      <c r="L995" s="62"/>
      <c r="S995" s="62"/>
      <c r="X995" s="62"/>
    </row>
    <row r="996">
      <c r="L996" s="62"/>
      <c r="S996" s="62"/>
      <c r="X996" s="62"/>
    </row>
    <row r="997">
      <c r="L997" s="62"/>
      <c r="S997" s="62"/>
      <c r="X997" s="62"/>
    </row>
    <row r="998">
      <c r="L998" s="62"/>
      <c r="S998" s="62"/>
      <c r="X998" s="62"/>
    </row>
    <row r="999">
      <c r="L999" s="62"/>
      <c r="S999" s="62"/>
      <c r="X999" s="62"/>
    </row>
    <row r="1000">
      <c r="L1000" s="62"/>
      <c r="S1000" s="62"/>
      <c r="X1000" s="62"/>
    </row>
    <row r="1001">
      <c r="L1001" s="62"/>
      <c r="S1001" s="62"/>
      <c r="X1001" s="62"/>
    </row>
  </sheetData>
  <mergeCells count="9">
    <mergeCell ref="M37:R37"/>
    <mergeCell ref="T37:W37"/>
    <mergeCell ref="B3:K3"/>
    <mergeCell ref="M3:R3"/>
    <mergeCell ref="T3:W3"/>
    <mergeCell ref="B20:K20"/>
    <mergeCell ref="M20:R20"/>
    <mergeCell ref="T20:W20"/>
    <mergeCell ref="B37:K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54" t="s">
        <v>92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  <c r="V2" s="32" t="s">
        <v>93</v>
      </c>
      <c r="W2" s="32" t="s">
        <v>94</v>
      </c>
      <c r="X2" s="32" t="s">
        <v>95</v>
      </c>
      <c r="Y2" s="32" t="s">
        <v>96</v>
      </c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</row>
    <row r="4">
      <c r="A4" s="63" t="s">
        <v>25</v>
      </c>
      <c r="B4" s="64">
        <v>0.0</v>
      </c>
      <c r="C4" s="64">
        <v>0.1802</v>
      </c>
      <c r="D4" s="64">
        <v>0.0972</v>
      </c>
      <c r="E4" s="64">
        <v>0.0457</v>
      </c>
      <c r="F4" s="64">
        <v>0.0649</v>
      </c>
      <c r="G4" s="64">
        <v>0.0</v>
      </c>
      <c r="H4" s="64">
        <v>0.1607</v>
      </c>
      <c r="I4" s="64">
        <v>8.0E-4</v>
      </c>
      <c r="J4" s="64">
        <v>0.0</v>
      </c>
      <c r="K4" s="64">
        <v>0.2112</v>
      </c>
      <c r="L4" s="65"/>
      <c r="M4" s="64">
        <v>0.0</v>
      </c>
      <c r="N4" s="64">
        <v>4.0E-4</v>
      </c>
      <c r="O4" s="64">
        <v>2.0E-4</v>
      </c>
      <c r="P4" s="64">
        <v>0.0</v>
      </c>
      <c r="Q4" s="65"/>
      <c r="R4" s="64">
        <v>4.0E-4</v>
      </c>
      <c r="S4" s="64">
        <v>4.0E-4</v>
      </c>
      <c r="T4" s="64">
        <v>4.0E-4</v>
      </c>
      <c r="U4" s="64">
        <v>0.0</v>
      </c>
      <c r="V4" s="66">
        <v>6.0</v>
      </c>
      <c r="W4" s="66">
        <v>6.0</v>
      </c>
      <c r="X4" s="67"/>
      <c r="Y4" s="66">
        <v>6.0</v>
      </c>
      <c r="Z4" s="68"/>
    </row>
    <row r="5">
      <c r="A5" s="69" t="s">
        <v>26</v>
      </c>
      <c r="B5" s="64">
        <v>0.0</v>
      </c>
      <c r="C5" s="64">
        <v>0.0</v>
      </c>
      <c r="D5" s="64">
        <v>0.0</v>
      </c>
      <c r="E5" s="64">
        <v>0.0</v>
      </c>
      <c r="F5" s="64">
        <v>0.0</v>
      </c>
      <c r="G5" s="64">
        <v>0.0</v>
      </c>
      <c r="H5" s="64">
        <v>0.0</v>
      </c>
      <c r="I5" s="64">
        <v>0.0</v>
      </c>
      <c r="J5" s="64">
        <v>0.0</v>
      </c>
      <c r="K5" s="64">
        <v>0.0</v>
      </c>
      <c r="L5" s="64">
        <v>0.0</v>
      </c>
      <c r="M5" s="64">
        <v>0.0</v>
      </c>
      <c r="N5" s="64">
        <v>0.0</v>
      </c>
      <c r="O5" s="64">
        <v>0.0</v>
      </c>
      <c r="P5" s="64">
        <v>0.0</v>
      </c>
      <c r="Q5" s="64">
        <v>0.0</v>
      </c>
      <c r="R5" s="65"/>
      <c r="S5" s="64">
        <v>0.0</v>
      </c>
      <c r="T5" s="65"/>
      <c r="U5" s="65"/>
      <c r="V5" s="66">
        <v>17.0</v>
      </c>
      <c r="W5" s="67"/>
      <c r="X5" s="67"/>
      <c r="Y5" s="67"/>
      <c r="Z5" s="68"/>
    </row>
    <row r="6">
      <c r="A6" s="69" t="s">
        <v>27</v>
      </c>
      <c r="B6" s="64">
        <v>0.0</v>
      </c>
      <c r="C6" s="64">
        <v>0.0</v>
      </c>
      <c r="D6" s="64">
        <v>0.0</v>
      </c>
      <c r="E6" s="64">
        <v>0.0</v>
      </c>
      <c r="F6" s="64">
        <v>0.0</v>
      </c>
      <c r="G6" s="64">
        <v>0.0</v>
      </c>
      <c r="H6" s="64">
        <v>0.0</v>
      </c>
      <c r="I6" s="64">
        <v>0.0</v>
      </c>
      <c r="J6" s="64">
        <v>0.0</v>
      </c>
      <c r="K6" s="64">
        <v>0.0</v>
      </c>
      <c r="L6" s="64">
        <v>0.0</v>
      </c>
      <c r="M6" s="64">
        <v>0.0</v>
      </c>
      <c r="N6" s="64">
        <v>0.0</v>
      </c>
      <c r="O6" s="64">
        <v>0.0</v>
      </c>
      <c r="P6" s="65"/>
      <c r="Q6" s="64">
        <v>0.0</v>
      </c>
      <c r="R6" s="65"/>
      <c r="S6" s="64">
        <v>0.0</v>
      </c>
      <c r="T6" s="65"/>
      <c r="U6" s="65"/>
      <c r="V6" s="66">
        <v>16.0</v>
      </c>
      <c r="W6" s="67"/>
      <c r="X6" s="67"/>
      <c r="Y6" s="67"/>
      <c r="Z6" s="68"/>
    </row>
    <row r="7">
      <c r="A7" s="69" t="s">
        <v>28</v>
      </c>
      <c r="B7" s="64">
        <v>0.0</v>
      </c>
      <c r="C7" s="64">
        <v>0.0</v>
      </c>
      <c r="D7" s="65"/>
      <c r="E7" s="64">
        <v>0.0</v>
      </c>
      <c r="F7" s="64">
        <v>0.0</v>
      </c>
      <c r="G7" s="64">
        <v>0.0</v>
      </c>
      <c r="H7" s="65"/>
      <c r="I7" s="64">
        <v>0.0</v>
      </c>
      <c r="J7" s="65"/>
      <c r="K7" s="64">
        <v>0.0</v>
      </c>
      <c r="L7" s="64">
        <v>0.0</v>
      </c>
      <c r="M7" s="64">
        <v>0.0</v>
      </c>
      <c r="N7" s="65"/>
      <c r="O7" s="65"/>
      <c r="P7" s="70"/>
      <c r="Q7" s="65"/>
      <c r="R7" s="70"/>
      <c r="S7" s="64">
        <v>0.0</v>
      </c>
      <c r="T7" s="70"/>
      <c r="U7" s="65"/>
      <c r="V7" s="66">
        <v>10.0</v>
      </c>
      <c r="W7" s="67"/>
      <c r="X7" s="67"/>
      <c r="Y7" s="67"/>
      <c r="Z7" s="68"/>
    </row>
    <row r="8">
      <c r="A8" s="69" t="s">
        <v>29</v>
      </c>
      <c r="B8" s="64">
        <v>0.0</v>
      </c>
      <c r="C8" s="64">
        <v>0.0</v>
      </c>
      <c r="D8" s="64">
        <v>0.0</v>
      </c>
      <c r="E8" s="64">
        <v>0.0</v>
      </c>
      <c r="F8" s="64">
        <v>0.0</v>
      </c>
      <c r="G8" s="64">
        <v>0.0</v>
      </c>
      <c r="H8" s="64">
        <v>0.0</v>
      </c>
      <c r="I8" s="64">
        <v>0.0</v>
      </c>
      <c r="J8" s="64">
        <v>0.0</v>
      </c>
      <c r="K8" s="64">
        <v>0.0</v>
      </c>
      <c r="L8" s="65"/>
      <c r="M8" s="65"/>
      <c r="N8" s="65"/>
      <c r="O8" s="64">
        <v>0.0</v>
      </c>
      <c r="P8" s="64">
        <v>0.0</v>
      </c>
      <c r="Q8" s="64">
        <v>0.0</v>
      </c>
      <c r="R8" s="64">
        <v>0.0</v>
      </c>
      <c r="S8" s="64">
        <v>0.0</v>
      </c>
      <c r="T8" s="71"/>
      <c r="U8" s="65"/>
      <c r="V8" s="66">
        <v>15.0</v>
      </c>
      <c r="W8" s="67"/>
      <c r="X8" s="67"/>
      <c r="Y8" s="67"/>
      <c r="Z8" s="68"/>
    </row>
    <row r="9">
      <c r="A9" s="69" t="s">
        <v>30</v>
      </c>
      <c r="B9" s="64">
        <v>0.0</v>
      </c>
      <c r="C9" s="64">
        <v>0.0</v>
      </c>
      <c r="D9" s="65"/>
      <c r="E9" s="64">
        <v>0.0</v>
      </c>
      <c r="F9" s="65"/>
      <c r="G9" s="65"/>
      <c r="H9" s="64">
        <v>0.0</v>
      </c>
      <c r="I9" s="64">
        <v>0.0</v>
      </c>
      <c r="J9" s="64">
        <v>0.0</v>
      </c>
      <c r="K9" s="64">
        <v>0.0</v>
      </c>
      <c r="L9" s="64">
        <v>0.0</v>
      </c>
      <c r="M9" s="64">
        <v>0.0</v>
      </c>
      <c r="N9" s="65"/>
      <c r="O9" s="64">
        <v>0.0</v>
      </c>
      <c r="P9" s="64">
        <v>0.0</v>
      </c>
      <c r="Q9" s="65"/>
      <c r="R9" s="64">
        <v>0.0</v>
      </c>
      <c r="S9" s="64">
        <v>0.0</v>
      </c>
      <c r="T9" s="64">
        <v>0.0</v>
      </c>
      <c r="U9" s="64">
        <v>0.0</v>
      </c>
      <c r="V9" s="66">
        <v>15.0</v>
      </c>
      <c r="W9" s="67"/>
      <c r="X9" s="67"/>
      <c r="Y9" s="67"/>
      <c r="Z9" s="68"/>
    </row>
    <row r="10">
      <c r="A10" s="69" t="s">
        <v>31</v>
      </c>
      <c r="B10" s="64">
        <v>0.0</v>
      </c>
      <c r="C10" s="64">
        <v>0.0</v>
      </c>
      <c r="D10" s="64">
        <v>0.0</v>
      </c>
      <c r="E10" s="64">
        <v>0.0</v>
      </c>
      <c r="F10" s="64">
        <v>0.0</v>
      </c>
      <c r="G10" s="64">
        <v>0.0</v>
      </c>
      <c r="H10" s="64">
        <v>0.0</v>
      </c>
      <c r="I10" s="64">
        <v>0.0</v>
      </c>
      <c r="J10" s="64">
        <v>0.0</v>
      </c>
      <c r="K10" s="64">
        <v>0.0</v>
      </c>
      <c r="L10" s="64">
        <v>0.0</v>
      </c>
      <c r="M10" s="64">
        <v>0.0</v>
      </c>
      <c r="N10" s="64">
        <v>0.0</v>
      </c>
      <c r="O10" s="64">
        <v>0.0</v>
      </c>
      <c r="P10" s="64">
        <v>0.0</v>
      </c>
      <c r="Q10" s="64">
        <v>0.0</v>
      </c>
      <c r="R10" s="64">
        <v>0.0</v>
      </c>
      <c r="S10" s="64">
        <v>3.0E-4</v>
      </c>
      <c r="T10" s="64">
        <v>2.0E-4</v>
      </c>
      <c r="U10" s="64">
        <v>0.0</v>
      </c>
      <c r="V10" s="66">
        <v>18.0</v>
      </c>
      <c r="W10" s="66">
        <v>2.0</v>
      </c>
      <c r="X10" s="67"/>
      <c r="Y10" s="67"/>
      <c r="Z10" s="68"/>
    </row>
    <row r="11">
      <c r="A11" s="69" t="s">
        <v>32</v>
      </c>
      <c r="B11" s="64">
        <v>0.0</v>
      </c>
      <c r="C11" s="64">
        <v>4.0E-4</v>
      </c>
      <c r="D11" s="64">
        <v>0.0</v>
      </c>
      <c r="E11" s="64">
        <v>9.0E-4</v>
      </c>
      <c r="F11" s="64">
        <v>0.0</v>
      </c>
      <c r="G11" s="65"/>
      <c r="H11" s="64">
        <v>4.0E-4</v>
      </c>
      <c r="I11" s="64">
        <v>2.0E-4</v>
      </c>
      <c r="J11" s="65"/>
      <c r="K11" s="64">
        <v>3.0E-4</v>
      </c>
      <c r="L11" s="64">
        <v>6.0E-4</v>
      </c>
      <c r="M11" s="64">
        <v>5.0E-4</v>
      </c>
      <c r="N11" s="65"/>
      <c r="O11" s="65"/>
      <c r="P11" s="65"/>
      <c r="Q11" s="64">
        <v>4.0E-4</v>
      </c>
      <c r="R11" s="65"/>
      <c r="S11" s="64">
        <v>4.0E-4</v>
      </c>
      <c r="T11" s="64">
        <v>0.0031</v>
      </c>
      <c r="U11" s="64"/>
      <c r="V11" s="66">
        <v>3.0</v>
      </c>
      <c r="W11" s="66">
        <v>9.0</v>
      </c>
      <c r="X11" s="66">
        <v>1.0</v>
      </c>
      <c r="Y11" s="67"/>
      <c r="Z11" s="68"/>
    </row>
    <row r="12">
      <c r="A12" s="69" t="s">
        <v>33</v>
      </c>
      <c r="B12" s="64">
        <v>0.0</v>
      </c>
      <c r="C12" s="64">
        <v>0.0</v>
      </c>
      <c r="D12" s="64">
        <v>0.0</v>
      </c>
      <c r="E12" s="64">
        <v>0.0</v>
      </c>
      <c r="F12" s="64">
        <v>0.0</v>
      </c>
      <c r="G12" s="64">
        <v>0.0</v>
      </c>
      <c r="H12" s="64">
        <v>0.0</v>
      </c>
      <c r="I12" s="64">
        <v>0.0</v>
      </c>
      <c r="J12" s="65"/>
      <c r="K12" s="64">
        <v>0.0</v>
      </c>
      <c r="L12" s="64">
        <v>0.0834</v>
      </c>
      <c r="M12" s="64">
        <v>1.0</v>
      </c>
      <c r="N12" s="64">
        <v>1.0</v>
      </c>
      <c r="O12" s="64">
        <v>1.0</v>
      </c>
      <c r="P12" s="64">
        <v>0.0368</v>
      </c>
      <c r="Q12" s="64">
        <v>0.8195</v>
      </c>
      <c r="R12" s="72"/>
      <c r="S12" s="64">
        <v>1.0</v>
      </c>
      <c r="T12" s="64">
        <v>1.0</v>
      </c>
      <c r="U12" s="65"/>
      <c r="V12" s="66">
        <v>9.0</v>
      </c>
      <c r="W12" s="67"/>
      <c r="X12" s="67"/>
      <c r="Y12" s="66">
        <v>3.0</v>
      </c>
      <c r="Z12" s="32" t="s">
        <v>97</v>
      </c>
    </row>
    <row r="13">
      <c r="A13" s="69" t="s">
        <v>34</v>
      </c>
      <c r="B13" s="65"/>
      <c r="C13" s="65"/>
      <c r="D13" s="65"/>
      <c r="E13" s="65"/>
      <c r="F13" s="65"/>
      <c r="G13" s="65"/>
      <c r="H13" s="65"/>
      <c r="I13" s="70"/>
      <c r="J13" s="65"/>
      <c r="K13" s="65"/>
      <c r="L13" s="65"/>
      <c r="M13" s="70"/>
      <c r="N13" s="65"/>
      <c r="O13" s="65"/>
      <c r="P13" s="70"/>
      <c r="Q13" s="70"/>
      <c r="R13" s="65"/>
      <c r="S13" s="70"/>
      <c r="T13" s="65"/>
      <c r="U13" s="65"/>
      <c r="V13" s="67"/>
      <c r="W13" s="67"/>
      <c r="X13" s="67"/>
      <c r="Y13" s="68"/>
      <c r="Z13" s="68"/>
    </row>
    <row r="14">
      <c r="V14" s="66">
        <f t="shared" ref="V14:Y14" si="1">sum(V4:V13)</f>
        <v>109</v>
      </c>
      <c r="W14" s="66">
        <f t="shared" si="1"/>
        <v>17</v>
      </c>
      <c r="X14" s="66">
        <f t="shared" si="1"/>
        <v>1</v>
      </c>
      <c r="Y14" s="66">
        <f t="shared" si="1"/>
        <v>9</v>
      </c>
    </row>
    <row r="18">
      <c r="A18" s="54" t="s">
        <v>98</v>
      </c>
      <c r="B18" s="2" t="s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4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7"/>
      <c r="L19" s="5" t="s">
        <v>2</v>
      </c>
      <c r="M19" s="6"/>
      <c r="N19" s="6"/>
      <c r="O19" s="6"/>
      <c r="P19" s="6"/>
      <c r="Q19" s="7"/>
      <c r="R19" s="5" t="s">
        <v>3</v>
      </c>
      <c r="S19" s="6"/>
      <c r="T19" s="6"/>
      <c r="U19" s="7"/>
    </row>
    <row r="20">
      <c r="A20" s="8" t="s">
        <v>4</v>
      </c>
      <c r="B20" s="9" t="s">
        <v>5</v>
      </c>
      <c r="C20" s="9" t="s">
        <v>6</v>
      </c>
      <c r="D20" s="9" t="s">
        <v>7</v>
      </c>
      <c r="E20" s="9" t="s">
        <v>8</v>
      </c>
      <c r="F20" s="9" t="s">
        <v>9</v>
      </c>
      <c r="G20" s="9" t="s">
        <v>10</v>
      </c>
      <c r="H20" s="9" t="s">
        <v>11</v>
      </c>
      <c r="I20" s="9" t="s">
        <v>12</v>
      </c>
      <c r="J20" s="9" t="s">
        <v>13</v>
      </c>
      <c r="K20" s="9" t="s">
        <v>14</v>
      </c>
      <c r="L20" s="9" t="s">
        <v>15</v>
      </c>
      <c r="M20" s="9" t="s">
        <v>16</v>
      </c>
      <c r="N20" s="9" t="s">
        <v>17</v>
      </c>
      <c r="O20" s="9" t="s">
        <v>18</v>
      </c>
      <c r="P20" s="9" t="s">
        <v>19</v>
      </c>
      <c r="Q20" s="9" t="s">
        <v>20</v>
      </c>
      <c r="R20" s="9" t="s">
        <v>21</v>
      </c>
      <c r="S20" s="9" t="s">
        <v>22</v>
      </c>
      <c r="T20" s="9" t="s">
        <v>23</v>
      </c>
      <c r="U20" s="9" t="s">
        <v>24</v>
      </c>
    </row>
    <row r="21">
      <c r="A21" s="10" t="s">
        <v>25</v>
      </c>
      <c r="B21" s="15">
        <v>-4.0</v>
      </c>
      <c r="C21" s="15">
        <v>-8.0</v>
      </c>
      <c r="D21" s="15">
        <v>-8.0</v>
      </c>
      <c r="E21" s="15">
        <v>-8.0</v>
      </c>
      <c r="F21" s="15">
        <v>-11.0</v>
      </c>
      <c r="G21" s="15">
        <v>-8.0</v>
      </c>
      <c r="H21" s="15">
        <v>-8.0</v>
      </c>
      <c r="I21" s="15">
        <v>-8.0</v>
      </c>
      <c r="J21" s="15">
        <v>-5.0</v>
      </c>
      <c r="K21" s="15">
        <v>-8.0</v>
      </c>
      <c r="L21" s="12"/>
      <c r="M21" s="15">
        <v>-7.0</v>
      </c>
      <c r="N21" s="15">
        <v>-8.0</v>
      </c>
      <c r="O21" s="15">
        <v>-5.0</v>
      </c>
      <c r="P21" s="15">
        <v>-6.0</v>
      </c>
      <c r="Q21" s="12"/>
      <c r="R21" s="15">
        <v>2.0</v>
      </c>
      <c r="S21" s="15">
        <v>-5.0</v>
      </c>
      <c r="T21" s="15">
        <v>-8.0</v>
      </c>
      <c r="U21" s="15">
        <v>-8.0</v>
      </c>
    </row>
    <row r="22">
      <c r="A22" s="14" t="s">
        <v>26</v>
      </c>
      <c r="B22" s="15">
        <v>1944.0</v>
      </c>
      <c r="C22" s="15">
        <v>2117.0</v>
      </c>
      <c r="D22" s="15">
        <v>1987.0</v>
      </c>
      <c r="E22" s="15">
        <v>1977.0</v>
      </c>
      <c r="F22" s="15">
        <v>1959.0</v>
      </c>
      <c r="G22" s="15">
        <v>1966.0</v>
      </c>
      <c r="H22" s="15">
        <v>1913.0</v>
      </c>
      <c r="I22" s="15">
        <v>2295.0</v>
      </c>
      <c r="J22" s="15">
        <v>1882.0</v>
      </c>
      <c r="K22" s="15">
        <v>1983.0</v>
      </c>
      <c r="L22" s="15">
        <v>1888.0</v>
      </c>
      <c r="M22" s="15">
        <v>2981.0</v>
      </c>
      <c r="N22" s="15">
        <v>1925.0</v>
      </c>
      <c r="O22" s="15">
        <v>2017.0</v>
      </c>
      <c r="P22" s="15">
        <v>2148.0</v>
      </c>
      <c r="Q22" s="15">
        <v>2260.0</v>
      </c>
      <c r="R22" s="12"/>
      <c r="S22" s="15">
        <v>2208.0</v>
      </c>
      <c r="T22" s="12"/>
      <c r="U22" s="12"/>
    </row>
    <row r="23">
      <c r="A23" s="14" t="s">
        <v>27</v>
      </c>
      <c r="B23" s="15">
        <v>1775.0</v>
      </c>
      <c r="C23" s="15">
        <v>1665.0</v>
      </c>
      <c r="D23" s="15">
        <v>1740.0</v>
      </c>
      <c r="E23" s="15">
        <v>1757.0</v>
      </c>
      <c r="F23" s="15">
        <v>1768.0</v>
      </c>
      <c r="G23" s="15">
        <v>1767.0</v>
      </c>
      <c r="H23" s="15">
        <v>1741.0</v>
      </c>
      <c r="I23" s="15">
        <v>1763.0</v>
      </c>
      <c r="J23" s="15">
        <v>1540.0</v>
      </c>
      <c r="K23" s="15">
        <v>1771.0</v>
      </c>
      <c r="L23" s="15">
        <v>1519.0</v>
      </c>
      <c r="M23" s="15">
        <v>1644.0</v>
      </c>
      <c r="N23" s="15">
        <v>1645.0</v>
      </c>
      <c r="O23" s="15">
        <v>1753.0</v>
      </c>
      <c r="P23" s="12"/>
      <c r="Q23" s="15">
        <v>1563.0</v>
      </c>
      <c r="R23" s="12"/>
      <c r="S23" s="15">
        <v>1582.0</v>
      </c>
      <c r="T23" s="12"/>
      <c r="U23" s="12"/>
    </row>
    <row r="24">
      <c r="A24" s="14" t="s">
        <v>28</v>
      </c>
      <c r="B24" s="15">
        <v>2119.0</v>
      </c>
      <c r="C24" s="15">
        <v>1967.0</v>
      </c>
      <c r="D24" s="12"/>
      <c r="E24" s="15">
        <v>2145.0</v>
      </c>
      <c r="F24" s="15">
        <v>2103.0</v>
      </c>
      <c r="G24" s="15">
        <v>2084.0</v>
      </c>
      <c r="H24" s="12"/>
      <c r="I24" s="15">
        <v>2329.0</v>
      </c>
      <c r="J24" s="12"/>
      <c r="K24" s="15">
        <v>2172.0</v>
      </c>
      <c r="L24" s="15">
        <v>2005.0</v>
      </c>
      <c r="M24" s="15">
        <v>2466.0</v>
      </c>
      <c r="N24" s="12"/>
      <c r="O24" s="12"/>
      <c r="P24" s="18"/>
      <c r="Q24" s="12"/>
      <c r="R24" s="18"/>
      <c r="S24" s="15">
        <v>2354.0</v>
      </c>
      <c r="T24" s="18"/>
      <c r="U24" s="12"/>
    </row>
    <row r="25">
      <c r="A25" s="14" t="s">
        <v>29</v>
      </c>
      <c r="B25" s="15">
        <v>0.0</v>
      </c>
      <c r="C25" s="15">
        <v>0.0</v>
      </c>
      <c r="D25" s="15">
        <v>-3.0</v>
      </c>
      <c r="E25" s="15">
        <v>0.0</v>
      </c>
      <c r="F25" s="15">
        <v>0.0</v>
      </c>
      <c r="G25" s="15">
        <v>0.0</v>
      </c>
      <c r="H25" s="15">
        <v>0.0</v>
      </c>
      <c r="I25" s="15">
        <v>-2.0</v>
      </c>
      <c r="J25" s="15">
        <v>1.0</v>
      </c>
      <c r="K25" s="15">
        <v>0.0</v>
      </c>
      <c r="L25" s="12"/>
      <c r="M25" s="12"/>
      <c r="N25" s="12"/>
      <c r="O25" s="15">
        <v>-5.0</v>
      </c>
      <c r="P25" s="15">
        <v>0.0</v>
      </c>
      <c r="Q25" s="15">
        <v>4.0</v>
      </c>
      <c r="R25" s="15">
        <v>0.0</v>
      </c>
      <c r="S25" s="15">
        <v>3.0</v>
      </c>
      <c r="T25" s="15"/>
      <c r="U25" s="12"/>
    </row>
    <row r="26">
      <c r="A26" s="14" t="s">
        <v>30</v>
      </c>
      <c r="B26" s="15">
        <v>0.0</v>
      </c>
      <c r="C26" s="15">
        <v>4.0</v>
      </c>
      <c r="D26" s="12"/>
      <c r="E26" s="15">
        <v>4.0</v>
      </c>
      <c r="F26" s="12"/>
      <c r="G26" s="12"/>
      <c r="H26" s="15">
        <v>4.0</v>
      </c>
      <c r="I26" s="15">
        <v>4.0</v>
      </c>
      <c r="J26" s="15">
        <v>1.0</v>
      </c>
      <c r="K26" s="15">
        <v>4.0</v>
      </c>
      <c r="L26" s="15">
        <v>0.0</v>
      </c>
      <c r="M26" s="15">
        <v>0.0</v>
      </c>
      <c r="N26" s="12"/>
      <c r="O26" s="15">
        <v>0.0</v>
      </c>
      <c r="P26" s="15">
        <v>0.0</v>
      </c>
      <c r="Q26" s="12"/>
      <c r="R26" s="15">
        <v>7.0</v>
      </c>
      <c r="S26" s="15">
        <v>1.0</v>
      </c>
      <c r="T26" s="15">
        <v>-7.0</v>
      </c>
      <c r="U26" s="15">
        <v>-18.0</v>
      </c>
    </row>
    <row r="27">
      <c r="A27" s="19" t="s">
        <v>31</v>
      </c>
      <c r="B27" s="15">
        <v>1.0</v>
      </c>
      <c r="C27" s="15">
        <v>1.0</v>
      </c>
      <c r="D27" s="15">
        <v>0.0</v>
      </c>
      <c r="E27" s="15">
        <v>0.0</v>
      </c>
      <c r="F27" s="15">
        <v>2.0</v>
      </c>
      <c r="G27" s="15">
        <v>0.0</v>
      </c>
      <c r="H27" s="15">
        <v>0.0</v>
      </c>
      <c r="I27" s="15">
        <v>1.0</v>
      </c>
      <c r="J27" s="15">
        <v>3.0</v>
      </c>
      <c r="K27" s="15">
        <v>0.0</v>
      </c>
      <c r="L27" s="15">
        <v>0.0</v>
      </c>
      <c r="M27" s="15">
        <v>3.0</v>
      </c>
      <c r="N27" s="15">
        <v>0.0</v>
      </c>
      <c r="O27" s="15">
        <v>-7.0</v>
      </c>
      <c r="P27" s="15">
        <v>2.0</v>
      </c>
      <c r="Q27" s="15">
        <v>-4.0</v>
      </c>
      <c r="R27" s="15">
        <v>-2.0</v>
      </c>
      <c r="S27" s="15">
        <v>2.0</v>
      </c>
      <c r="T27" s="15">
        <v>0.0</v>
      </c>
      <c r="U27" s="15">
        <v>0.0</v>
      </c>
    </row>
    <row r="28">
      <c r="A28" s="14" t="s">
        <v>32</v>
      </c>
      <c r="B28" s="15">
        <v>4.0</v>
      </c>
      <c r="C28" s="15">
        <v>0.0</v>
      </c>
      <c r="D28" s="15">
        <v>0.0</v>
      </c>
      <c r="E28" s="15">
        <v>-1.0</v>
      </c>
      <c r="F28" s="15">
        <v>-1.0</v>
      </c>
      <c r="G28" s="12"/>
      <c r="H28" s="15">
        <v>0.0</v>
      </c>
      <c r="I28" s="15">
        <v>-1.0</v>
      </c>
      <c r="J28" s="12"/>
      <c r="K28" s="15">
        <v>0.0</v>
      </c>
      <c r="L28" s="15">
        <v>0.0</v>
      </c>
      <c r="M28" s="15">
        <v>-2.0</v>
      </c>
      <c r="N28" s="12"/>
      <c r="O28" s="12"/>
      <c r="P28" s="12"/>
      <c r="Q28" s="15">
        <v>-25.0</v>
      </c>
      <c r="R28" s="12"/>
      <c r="S28" s="15">
        <v>1.0</v>
      </c>
      <c r="T28" s="15">
        <v>0.0</v>
      </c>
      <c r="U28" s="12"/>
    </row>
    <row r="29">
      <c r="A29" s="14" t="s">
        <v>33</v>
      </c>
      <c r="B29" s="15">
        <v>4.0</v>
      </c>
      <c r="C29" s="15">
        <v>0.0</v>
      </c>
      <c r="D29" s="15">
        <v>-3.0</v>
      </c>
      <c r="E29" s="15">
        <v>0.0</v>
      </c>
      <c r="F29" s="15">
        <v>1.0</v>
      </c>
      <c r="G29" s="15">
        <v>0.0</v>
      </c>
      <c r="H29" s="15">
        <v>0.0</v>
      </c>
      <c r="I29" s="15">
        <v>0.0</v>
      </c>
      <c r="J29" s="12"/>
      <c r="K29" s="15">
        <v>1.0</v>
      </c>
      <c r="L29" s="15">
        <v>0.0</v>
      </c>
      <c r="M29" s="15">
        <v>0.0</v>
      </c>
      <c r="N29" s="15">
        <v>0.0</v>
      </c>
      <c r="O29" s="15">
        <v>0.0</v>
      </c>
      <c r="P29" s="15">
        <v>2.0</v>
      </c>
      <c r="Q29" s="15">
        <v>0.0</v>
      </c>
      <c r="R29" s="12"/>
      <c r="S29" s="15">
        <v>0.0</v>
      </c>
      <c r="T29" s="15">
        <v>0.0</v>
      </c>
      <c r="U29" s="12"/>
    </row>
    <row r="30">
      <c r="A30" s="14" t="s">
        <v>34</v>
      </c>
      <c r="B30" s="22"/>
      <c r="C30" s="12"/>
      <c r="D30" s="12"/>
      <c r="E30" s="12"/>
      <c r="F30" s="12"/>
      <c r="G30" s="12"/>
      <c r="H30" s="12"/>
      <c r="I30" s="18"/>
      <c r="J30" s="12"/>
      <c r="K30" s="12"/>
      <c r="L30" s="12"/>
      <c r="M30" s="18"/>
      <c r="N30" s="12"/>
      <c r="O30" s="12"/>
      <c r="P30" s="18"/>
      <c r="Q30" s="18"/>
      <c r="R30" s="12"/>
      <c r="S30" s="18"/>
      <c r="T30" s="12"/>
      <c r="U30" s="12"/>
    </row>
    <row r="31">
      <c r="A31" s="32" t="s">
        <v>57</v>
      </c>
      <c r="B31" s="32">
        <v>4.0</v>
      </c>
      <c r="C31" s="32">
        <v>0.0</v>
      </c>
      <c r="D31" s="32">
        <v>0.0</v>
      </c>
      <c r="E31" s="32">
        <v>0.0</v>
      </c>
      <c r="F31" s="32">
        <v>0.0</v>
      </c>
      <c r="G31" s="32">
        <v>0.0</v>
      </c>
      <c r="H31" s="32">
        <v>0.0</v>
      </c>
      <c r="I31" s="32">
        <v>0.0</v>
      </c>
      <c r="J31" s="32">
        <v>3.0</v>
      </c>
      <c r="K31" s="32">
        <v>1.0</v>
      </c>
      <c r="L31" s="32">
        <v>0.0</v>
      </c>
      <c r="M31" s="32">
        <v>1.0</v>
      </c>
      <c r="N31" s="32">
        <v>0.0</v>
      </c>
      <c r="O31" s="32">
        <v>6.0</v>
      </c>
      <c r="P31" s="32">
        <v>4.0</v>
      </c>
      <c r="Q31" s="32">
        <v>4.0</v>
      </c>
      <c r="R31" s="32">
        <v>10.0</v>
      </c>
      <c r="S31" s="32">
        <v>4.0</v>
      </c>
      <c r="T31" s="32">
        <v>0.0</v>
      </c>
      <c r="U31" s="32">
        <v>0.0</v>
      </c>
    </row>
    <row r="32">
      <c r="A32" s="32" t="s">
        <v>99</v>
      </c>
      <c r="B32" s="32">
        <v>4.0</v>
      </c>
      <c r="C32" s="32">
        <v>0.0</v>
      </c>
      <c r="D32" s="32">
        <v>0.0</v>
      </c>
      <c r="E32" s="32">
        <v>0.0</v>
      </c>
      <c r="F32" s="32">
        <v>1.0</v>
      </c>
      <c r="G32" s="32">
        <v>0.0</v>
      </c>
      <c r="H32" s="32">
        <v>0.0</v>
      </c>
      <c r="I32" s="32">
        <v>0.0</v>
      </c>
      <c r="J32" s="32">
        <v>3.0</v>
      </c>
      <c r="K32" s="32">
        <v>1.0</v>
      </c>
      <c r="L32" s="32">
        <v>0.0</v>
      </c>
      <c r="M32" s="32">
        <v>5.0</v>
      </c>
      <c r="N32" s="32">
        <v>0.0</v>
      </c>
      <c r="O32" s="32">
        <v>6.0</v>
      </c>
      <c r="P32" s="32">
        <v>4.0</v>
      </c>
      <c r="Q32" s="32">
        <v>4.0</v>
      </c>
      <c r="R32" s="32">
        <v>6.0</v>
      </c>
      <c r="S32" s="32">
        <v>4.0</v>
      </c>
      <c r="T32" s="32">
        <v>0.0</v>
      </c>
    </row>
    <row r="38">
      <c r="A38" s="8" t="s">
        <v>4</v>
      </c>
      <c r="V38" s="36" t="s">
        <v>100</v>
      </c>
      <c r="W38" s="36" t="s">
        <v>101</v>
      </c>
      <c r="X38" s="32" t="s">
        <v>102</v>
      </c>
    </row>
    <row r="39">
      <c r="A39" s="10" t="s">
        <v>25</v>
      </c>
      <c r="B39" s="34">
        <f t="shared" ref="B39:K39" si="2">B$31-B21</f>
        <v>8</v>
      </c>
      <c r="C39" s="34">
        <f t="shared" si="2"/>
        <v>8</v>
      </c>
      <c r="D39" s="34">
        <f t="shared" si="2"/>
        <v>8</v>
      </c>
      <c r="E39" s="34">
        <f t="shared" si="2"/>
        <v>8</v>
      </c>
      <c r="F39" s="34">
        <f t="shared" si="2"/>
        <v>11</v>
      </c>
      <c r="G39" s="34">
        <f t="shared" si="2"/>
        <v>8</v>
      </c>
      <c r="H39" s="34">
        <f t="shared" si="2"/>
        <v>8</v>
      </c>
      <c r="I39" s="34">
        <f t="shared" si="2"/>
        <v>8</v>
      </c>
      <c r="J39" s="34">
        <f t="shared" si="2"/>
        <v>8</v>
      </c>
      <c r="K39" s="34">
        <f t="shared" si="2"/>
        <v>9</v>
      </c>
      <c r="M39" s="34">
        <f t="shared" ref="M39:P39" si="3">M$31-M21</f>
        <v>8</v>
      </c>
      <c r="N39" s="34">
        <f t="shared" si="3"/>
        <v>8</v>
      </c>
      <c r="O39" s="34">
        <f t="shared" si="3"/>
        <v>11</v>
      </c>
      <c r="P39" s="34">
        <f t="shared" si="3"/>
        <v>10</v>
      </c>
      <c r="R39" s="34">
        <f t="shared" ref="R39:U39" si="4">R$31-R21</f>
        <v>8</v>
      </c>
      <c r="S39" s="34">
        <f t="shared" si="4"/>
        <v>9</v>
      </c>
      <c r="T39" s="34">
        <f t="shared" si="4"/>
        <v>8</v>
      </c>
      <c r="U39" s="34">
        <f t="shared" si="4"/>
        <v>8</v>
      </c>
      <c r="V39" s="36">
        <v>0.0</v>
      </c>
      <c r="W39" s="36">
        <v>0.0</v>
      </c>
    </row>
    <row r="40">
      <c r="A40" s="14" t="s">
        <v>26</v>
      </c>
      <c r="V40" s="36">
        <v>0.0</v>
      </c>
      <c r="W40" s="36">
        <v>0.0</v>
      </c>
    </row>
    <row r="41">
      <c r="A41" s="14" t="s">
        <v>27</v>
      </c>
      <c r="V41" s="36">
        <v>0.0</v>
      </c>
      <c r="W41" s="36">
        <v>0.0</v>
      </c>
    </row>
    <row r="42">
      <c r="A42" s="14" t="s">
        <v>28</v>
      </c>
      <c r="B42" s="34">
        <f t="shared" ref="B42:C42" si="5">B$31-B24</f>
        <v>-2115</v>
      </c>
      <c r="C42" s="47">
        <f t="shared" si="5"/>
        <v>-1967</v>
      </c>
      <c r="E42" s="47">
        <f t="shared" ref="E42:G42" si="6">E$31-E24</f>
        <v>-2145</v>
      </c>
      <c r="F42" s="47">
        <f t="shared" si="6"/>
        <v>-2103</v>
      </c>
      <c r="G42" s="47">
        <f t="shared" si="6"/>
        <v>-2084</v>
      </c>
      <c r="I42" s="47">
        <f>I$31-I24</f>
        <v>-2329</v>
      </c>
      <c r="K42" s="34">
        <f t="shared" ref="K42:M42" si="7">K$31-K24</f>
        <v>-2171</v>
      </c>
      <c r="L42" s="47">
        <f t="shared" si="7"/>
        <v>-2005</v>
      </c>
      <c r="M42" s="34">
        <f t="shared" si="7"/>
        <v>-2465</v>
      </c>
      <c r="S42" s="34">
        <f>S$31-S24</f>
        <v>-2350</v>
      </c>
      <c r="V42" s="36">
        <v>0.0</v>
      </c>
      <c r="W42" s="36">
        <v>0.0</v>
      </c>
    </row>
    <row r="43">
      <c r="A43" s="14" t="s">
        <v>29</v>
      </c>
      <c r="B43" s="34">
        <f t="shared" ref="B43:K43" si="8">B$32-B25</f>
        <v>4</v>
      </c>
      <c r="C43" s="34">
        <f t="shared" si="8"/>
        <v>0</v>
      </c>
      <c r="D43" s="47">
        <f t="shared" si="8"/>
        <v>3</v>
      </c>
      <c r="E43" s="34">
        <f t="shared" si="8"/>
        <v>0</v>
      </c>
      <c r="F43" s="34">
        <f t="shared" si="8"/>
        <v>1</v>
      </c>
      <c r="G43" s="34">
        <f t="shared" si="8"/>
        <v>0</v>
      </c>
      <c r="H43" s="34">
        <f t="shared" si="8"/>
        <v>0</v>
      </c>
      <c r="I43" s="47">
        <f t="shared" si="8"/>
        <v>2</v>
      </c>
      <c r="J43" s="34">
        <f t="shared" si="8"/>
        <v>2</v>
      </c>
      <c r="K43" s="34">
        <f t="shared" si="8"/>
        <v>1</v>
      </c>
      <c r="O43" s="34">
        <f t="shared" ref="O43:T43" si="9">O$32-O25</f>
        <v>11</v>
      </c>
      <c r="P43" s="34">
        <f t="shared" si="9"/>
        <v>4</v>
      </c>
      <c r="Q43" s="73">
        <f t="shared" si="9"/>
        <v>0</v>
      </c>
      <c r="R43" s="34">
        <f t="shared" si="9"/>
        <v>6</v>
      </c>
      <c r="S43" s="34">
        <f t="shared" si="9"/>
        <v>1</v>
      </c>
      <c r="T43" s="34">
        <f t="shared" si="9"/>
        <v>0</v>
      </c>
      <c r="V43" s="36">
        <v>1.0</v>
      </c>
      <c r="W43" s="36">
        <v>2.0</v>
      </c>
    </row>
    <row r="44">
      <c r="A44" s="14" t="s">
        <v>30</v>
      </c>
      <c r="B44" s="34">
        <f t="shared" ref="B44:C44" si="10">B$31-B26</f>
        <v>4</v>
      </c>
      <c r="C44" s="34">
        <f t="shared" si="10"/>
        <v>-4</v>
      </c>
      <c r="E44" s="34">
        <f>E$31-E26</f>
        <v>-4</v>
      </c>
      <c r="H44" s="34">
        <f t="shared" ref="H44:M44" si="11">H$31-H26</f>
        <v>-4</v>
      </c>
      <c r="I44" s="34">
        <f t="shared" si="11"/>
        <v>-4</v>
      </c>
      <c r="J44" s="34">
        <f t="shared" si="11"/>
        <v>2</v>
      </c>
      <c r="K44" s="34">
        <f t="shared" si="11"/>
        <v>-3</v>
      </c>
      <c r="L44" s="34">
        <f t="shared" si="11"/>
        <v>0</v>
      </c>
      <c r="M44" s="34">
        <f t="shared" si="11"/>
        <v>1</v>
      </c>
      <c r="O44" s="34">
        <f t="shared" ref="O44:P44" si="12">O$31-O26</f>
        <v>6</v>
      </c>
      <c r="P44" s="34">
        <f t="shared" si="12"/>
        <v>4</v>
      </c>
      <c r="R44" s="34">
        <f t="shared" ref="R44:U44" si="13">R$31-R26</f>
        <v>3</v>
      </c>
      <c r="S44" s="34">
        <f t="shared" si="13"/>
        <v>3</v>
      </c>
      <c r="T44" s="47">
        <f t="shared" si="13"/>
        <v>7</v>
      </c>
      <c r="U44" s="47">
        <f t="shared" si="13"/>
        <v>18</v>
      </c>
      <c r="V44" s="36">
        <v>0.0</v>
      </c>
      <c r="W44" s="36">
        <v>2.0</v>
      </c>
    </row>
    <row r="45">
      <c r="A45" s="19" t="s">
        <v>31</v>
      </c>
      <c r="B45" s="34">
        <f t="shared" ref="B45:U45" si="14">B$31-B27</f>
        <v>3</v>
      </c>
      <c r="C45" s="34">
        <f t="shared" si="14"/>
        <v>-1</v>
      </c>
      <c r="D45" s="34">
        <f t="shared" si="14"/>
        <v>0</v>
      </c>
      <c r="E45" s="34">
        <f t="shared" si="14"/>
        <v>0</v>
      </c>
      <c r="F45" s="34">
        <f t="shared" si="14"/>
        <v>-2</v>
      </c>
      <c r="G45" s="34">
        <f t="shared" si="14"/>
        <v>0</v>
      </c>
      <c r="H45" s="34">
        <f t="shared" si="14"/>
        <v>0</v>
      </c>
      <c r="I45" s="34">
        <f t="shared" si="14"/>
        <v>-1</v>
      </c>
      <c r="J45" s="73">
        <f t="shared" si="14"/>
        <v>0</v>
      </c>
      <c r="K45" s="34">
        <f t="shared" si="14"/>
        <v>1</v>
      </c>
      <c r="L45" s="34">
        <f t="shared" si="14"/>
        <v>0</v>
      </c>
      <c r="M45" s="34">
        <f t="shared" si="14"/>
        <v>-2</v>
      </c>
      <c r="N45" s="34">
        <f t="shared" si="14"/>
        <v>0</v>
      </c>
      <c r="O45" s="34">
        <f t="shared" si="14"/>
        <v>13</v>
      </c>
      <c r="P45" s="34">
        <f t="shared" si="14"/>
        <v>2</v>
      </c>
      <c r="Q45" s="34">
        <f t="shared" si="14"/>
        <v>8</v>
      </c>
      <c r="R45" s="34">
        <f t="shared" si="14"/>
        <v>12</v>
      </c>
      <c r="S45" s="34">
        <f t="shared" si="14"/>
        <v>2</v>
      </c>
      <c r="T45" s="34">
        <f t="shared" si="14"/>
        <v>0</v>
      </c>
      <c r="U45" s="34">
        <f t="shared" si="14"/>
        <v>0</v>
      </c>
      <c r="V45" s="36">
        <v>1.0</v>
      </c>
      <c r="W45" s="36">
        <v>0.0</v>
      </c>
    </row>
    <row r="46">
      <c r="A46" s="14" t="s">
        <v>32</v>
      </c>
      <c r="B46" s="73">
        <f t="shared" ref="B46:I46" si="15">B$31-B28</f>
        <v>0</v>
      </c>
      <c r="C46" s="34">
        <f t="shared" si="15"/>
        <v>0</v>
      </c>
      <c r="D46" s="34">
        <f t="shared" si="15"/>
        <v>0</v>
      </c>
      <c r="E46" s="47">
        <f t="shared" si="15"/>
        <v>1</v>
      </c>
      <c r="F46" s="47">
        <f t="shared" si="15"/>
        <v>1</v>
      </c>
      <c r="G46" s="34">
        <f t="shared" si="15"/>
        <v>0</v>
      </c>
      <c r="H46" s="34">
        <f t="shared" si="15"/>
        <v>0</v>
      </c>
      <c r="I46" s="47">
        <f t="shared" si="15"/>
        <v>1</v>
      </c>
      <c r="K46" s="34">
        <f t="shared" ref="K46:M46" si="16">K$31-K28</f>
        <v>1</v>
      </c>
      <c r="L46" s="34">
        <f t="shared" si="16"/>
        <v>0</v>
      </c>
      <c r="M46" s="34">
        <f t="shared" si="16"/>
        <v>3</v>
      </c>
      <c r="Q46" s="34">
        <f>Q$31-Q28</f>
        <v>29</v>
      </c>
      <c r="S46" s="34">
        <f t="shared" ref="S46:T46" si="17">S$31-S28</f>
        <v>3</v>
      </c>
      <c r="T46" s="34">
        <f t="shared" si="17"/>
        <v>0</v>
      </c>
      <c r="V46" s="36">
        <v>1.0</v>
      </c>
      <c r="W46" s="36">
        <v>3.0</v>
      </c>
    </row>
    <row r="47">
      <c r="A47" s="14" t="s">
        <v>33</v>
      </c>
      <c r="B47" s="73">
        <f t="shared" ref="B47:I47" si="18">B$32-B29</f>
        <v>0</v>
      </c>
      <c r="C47" s="34">
        <f t="shared" si="18"/>
        <v>0</v>
      </c>
      <c r="D47" s="47">
        <f t="shared" si="18"/>
        <v>3</v>
      </c>
      <c r="E47" s="34">
        <f t="shared" si="18"/>
        <v>0</v>
      </c>
      <c r="F47" s="73">
        <f t="shared" si="18"/>
        <v>0</v>
      </c>
      <c r="G47" s="34">
        <f t="shared" si="18"/>
        <v>0</v>
      </c>
      <c r="H47" s="34">
        <f t="shared" si="18"/>
        <v>0</v>
      </c>
      <c r="I47" s="34">
        <f t="shared" si="18"/>
        <v>0</v>
      </c>
      <c r="K47" s="73">
        <f t="shared" ref="K47:Q47" si="19">K$32-K29</f>
        <v>0</v>
      </c>
      <c r="L47" s="34">
        <f t="shared" si="19"/>
        <v>0</v>
      </c>
      <c r="M47" s="34">
        <f t="shared" si="19"/>
        <v>5</v>
      </c>
      <c r="N47" s="34">
        <f t="shared" si="19"/>
        <v>0</v>
      </c>
      <c r="O47" s="34">
        <f t="shared" si="19"/>
        <v>6</v>
      </c>
      <c r="P47" s="34">
        <f t="shared" si="19"/>
        <v>2</v>
      </c>
      <c r="Q47" s="34">
        <f t="shared" si="19"/>
        <v>4</v>
      </c>
      <c r="S47" s="34">
        <f t="shared" ref="S47:T47" si="20">S$32-S29</f>
        <v>4</v>
      </c>
      <c r="T47" s="34">
        <f t="shared" si="20"/>
        <v>0</v>
      </c>
      <c r="V47" s="36">
        <v>3.0</v>
      </c>
      <c r="W47" s="36">
        <v>1.0</v>
      </c>
    </row>
    <row r="48">
      <c r="A48" s="14" t="s">
        <v>34</v>
      </c>
    </row>
  </sheetData>
  <mergeCells count="6">
    <mergeCell ref="B2:K2"/>
    <mergeCell ref="L2:Q2"/>
    <mergeCell ref="R2:U2"/>
    <mergeCell ref="B19:K19"/>
    <mergeCell ref="L19:Q19"/>
    <mergeCell ref="R19:U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3.0"/>
    <col customWidth="1" min="15" max="15" width="19.25"/>
    <col customWidth="1" min="22" max="22" width="21.0"/>
    <col customWidth="1" min="23" max="23" width="31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2" t="s">
        <v>103</v>
      </c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7"/>
      <c r="L2" s="5" t="s">
        <v>2</v>
      </c>
      <c r="M2" s="6"/>
      <c r="N2" s="6"/>
      <c r="O2" s="6"/>
      <c r="P2" s="6"/>
      <c r="Q2" s="7"/>
      <c r="R2" s="5" t="s">
        <v>3</v>
      </c>
      <c r="S2" s="6"/>
      <c r="T2" s="6"/>
      <c r="U2" s="7"/>
    </row>
    <row r="3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9" t="s">
        <v>20</v>
      </c>
      <c r="R3" s="9" t="s">
        <v>21</v>
      </c>
      <c r="S3" s="9" t="s">
        <v>22</v>
      </c>
      <c r="T3" s="9" t="s">
        <v>23</v>
      </c>
      <c r="U3" s="9" t="s">
        <v>24</v>
      </c>
      <c r="V3" s="32" t="s">
        <v>104</v>
      </c>
      <c r="W3" s="32" t="s">
        <v>105</v>
      </c>
      <c r="X3" s="32" t="s">
        <v>106</v>
      </c>
      <c r="Y3" s="32" t="s">
        <v>107</v>
      </c>
    </row>
    <row r="4">
      <c r="A4" s="10" t="s">
        <v>25</v>
      </c>
      <c r="B4" s="11">
        <v>5.0</v>
      </c>
      <c r="C4" s="11">
        <v>14.0</v>
      </c>
      <c r="D4" s="11">
        <v>9.0</v>
      </c>
      <c r="E4" s="11">
        <v>27.0</v>
      </c>
      <c r="F4" s="11">
        <v>12.0</v>
      </c>
      <c r="G4" s="11">
        <v>2.0</v>
      </c>
      <c r="H4" s="11">
        <v>4.0</v>
      </c>
      <c r="I4" s="11">
        <v>99.0</v>
      </c>
      <c r="J4" s="17" t="s">
        <v>108</v>
      </c>
      <c r="K4" s="11">
        <v>8.0</v>
      </c>
      <c r="L4" s="12"/>
      <c r="M4" s="11">
        <v>6.0</v>
      </c>
      <c r="N4" s="11">
        <v>15.0</v>
      </c>
      <c r="O4" s="11">
        <v>67.0</v>
      </c>
      <c r="P4" s="11">
        <v>32.0</v>
      </c>
      <c r="Q4" s="12"/>
      <c r="R4" s="11">
        <v>12.0</v>
      </c>
      <c r="S4" s="11">
        <v>6.0</v>
      </c>
      <c r="T4" s="11">
        <v>68.0</v>
      </c>
      <c r="U4" s="15">
        <v>15.0</v>
      </c>
      <c r="V4" s="32">
        <v>1.0</v>
      </c>
      <c r="Y4" s="32">
        <f t="shared" ref="Y4:Y12" si="1">sum(V4:X4)</f>
        <v>1</v>
      </c>
    </row>
    <row r="5">
      <c r="A5" s="14" t="s">
        <v>26</v>
      </c>
      <c r="B5" s="15">
        <v>4.0</v>
      </c>
      <c r="C5" s="15">
        <v>3.0</v>
      </c>
      <c r="D5" s="15">
        <v>13.0</v>
      </c>
      <c r="E5" s="11">
        <v>52.0</v>
      </c>
      <c r="F5" s="15">
        <v>4.0</v>
      </c>
      <c r="G5" s="15">
        <v>6.0</v>
      </c>
      <c r="H5" s="15">
        <v>4.0</v>
      </c>
      <c r="I5" s="15">
        <v>54.0</v>
      </c>
      <c r="J5" s="15">
        <v>5.0</v>
      </c>
      <c r="K5" s="15">
        <v>3.0</v>
      </c>
      <c r="L5" s="15">
        <v>3.0</v>
      </c>
      <c r="M5" s="11">
        <v>4.0</v>
      </c>
      <c r="N5" s="15">
        <v>15.0</v>
      </c>
      <c r="O5" s="15">
        <v>21.0</v>
      </c>
      <c r="P5" s="15">
        <v>6.0</v>
      </c>
      <c r="Q5" s="11">
        <v>10.0</v>
      </c>
      <c r="R5" s="12"/>
      <c r="S5" s="11">
        <v>4.0</v>
      </c>
      <c r="T5" s="12"/>
      <c r="U5" s="12"/>
      <c r="V5" s="32" t="s">
        <v>50</v>
      </c>
      <c r="X5" s="32">
        <v>13.0</v>
      </c>
      <c r="Y5" s="32">
        <f t="shared" si="1"/>
        <v>13</v>
      </c>
    </row>
    <row r="6">
      <c r="A6" s="14" t="s">
        <v>27</v>
      </c>
      <c r="B6" s="15">
        <v>4.0</v>
      </c>
      <c r="C6" s="11">
        <v>3.0</v>
      </c>
      <c r="D6" s="15">
        <v>13.0</v>
      </c>
      <c r="E6" s="15">
        <v>54.0</v>
      </c>
      <c r="F6" s="15">
        <v>4.0</v>
      </c>
      <c r="G6" s="15">
        <v>6.0</v>
      </c>
      <c r="H6" s="15">
        <v>8.0</v>
      </c>
      <c r="I6" s="15">
        <v>90.0</v>
      </c>
      <c r="J6" s="11">
        <v>13.0</v>
      </c>
      <c r="K6" s="15">
        <v>3.0</v>
      </c>
      <c r="L6" s="11">
        <v>16.0</v>
      </c>
      <c r="M6" s="11">
        <v>12.0</v>
      </c>
      <c r="N6" s="15">
        <v>16.0</v>
      </c>
      <c r="O6" s="15">
        <v>102.0</v>
      </c>
      <c r="P6" s="12"/>
      <c r="Q6" s="11">
        <v>18.0</v>
      </c>
      <c r="R6" s="12"/>
      <c r="S6" s="11">
        <v>12.0</v>
      </c>
      <c r="T6" s="12"/>
      <c r="U6" s="12"/>
      <c r="V6" s="32" t="s">
        <v>50</v>
      </c>
      <c r="W6" s="32">
        <v>3.0</v>
      </c>
      <c r="X6" s="32">
        <v>7.0</v>
      </c>
      <c r="Y6" s="32">
        <f t="shared" si="1"/>
        <v>10</v>
      </c>
    </row>
    <row r="7">
      <c r="A7" s="14" t="s">
        <v>28</v>
      </c>
      <c r="B7" s="15">
        <v>0.0</v>
      </c>
      <c r="C7" s="15">
        <v>1.0</v>
      </c>
      <c r="D7" s="12"/>
      <c r="E7" s="15">
        <v>2.0</v>
      </c>
      <c r="F7" s="15">
        <v>0.0</v>
      </c>
      <c r="G7" s="15">
        <v>0.0</v>
      </c>
      <c r="H7" s="12"/>
      <c r="I7" s="15">
        <v>62.0</v>
      </c>
      <c r="J7" s="12"/>
      <c r="K7" s="15">
        <v>0.0</v>
      </c>
      <c r="L7" s="15">
        <v>4.0</v>
      </c>
      <c r="M7" s="15">
        <v>2.0</v>
      </c>
      <c r="N7" s="12"/>
      <c r="O7" s="12"/>
      <c r="P7" s="18"/>
      <c r="Q7" s="12"/>
      <c r="R7" s="18"/>
      <c r="S7" s="11">
        <v>2.0</v>
      </c>
      <c r="T7" s="18"/>
      <c r="U7" s="12"/>
      <c r="V7" s="32">
        <v>2.0</v>
      </c>
      <c r="W7" s="32">
        <v>3.0</v>
      </c>
      <c r="X7" s="32">
        <v>4.0</v>
      </c>
      <c r="Y7" s="32">
        <f t="shared" si="1"/>
        <v>9</v>
      </c>
    </row>
    <row r="8">
      <c r="A8" s="14" t="s">
        <v>29</v>
      </c>
      <c r="B8" s="15">
        <v>4.0</v>
      </c>
      <c r="C8" s="15">
        <v>3.0</v>
      </c>
      <c r="D8" s="15">
        <v>13.0</v>
      </c>
      <c r="E8" s="15">
        <v>2.0</v>
      </c>
      <c r="F8" s="15">
        <v>4.0</v>
      </c>
      <c r="G8" s="15">
        <v>6.0</v>
      </c>
      <c r="H8" s="15">
        <v>4.0</v>
      </c>
      <c r="I8" s="15">
        <v>54.0</v>
      </c>
      <c r="J8" s="15">
        <v>5.0</v>
      </c>
      <c r="K8" s="15">
        <v>3.0</v>
      </c>
      <c r="L8" s="12"/>
      <c r="M8" s="12"/>
      <c r="N8" s="12"/>
      <c r="O8" s="15">
        <v>21.0</v>
      </c>
      <c r="P8" s="15">
        <v>6.0</v>
      </c>
      <c r="Q8" s="15">
        <v>3.0</v>
      </c>
      <c r="R8" s="15">
        <v>7.0</v>
      </c>
      <c r="S8" s="15">
        <v>4.0</v>
      </c>
      <c r="T8" s="12"/>
      <c r="U8" s="12"/>
      <c r="V8" s="32">
        <v>14.0</v>
      </c>
      <c r="W8" s="32">
        <v>1.0</v>
      </c>
      <c r="Y8" s="32">
        <f t="shared" si="1"/>
        <v>15</v>
      </c>
    </row>
    <row r="9">
      <c r="A9" s="14" t="s">
        <v>30</v>
      </c>
      <c r="B9" s="15">
        <v>1.0</v>
      </c>
      <c r="C9" s="15">
        <v>1.0</v>
      </c>
      <c r="D9" s="12"/>
      <c r="E9" s="11">
        <v>1.0</v>
      </c>
      <c r="F9" s="12"/>
      <c r="G9" s="12"/>
      <c r="H9" s="15">
        <v>2.0</v>
      </c>
      <c r="I9" s="15">
        <v>67.0</v>
      </c>
      <c r="J9" s="17" t="s">
        <v>108</v>
      </c>
      <c r="K9" s="15">
        <v>2.0</v>
      </c>
      <c r="L9" s="11">
        <v>4.0</v>
      </c>
      <c r="M9" s="15">
        <v>2.0</v>
      </c>
      <c r="N9" s="12"/>
      <c r="O9" s="11">
        <v>5.0</v>
      </c>
      <c r="P9" s="11">
        <v>16.0</v>
      </c>
      <c r="Q9" s="12"/>
      <c r="R9" s="11">
        <v>2.0</v>
      </c>
      <c r="S9" s="11">
        <v>2.0</v>
      </c>
      <c r="T9" s="15">
        <v>1.0</v>
      </c>
      <c r="U9" s="15">
        <v>1.0</v>
      </c>
      <c r="V9" s="32">
        <v>4.0</v>
      </c>
      <c r="W9" s="32">
        <v>4.0</v>
      </c>
      <c r="Y9" s="32">
        <f t="shared" si="1"/>
        <v>8</v>
      </c>
    </row>
    <row r="10">
      <c r="A10" s="19" t="s">
        <v>31</v>
      </c>
      <c r="B10" s="15">
        <v>5.0</v>
      </c>
      <c r="C10" s="15">
        <v>1.0</v>
      </c>
      <c r="D10" s="15">
        <v>1.0</v>
      </c>
      <c r="E10" s="15">
        <v>2.0</v>
      </c>
      <c r="F10" s="15">
        <v>4.0</v>
      </c>
      <c r="G10" s="15">
        <v>8.0</v>
      </c>
      <c r="H10" s="15">
        <v>2.0</v>
      </c>
      <c r="I10" s="15">
        <v>64.0</v>
      </c>
      <c r="J10" s="17" t="s">
        <v>108</v>
      </c>
      <c r="K10" s="15">
        <v>5.0</v>
      </c>
      <c r="L10" s="11">
        <v>4.0</v>
      </c>
      <c r="M10" s="11">
        <v>1.0</v>
      </c>
      <c r="N10" s="11">
        <v>25.0</v>
      </c>
      <c r="O10" s="11">
        <v>5.0</v>
      </c>
      <c r="P10" s="15">
        <v>0.0</v>
      </c>
      <c r="Q10" s="11">
        <v>8.0</v>
      </c>
      <c r="R10" s="11">
        <v>2.0</v>
      </c>
      <c r="S10" s="11">
        <v>2.0</v>
      </c>
      <c r="T10" s="11">
        <v>3.0</v>
      </c>
      <c r="U10" s="11">
        <v>1.0</v>
      </c>
      <c r="V10" s="32">
        <v>3.0</v>
      </c>
      <c r="W10" s="32">
        <v>6.0</v>
      </c>
      <c r="X10" s="32">
        <v>1.0</v>
      </c>
      <c r="Y10" s="32">
        <f t="shared" si="1"/>
        <v>10</v>
      </c>
    </row>
    <row r="11">
      <c r="A11" s="14" t="s">
        <v>32</v>
      </c>
      <c r="B11" s="11">
        <v>11.0</v>
      </c>
      <c r="C11" s="15">
        <v>3.0</v>
      </c>
      <c r="D11" s="15">
        <v>13.0</v>
      </c>
      <c r="E11" s="15">
        <v>2.0</v>
      </c>
      <c r="F11" s="15">
        <v>8.0</v>
      </c>
      <c r="G11" s="12"/>
      <c r="H11" s="15">
        <v>4.0</v>
      </c>
      <c r="I11" s="15">
        <v>54.0</v>
      </c>
      <c r="J11" s="12"/>
      <c r="K11" s="15">
        <v>3.0</v>
      </c>
      <c r="L11" s="11">
        <v>4.0</v>
      </c>
      <c r="M11" s="15">
        <v>3.0</v>
      </c>
      <c r="N11" s="12"/>
      <c r="O11" s="12"/>
      <c r="P11" s="12"/>
      <c r="Q11" s="15">
        <v>2.0</v>
      </c>
      <c r="R11" s="12"/>
      <c r="S11" s="11">
        <v>3.0</v>
      </c>
      <c r="T11" s="15">
        <v>4.0</v>
      </c>
      <c r="U11" s="12"/>
      <c r="V11" s="32">
        <v>9.0</v>
      </c>
      <c r="W11" s="32">
        <v>1.0</v>
      </c>
      <c r="Y11" s="32">
        <f t="shared" si="1"/>
        <v>10</v>
      </c>
    </row>
    <row r="12">
      <c r="A12" s="14" t="s">
        <v>33</v>
      </c>
      <c r="B12" s="11">
        <v>7.0</v>
      </c>
      <c r="C12" s="15">
        <v>18.0</v>
      </c>
      <c r="D12" s="15">
        <v>87.0</v>
      </c>
      <c r="E12" s="15">
        <v>26.0</v>
      </c>
      <c r="F12" s="15">
        <v>15.0</v>
      </c>
      <c r="G12" s="15">
        <v>1.0</v>
      </c>
      <c r="H12" s="11">
        <v>8.0</v>
      </c>
      <c r="I12" s="15">
        <v>66.0</v>
      </c>
      <c r="J12" s="12"/>
      <c r="K12" s="15">
        <v>0.0</v>
      </c>
      <c r="L12" s="15">
        <v>5.0</v>
      </c>
      <c r="M12" s="15">
        <v>2.0</v>
      </c>
      <c r="N12" s="15">
        <v>16.0</v>
      </c>
      <c r="O12" s="15">
        <v>22.0</v>
      </c>
      <c r="P12" s="11">
        <v>6.0</v>
      </c>
      <c r="Q12" s="15">
        <v>3.0</v>
      </c>
      <c r="R12" s="12"/>
      <c r="S12" s="15">
        <v>4.0</v>
      </c>
      <c r="T12" s="15">
        <v>4.0</v>
      </c>
      <c r="U12" s="12"/>
      <c r="V12" s="32">
        <v>6.0</v>
      </c>
      <c r="W12" s="32">
        <v>7.0</v>
      </c>
      <c r="X12" s="32">
        <v>1.0</v>
      </c>
      <c r="Y12" s="32">
        <f t="shared" si="1"/>
        <v>14</v>
      </c>
    </row>
    <row r="13">
      <c r="A13" s="74" t="s">
        <v>34</v>
      </c>
      <c r="B13" s="75"/>
      <c r="C13" s="76"/>
      <c r="D13" s="76"/>
      <c r="E13" s="76"/>
      <c r="F13" s="76"/>
      <c r="G13" s="76"/>
      <c r="H13" s="76"/>
      <c r="I13" s="77"/>
      <c r="J13" s="76"/>
      <c r="K13" s="76"/>
      <c r="L13" s="76"/>
      <c r="M13" s="77"/>
      <c r="N13" s="76"/>
      <c r="O13" s="76"/>
      <c r="P13" s="77"/>
      <c r="Q13" s="77"/>
      <c r="R13" s="76"/>
      <c r="S13" s="77"/>
      <c r="T13" s="76"/>
      <c r="U13" s="76"/>
      <c r="V13" s="34">
        <f t="shared" ref="V13:Y13" si="2">SUM(V4:V12)</f>
        <v>39</v>
      </c>
      <c r="W13" s="34">
        <f t="shared" si="2"/>
        <v>25</v>
      </c>
      <c r="X13" s="34">
        <f t="shared" si="2"/>
        <v>26</v>
      </c>
      <c r="Y13" s="34">
        <f t="shared" si="2"/>
        <v>90</v>
      </c>
    </row>
    <row r="14">
      <c r="A14" s="23" t="s">
        <v>109</v>
      </c>
      <c r="B14" s="23">
        <v>0.0</v>
      </c>
      <c r="C14" s="23">
        <v>0.0</v>
      </c>
      <c r="D14" s="23">
        <v>0.0</v>
      </c>
      <c r="E14" s="23">
        <v>0.0</v>
      </c>
      <c r="F14" s="23">
        <v>0.0</v>
      </c>
      <c r="G14" s="23">
        <v>0.0</v>
      </c>
      <c r="H14" s="23">
        <v>0.0</v>
      </c>
      <c r="I14" s="23">
        <v>0.0</v>
      </c>
      <c r="J14" s="23">
        <v>0.0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3">
        <v>0.0</v>
      </c>
      <c r="S14" s="23">
        <v>0.0</v>
      </c>
      <c r="T14" s="23">
        <v>0.0</v>
      </c>
      <c r="U14" s="23">
        <v>0.0</v>
      </c>
      <c r="V14" s="34">
        <f t="shared" ref="V14:X14" si="3">V13/$Y$13</f>
        <v>0.4333333333</v>
      </c>
      <c r="W14" s="34">
        <f t="shared" si="3"/>
        <v>0.2777777778</v>
      </c>
      <c r="X14" s="34">
        <f t="shared" si="3"/>
        <v>0.2888888889</v>
      </c>
    </row>
    <row r="15">
      <c r="A15" s="23" t="s">
        <v>110</v>
      </c>
      <c r="B15" s="23">
        <v>0.0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  <c r="T15" s="23">
        <v>0.0</v>
      </c>
      <c r="U15" s="23">
        <v>0.0</v>
      </c>
      <c r="V15" s="78">
        <v>0.433</v>
      </c>
      <c r="W15" s="78">
        <v>0.278</v>
      </c>
      <c r="X15" s="78">
        <v>0.289</v>
      </c>
    </row>
    <row r="16">
      <c r="A16" s="23" t="s">
        <v>111</v>
      </c>
      <c r="B16" s="23">
        <v>0.0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  <c r="T16" s="23">
        <v>0.0</v>
      </c>
      <c r="U16" s="23"/>
    </row>
    <row r="17">
      <c r="A17" s="32" t="s">
        <v>112</v>
      </c>
    </row>
    <row r="18">
      <c r="A18" s="32" t="s">
        <v>113</v>
      </c>
    </row>
    <row r="19">
      <c r="A19" s="32" t="s">
        <v>114</v>
      </c>
      <c r="B19" s="34">
        <f t="shared" ref="B19:R19" si="4">sum(B17:B18)</f>
        <v>0</v>
      </c>
      <c r="C19" s="34">
        <f t="shared" si="4"/>
        <v>0</v>
      </c>
      <c r="D19" s="34">
        <f t="shared" si="4"/>
        <v>0</v>
      </c>
      <c r="E19" s="34">
        <f t="shared" si="4"/>
        <v>0</v>
      </c>
      <c r="F19" s="34">
        <f t="shared" si="4"/>
        <v>0</v>
      </c>
      <c r="G19" s="34">
        <f t="shared" si="4"/>
        <v>0</v>
      </c>
      <c r="H19" s="34">
        <f t="shared" si="4"/>
        <v>0</v>
      </c>
      <c r="I19" s="34">
        <f t="shared" si="4"/>
        <v>0</v>
      </c>
      <c r="J19" s="34">
        <f t="shared" si="4"/>
        <v>0</v>
      </c>
      <c r="K19" s="34">
        <f t="shared" si="4"/>
        <v>0</v>
      </c>
      <c r="L19" s="34">
        <f t="shared" si="4"/>
        <v>0</v>
      </c>
      <c r="M19" s="34">
        <f t="shared" si="4"/>
        <v>0</v>
      </c>
      <c r="N19" s="34">
        <f t="shared" si="4"/>
        <v>0</v>
      </c>
      <c r="O19" s="34">
        <f t="shared" si="4"/>
        <v>0</v>
      </c>
      <c r="P19" s="34">
        <f t="shared" si="4"/>
        <v>0</v>
      </c>
      <c r="Q19" s="34">
        <f t="shared" si="4"/>
        <v>0</v>
      </c>
      <c r="R19" s="34">
        <f t="shared" si="4"/>
        <v>0</v>
      </c>
      <c r="S19" s="34">
        <f>SUM(B19:R19)</f>
        <v>0</v>
      </c>
      <c r="T19" s="78"/>
    </row>
  </sheetData>
  <mergeCells count="3">
    <mergeCell ref="B2:K2"/>
    <mergeCell ref="L2:Q2"/>
    <mergeCell ref="R2:U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15" max="15" width="19.25"/>
  </cols>
  <sheetData>
    <row r="1">
      <c r="A1" s="1"/>
      <c r="B1" s="5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79"/>
      <c r="L2" s="79"/>
      <c r="R2" s="79"/>
    </row>
    <row r="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</row>
    <row r="4">
      <c r="A4" s="82"/>
      <c r="B4" s="1"/>
      <c r="C4" s="1"/>
      <c r="D4" s="1"/>
      <c r="E4" s="1"/>
      <c r="F4" s="1"/>
      <c r="G4" s="8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84" t="s">
        <v>115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8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"/>
      <c r="B7" s="83"/>
      <c r="C7" s="1"/>
      <c r="D7" s="1"/>
      <c r="E7" s="1"/>
      <c r="F7" s="1"/>
      <c r="G7" s="1"/>
      <c r="H7" s="1"/>
      <c r="I7" s="1"/>
      <c r="J7" s="1"/>
      <c r="K7" s="1"/>
      <c r="L7" s="85"/>
      <c r="M7" s="1"/>
      <c r="N7" s="1"/>
      <c r="O7" s="1"/>
      <c r="P7" s="85"/>
      <c r="Q7" s="1"/>
      <c r="R7" s="85"/>
      <c r="S7" s="1"/>
      <c r="T7" s="85"/>
      <c r="U7" s="1"/>
    </row>
    <row r="8">
      <c r="A8" s="1"/>
      <c r="B8" s="8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8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>
      <c r="A10" s="83"/>
      <c r="B10" s="8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8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8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83"/>
      <c r="C13" s="1"/>
      <c r="D13" s="1"/>
      <c r="E13" s="1"/>
      <c r="F13" s="1"/>
      <c r="G13" s="1"/>
      <c r="H13" s="1"/>
      <c r="I13" s="85"/>
      <c r="J13" s="1"/>
      <c r="K13" s="1"/>
      <c r="L13" s="1"/>
      <c r="M13" s="85"/>
      <c r="N13" s="1"/>
      <c r="O13" s="1"/>
      <c r="P13" s="85"/>
      <c r="Q13" s="85"/>
      <c r="R13" s="1"/>
      <c r="S13" s="85"/>
      <c r="T13" s="1"/>
      <c r="U13" s="1"/>
    </row>
  </sheetData>
  <mergeCells count="3">
    <mergeCell ref="B2:K2"/>
    <mergeCell ref="L2:Q2"/>
    <mergeCell ref="R2:U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/>
      <c r="B1" s="2"/>
    </row>
    <row r="2">
      <c r="A2" s="8" t="s">
        <v>4</v>
      </c>
      <c r="B2" s="86" t="s">
        <v>116</v>
      </c>
    </row>
    <row r="3">
      <c r="A3" s="10" t="s">
        <v>25</v>
      </c>
      <c r="B3" s="61" t="s">
        <v>117</v>
      </c>
    </row>
    <row r="4">
      <c r="A4" s="14" t="s">
        <v>26</v>
      </c>
      <c r="B4" s="61" t="s">
        <v>118</v>
      </c>
    </row>
    <row r="5">
      <c r="A5" s="14" t="s">
        <v>27</v>
      </c>
      <c r="B5" s="61" t="s">
        <v>118</v>
      </c>
    </row>
    <row r="6">
      <c r="A6" s="14" t="s">
        <v>28</v>
      </c>
      <c r="B6" s="61" t="s">
        <v>118</v>
      </c>
    </row>
    <row r="7">
      <c r="A7" s="14" t="s">
        <v>29</v>
      </c>
      <c r="B7" s="61" t="s">
        <v>117</v>
      </c>
    </row>
    <row r="8">
      <c r="A8" s="14" t="s">
        <v>30</v>
      </c>
      <c r="B8" s="61" t="s">
        <v>118</v>
      </c>
    </row>
    <row r="9">
      <c r="A9" s="19" t="s">
        <v>31</v>
      </c>
      <c r="B9" s="61" t="s">
        <v>118</v>
      </c>
    </row>
    <row r="10">
      <c r="A10" s="14" t="s">
        <v>32</v>
      </c>
      <c r="B10" s="61" t="s">
        <v>119</v>
      </c>
    </row>
    <row r="11">
      <c r="A11" s="14" t="s">
        <v>33</v>
      </c>
      <c r="B11" s="61" t="s">
        <v>119</v>
      </c>
    </row>
    <row r="12">
      <c r="A12" s="14" t="s">
        <v>34</v>
      </c>
      <c r="B12" s="61" t="s">
        <v>117</v>
      </c>
    </row>
    <row r="15">
      <c r="A15" s="81" t="s">
        <v>120</v>
      </c>
      <c r="B15" s="1"/>
    </row>
    <row r="16">
      <c r="A16" s="84" t="s">
        <v>118</v>
      </c>
      <c r="B16" s="87" t="s">
        <v>121</v>
      </c>
    </row>
    <row r="17">
      <c r="A17" s="84" t="s">
        <v>117</v>
      </c>
      <c r="B17" s="87" t="s">
        <v>122</v>
      </c>
    </row>
    <row r="18">
      <c r="A18" s="84" t="s">
        <v>119</v>
      </c>
      <c r="B18" s="87" t="s">
        <v>123</v>
      </c>
    </row>
  </sheetData>
  <drawing r:id="rId1"/>
</worksheet>
</file>