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izzy Wenk\Documents\austraits.build\data\Niinemets_2009\raw\"/>
    </mc:Choice>
  </mc:AlternateContent>
  <xr:revisionPtr revIDLastSave="0" documentId="8_{A0ADC546-D5A0-4132-AD09-8B3A6A138BDD}" xr6:coauthVersionLast="45" xr6:coauthVersionMax="45" xr10:uidLastSave="{00000000-0000-0000-0000-000000000000}"/>
  <bookViews>
    <workbookView xWindow="-103" yWindow="-103" windowWidth="16663" windowHeight="8863" xr2:uid="{00000000-000D-0000-FFFF-FFFF00000000}"/>
  </bookViews>
  <sheets>
    <sheet name="averages-final" sheetId="1" r:id="rId1"/>
  </sheets>
  <definedNames>
    <definedName name="_xlnm._FilterDatabase" localSheetId="0" hidden="1">'averages-final'!$C$1:$G$104</definedName>
    <definedName name="solver_adj" localSheetId="0" hidden="1">'averages-final'!#REF!</definedName>
    <definedName name="solver_cvg" localSheetId="0" hidden="1">0.0001</definedName>
    <definedName name="solver_drv" localSheetId="0" hidden="1">1</definedName>
    <definedName name="solver_est" localSheetId="0" hidden="1">1</definedName>
    <definedName name="solver_itr" localSheetId="0" hidden="1">100</definedName>
    <definedName name="solver_lhs1" localSheetId="0" hidden="1">'averages-final'!#REF!</definedName>
    <definedName name="solver_lhs2" localSheetId="0" hidden="1">'averages-final'!#REF!</definedName>
    <definedName name="solver_lhs3" localSheetId="0" hidden="1">'averages-final'!#REF!</definedName>
    <definedName name="solver_lhs4" localSheetId="0" hidden="1">'averages-final'!#REF!</definedName>
    <definedName name="solver_lin" localSheetId="0" hidden="1">2</definedName>
    <definedName name="solver_neg" localSheetId="0" hidden="1">2</definedName>
    <definedName name="solver_num" localSheetId="0" hidden="1">1</definedName>
    <definedName name="solver_nwt" localSheetId="0" hidden="1">1</definedName>
    <definedName name="solver_opt" localSheetId="0" hidden="1">'averages-final'!#REF!</definedName>
    <definedName name="solver_pre" localSheetId="0" hidden="1">0.000001</definedName>
    <definedName name="solver_rel1" localSheetId="0" hidden="1">3</definedName>
    <definedName name="solver_rel2" localSheetId="0" hidden="1">3</definedName>
    <definedName name="solver_rel3" localSheetId="0" hidden="1">3</definedName>
    <definedName name="solver_rel4" localSheetId="0" hidden="1">3</definedName>
    <definedName name="solver_rhs1" localSheetId="0" hidden="1">0</definedName>
    <definedName name="solver_rhs2" localSheetId="0" hidden="1">0</definedName>
    <definedName name="solver_rhs3" localSheetId="0" hidden="1">0</definedName>
    <definedName name="solver_rhs4" localSheetId="0" hidden="1">0</definedName>
    <definedName name="solver_scl" localSheetId="0" hidden="1">2</definedName>
    <definedName name="solver_sho" localSheetId="0" hidden="1">2</definedName>
    <definedName name="solver_tim" localSheetId="0" hidden="1">100</definedName>
    <definedName name="solver_tol" localSheetId="0" hidden="1">0.05</definedName>
    <definedName name="solver_typ" localSheetId="0" hidden="1">2</definedName>
    <definedName name="solver_val" localSheetId="0" hidden="1">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2" i="1" l="1"/>
  <c r="Y2" i="1"/>
  <c r="Z2" i="1" s="1"/>
  <c r="AX2" i="1"/>
  <c r="AY2" i="1"/>
  <c r="AZ2" i="1"/>
  <c r="AE2" i="1"/>
  <c r="AF2" i="1"/>
  <c r="AK2" i="1"/>
  <c r="AM2" i="1" s="1"/>
  <c r="X3" i="1"/>
  <c r="Y3" i="1"/>
  <c r="Z3" i="1" s="1"/>
  <c r="AX3" i="1"/>
  <c r="AY3" i="1"/>
  <c r="AZ3" i="1"/>
  <c r="AE3" i="1"/>
  <c r="AF3" i="1"/>
  <c r="AM3" i="1"/>
  <c r="AO3" i="1" s="1"/>
  <c r="AN3" i="1"/>
  <c r="X4" i="1"/>
  <c r="Y4" i="1"/>
  <c r="Z4" i="1" s="1"/>
  <c r="AX4" i="1"/>
  <c r="AY4" i="1"/>
  <c r="AZ4" i="1"/>
  <c r="AE4" i="1"/>
  <c r="AF4" i="1"/>
  <c r="AM4" i="1"/>
  <c r="AO4" i="1" s="1"/>
  <c r="AX5" i="1"/>
  <c r="AY5" i="1"/>
  <c r="AZ5" i="1"/>
  <c r="X6" i="1"/>
  <c r="Y6" i="1"/>
  <c r="Z6" i="1" s="1"/>
  <c r="AX6" i="1"/>
  <c r="AY6" i="1"/>
  <c r="AZ6" i="1"/>
  <c r="AE6" i="1"/>
  <c r="AF6" i="1"/>
  <c r="AM6" i="1"/>
  <c r="AN6" i="1"/>
  <c r="AO6" i="1"/>
  <c r="AP6" i="1"/>
  <c r="X7" i="1"/>
  <c r="Y7" i="1"/>
  <c r="Z7" i="1" s="1"/>
  <c r="AX7" i="1"/>
  <c r="AY7" i="1"/>
  <c r="AZ7" i="1"/>
  <c r="AE7" i="1"/>
  <c r="AF7" i="1"/>
  <c r="AM7" i="1"/>
  <c r="AN7" i="1"/>
  <c r="AO7" i="1"/>
  <c r="AP7" i="1"/>
  <c r="X8" i="1"/>
  <c r="Y8" i="1"/>
  <c r="Z8" i="1" s="1"/>
  <c r="AX8" i="1"/>
  <c r="AY8" i="1"/>
  <c r="AZ8" i="1"/>
  <c r="AE8" i="1"/>
  <c r="AF8" i="1"/>
  <c r="AM8" i="1"/>
  <c r="AN8" i="1"/>
  <c r="AO8" i="1"/>
  <c r="AP8" i="1"/>
  <c r="X9" i="1"/>
  <c r="Y9" i="1"/>
  <c r="Z9" i="1" s="1"/>
  <c r="AX9" i="1"/>
  <c r="AY9" i="1"/>
  <c r="AZ9" i="1"/>
  <c r="AE9" i="1"/>
  <c r="AF9" i="1"/>
  <c r="AM9" i="1"/>
  <c r="AN9" i="1"/>
  <c r="AO9" i="1"/>
  <c r="AP9" i="1"/>
  <c r="X10" i="1"/>
  <c r="Y10" i="1"/>
  <c r="Z10" i="1" s="1"/>
  <c r="AX10" i="1"/>
  <c r="AY10" i="1"/>
  <c r="AZ10" i="1"/>
  <c r="AE10" i="1"/>
  <c r="AF10" i="1"/>
  <c r="AM10" i="1"/>
  <c r="AN10" i="1"/>
  <c r="AO10" i="1"/>
  <c r="AP10" i="1"/>
  <c r="X11" i="1"/>
  <c r="Y11" i="1"/>
  <c r="Z11" i="1" s="1"/>
  <c r="AX11" i="1"/>
  <c r="AY11" i="1"/>
  <c r="AZ11" i="1"/>
  <c r="AE11" i="1"/>
  <c r="AF11" i="1"/>
  <c r="AK11" i="1"/>
  <c r="AL11" i="1" s="1"/>
  <c r="AO11" i="1" s="1"/>
  <c r="X12" i="1"/>
  <c r="Y12" i="1"/>
  <c r="Z12" i="1" s="1"/>
  <c r="AX12" i="1"/>
  <c r="AY12" i="1"/>
  <c r="AZ12" i="1"/>
  <c r="AE12" i="1"/>
  <c r="AF12" i="1"/>
  <c r="AK12" i="1"/>
  <c r="AL12" i="1" s="1"/>
  <c r="X13" i="1"/>
  <c r="Y13" i="1"/>
  <c r="Z13" i="1" s="1"/>
  <c r="AX13" i="1"/>
  <c r="AY13" i="1"/>
  <c r="AZ13" i="1"/>
  <c r="AE13" i="1"/>
  <c r="AF13" i="1"/>
  <c r="AM13" i="1"/>
  <c r="AN13" i="1"/>
  <c r="AO13" i="1"/>
  <c r="AP13" i="1"/>
  <c r="X14" i="1"/>
  <c r="Y14" i="1"/>
  <c r="Z14" i="1" s="1"/>
  <c r="AX14" i="1"/>
  <c r="AY14" i="1"/>
  <c r="AZ14" i="1"/>
  <c r="AE14" i="1"/>
  <c r="AF14" i="1"/>
  <c r="AM14" i="1"/>
  <c r="AN14" i="1"/>
  <c r="AO14" i="1"/>
  <c r="AP14" i="1"/>
  <c r="X15" i="1"/>
  <c r="Y15" i="1"/>
  <c r="Z15" i="1" s="1"/>
  <c r="AX15" i="1"/>
  <c r="AY15" i="1"/>
  <c r="AZ15" i="1"/>
  <c r="AE15" i="1"/>
  <c r="AF15" i="1"/>
  <c r="AM15" i="1"/>
  <c r="AN15" i="1"/>
  <c r="AO15" i="1"/>
  <c r="AP15" i="1"/>
  <c r="X16" i="1"/>
  <c r="Y16" i="1"/>
  <c r="Z16" i="1" s="1"/>
  <c r="AX16" i="1"/>
  <c r="AY16" i="1"/>
  <c r="AZ16" i="1"/>
  <c r="AE16" i="1"/>
  <c r="AF16" i="1"/>
  <c r="AM16" i="1"/>
  <c r="AN16" i="1"/>
  <c r="AO16" i="1"/>
  <c r="AP16" i="1"/>
  <c r="X17" i="1"/>
  <c r="Y17" i="1"/>
  <c r="Z17" i="1" s="1"/>
  <c r="AX17" i="1"/>
  <c r="AY17" i="1"/>
  <c r="AZ17" i="1"/>
  <c r="AE17" i="1"/>
  <c r="AF17" i="1"/>
  <c r="AM17" i="1"/>
  <c r="AN17" i="1"/>
  <c r="AO17" i="1"/>
  <c r="AP17" i="1"/>
  <c r="X18" i="1"/>
  <c r="Y18" i="1"/>
  <c r="Z18" i="1" s="1"/>
  <c r="AX18" i="1"/>
  <c r="AY18" i="1"/>
  <c r="AZ18" i="1"/>
  <c r="AE18" i="1"/>
  <c r="AF18" i="1"/>
  <c r="AM18" i="1"/>
  <c r="AN18" i="1"/>
  <c r="AO18" i="1"/>
  <c r="AP18" i="1"/>
  <c r="X19" i="1"/>
  <c r="Y19" i="1"/>
  <c r="Z19" i="1" s="1"/>
  <c r="AX19" i="1"/>
  <c r="AY19" i="1"/>
  <c r="AZ19" i="1"/>
  <c r="AE19" i="1"/>
  <c r="AF19" i="1"/>
  <c r="AH19" i="1"/>
  <c r="AP19" i="1" s="1"/>
  <c r="AM19" i="1"/>
  <c r="AN19" i="1"/>
  <c r="AO19" i="1"/>
  <c r="X20" i="1"/>
  <c r="Y20" i="1"/>
  <c r="Z20" i="1" s="1"/>
  <c r="AX20" i="1"/>
  <c r="AY20" i="1"/>
  <c r="AZ20" i="1"/>
  <c r="AE20" i="1"/>
  <c r="AF20" i="1"/>
  <c r="AK20" i="1"/>
  <c r="AM20" i="1" s="1"/>
  <c r="X21" i="1"/>
  <c r="Y21" i="1"/>
  <c r="Z21" i="1" s="1"/>
  <c r="AX21" i="1"/>
  <c r="AY21" i="1"/>
  <c r="AZ21" i="1"/>
  <c r="AE21" i="1"/>
  <c r="AF21" i="1"/>
  <c r="AM21" i="1"/>
  <c r="AN21" i="1"/>
  <c r="AO21" i="1"/>
  <c r="AP21" i="1"/>
  <c r="X22" i="1"/>
  <c r="Y22" i="1"/>
  <c r="Z22" i="1" s="1"/>
  <c r="AX22" i="1"/>
  <c r="AY22" i="1"/>
  <c r="AZ22" i="1"/>
  <c r="AE22" i="1"/>
  <c r="AF22" i="1"/>
  <c r="AM22" i="1"/>
  <c r="AN22" i="1"/>
  <c r="AO22" i="1"/>
  <c r="AP22" i="1"/>
  <c r="X23" i="1"/>
  <c r="Y23" i="1"/>
  <c r="Z23" i="1" s="1"/>
  <c r="AX23" i="1"/>
  <c r="AY23" i="1"/>
  <c r="AZ23" i="1"/>
  <c r="AE23" i="1"/>
  <c r="AF23" i="1"/>
  <c r="AM23" i="1"/>
  <c r="AN23" i="1"/>
  <c r="AO23" i="1"/>
  <c r="AP23" i="1"/>
  <c r="X24" i="1"/>
  <c r="Y24" i="1"/>
  <c r="Z24" i="1" s="1"/>
  <c r="AX24" i="1"/>
  <c r="AY24" i="1"/>
  <c r="AZ24" i="1"/>
  <c r="AE24" i="1"/>
  <c r="AF24" i="1"/>
  <c r="AM24" i="1"/>
  <c r="AN24" i="1"/>
  <c r="AO24" i="1"/>
  <c r="AP24" i="1"/>
  <c r="X25" i="1"/>
  <c r="Y25" i="1"/>
  <c r="Z25" i="1" s="1"/>
  <c r="AX25" i="1"/>
  <c r="AY25" i="1"/>
  <c r="AZ25" i="1"/>
  <c r="AE25" i="1"/>
  <c r="AF25" i="1"/>
  <c r="AM25" i="1"/>
  <c r="AN25" i="1"/>
  <c r="AO25" i="1"/>
  <c r="AP25" i="1"/>
  <c r="X26" i="1"/>
  <c r="Y26" i="1"/>
  <c r="Z26" i="1" s="1"/>
  <c r="AX26" i="1"/>
  <c r="AY26" i="1"/>
  <c r="AZ26" i="1"/>
  <c r="AE26" i="1"/>
  <c r="AF26" i="1"/>
  <c r="AM26" i="1"/>
  <c r="AN26" i="1"/>
  <c r="AO26" i="1"/>
  <c r="AP26" i="1"/>
  <c r="X27" i="1"/>
  <c r="Y27" i="1"/>
  <c r="Z27" i="1" s="1"/>
  <c r="AX27" i="1"/>
  <c r="AY27" i="1"/>
  <c r="AZ27" i="1"/>
  <c r="AE27" i="1"/>
  <c r="AF27" i="1"/>
  <c r="AM27" i="1"/>
  <c r="AN27" i="1"/>
  <c r="AO27" i="1"/>
  <c r="AP27" i="1"/>
  <c r="X28" i="1"/>
  <c r="Y28" i="1"/>
  <c r="Z28" i="1" s="1"/>
  <c r="AX28" i="1"/>
  <c r="AY28" i="1"/>
  <c r="AZ28" i="1"/>
  <c r="AE28" i="1"/>
  <c r="AF28" i="1"/>
  <c r="AM28" i="1"/>
  <c r="AN28" i="1"/>
  <c r="AO28" i="1"/>
  <c r="AP28" i="1"/>
  <c r="X29" i="1"/>
  <c r="Y29" i="1"/>
  <c r="Z29" i="1" s="1"/>
  <c r="AX29" i="1"/>
  <c r="AY29" i="1"/>
  <c r="AZ29" i="1"/>
  <c r="AE29" i="1"/>
  <c r="AF29" i="1"/>
  <c r="AM29" i="1"/>
  <c r="AN29" i="1"/>
  <c r="AO29" i="1"/>
  <c r="AP29" i="1"/>
  <c r="X30" i="1"/>
  <c r="Y30" i="1"/>
  <c r="Z30" i="1" s="1"/>
  <c r="AX30" i="1"/>
  <c r="AY30" i="1"/>
  <c r="AZ30" i="1"/>
  <c r="AE30" i="1"/>
  <c r="AF30" i="1"/>
  <c r="AM30" i="1"/>
  <c r="AN30" i="1"/>
  <c r="AO30" i="1"/>
  <c r="AP30" i="1"/>
  <c r="X31" i="1"/>
  <c r="Y31" i="1"/>
  <c r="Z31" i="1" s="1"/>
  <c r="AX31" i="1"/>
  <c r="AY31" i="1"/>
  <c r="AZ31" i="1"/>
  <c r="AE31" i="1"/>
  <c r="AF31" i="1"/>
  <c r="AM31" i="1"/>
  <c r="AN31" i="1"/>
  <c r="AO31" i="1"/>
  <c r="AP31" i="1"/>
  <c r="X32" i="1"/>
  <c r="Y32" i="1"/>
  <c r="Z32" i="1" s="1"/>
  <c r="AX32" i="1"/>
  <c r="AY32" i="1"/>
  <c r="AZ32" i="1"/>
  <c r="AE32" i="1"/>
  <c r="AF32" i="1"/>
  <c r="AM32" i="1"/>
  <c r="AN32" i="1"/>
  <c r="AO32" i="1"/>
  <c r="AP32" i="1"/>
  <c r="X33" i="1"/>
  <c r="Y33" i="1"/>
  <c r="Z33" i="1" s="1"/>
  <c r="AX33" i="1"/>
  <c r="AY33" i="1"/>
  <c r="AZ33" i="1"/>
  <c r="AE33" i="1"/>
  <c r="AF33" i="1"/>
  <c r="AH33" i="1"/>
  <c r="AK33" i="1" s="1"/>
  <c r="X34" i="1"/>
  <c r="Y34" i="1"/>
  <c r="Z34" i="1" s="1"/>
  <c r="AX34" i="1"/>
  <c r="AY34" i="1"/>
  <c r="AZ34" i="1"/>
  <c r="AE34" i="1"/>
  <c r="AF34" i="1"/>
  <c r="AM34" i="1"/>
  <c r="AN34" i="1"/>
  <c r="AO34" i="1"/>
  <c r="AP34" i="1"/>
  <c r="X35" i="1"/>
  <c r="Y35" i="1"/>
  <c r="Z35" i="1" s="1"/>
  <c r="AX35" i="1"/>
  <c r="AY35" i="1"/>
  <c r="AZ35" i="1"/>
  <c r="AE35" i="1"/>
  <c r="AF35" i="1"/>
  <c r="AM35" i="1"/>
  <c r="AN35" i="1"/>
  <c r="AO35" i="1"/>
  <c r="AP35" i="1"/>
  <c r="X36" i="1"/>
  <c r="Y36" i="1"/>
  <c r="Z36" i="1" s="1"/>
  <c r="AX36" i="1"/>
  <c r="AY36" i="1"/>
  <c r="AZ36" i="1"/>
  <c r="AE36" i="1"/>
  <c r="AF36" i="1"/>
  <c r="AM36" i="1"/>
  <c r="AN36" i="1"/>
  <c r="AO36" i="1"/>
  <c r="AP36" i="1"/>
  <c r="X37" i="1"/>
  <c r="Y37" i="1"/>
  <c r="Z37" i="1" s="1"/>
  <c r="AX37" i="1"/>
  <c r="AY37" i="1"/>
  <c r="AZ37" i="1"/>
  <c r="AE37" i="1"/>
  <c r="AF37" i="1"/>
  <c r="AH37" i="1"/>
  <c r="AK37" i="1" s="1"/>
  <c r="X38" i="1"/>
  <c r="Y38" i="1"/>
  <c r="Z38" i="1" s="1"/>
  <c r="AX38" i="1"/>
  <c r="AY38" i="1"/>
  <c r="AZ38" i="1"/>
  <c r="AE38" i="1"/>
  <c r="AF38" i="1"/>
  <c r="AH38" i="1"/>
  <c r="AK38" i="1" s="1"/>
  <c r="AM38" i="1" s="1"/>
  <c r="X39" i="1"/>
  <c r="Y39" i="1"/>
  <c r="Z39" i="1" s="1"/>
  <c r="AX39" i="1"/>
  <c r="AY39" i="1"/>
  <c r="AZ39" i="1"/>
  <c r="AE39" i="1"/>
  <c r="AF39" i="1"/>
  <c r="AM39" i="1"/>
  <c r="AN39" i="1"/>
  <c r="AO39" i="1"/>
  <c r="AP39" i="1"/>
  <c r="X40" i="1"/>
  <c r="Y40" i="1"/>
  <c r="Z40" i="1" s="1"/>
  <c r="AX40" i="1"/>
  <c r="AY40" i="1"/>
  <c r="AZ40" i="1"/>
  <c r="AE40" i="1"/>
  <c r="AF40" i="1"/>
  <c r="AM40" i="1"/>
  <c r="AN40" i="1"/>
  <c r="AO40" i="1"/>
  <c r="AP40" i="1"/>
  <c r="X41" i="1"/>
  <c r="Y41" i="1"/>
  <c r="Z41" i="1" s="1"/>
  <c r="AX41" i="1"/>
  <c r="AY41" i="1"/>
  <c r="AZ41" i="1"/>
  <c r="AE41" i="1"/>
  <c r="AF41" i="1"/>
  <c r="AM41" i="1"/>
  <c r="AN41" i="1"/>
  <c r="AO41" i="1"/>
  <c r="AP41" i="1"/>
  <c r="X42" i="1"/>
  <c r="Y42" i="1"/>
  <c r="Z42" i="1" s="1"/>
  <c r="AX42" i="1"/>
  <c r="AY42" i="1"/>
  <c r="AZ42" i="1"/>
  <c r="AE42" i="1"/>
  <c r="AF42" i="1"/>
  <c r="AM42" i="1"/>
  <c r="AN42" i="1"/>
  <c r="AO42" i="1"/>
  <c r="AP42" i="1"/>
  <c r="X43" i="1"/>
  <c r="Y43" i="1"/>
  <c r="Z43" i="1" s="1"/>
  <c r="AX43" i="1"/>
  <c r="AY43" i="1"/>
  <c r="AZ43" i="1"/>
  <c r="AE43" i="1"/>
  <c r="AF43" i="1"/>
  <c r="AM43" i="1"/>
  <c r="AN43" i="1"/>
  <c r="AO43" i="1"/>
  <c r="AP43" i="1"/>
  <c r="X44" i="1"/>
  <c r="Y44" i="1"/>
  <c r="Z44" i="1" s="1"/>
  <c r="AX44" i="1"/>
  <c r="AY44" i="1"/>
  <c r="AZ44" i="1"/>
  <c r="AE44" i="1"/>
  <c r="AF44" i="1"/>
  <c r="AM44" i="1"/>
  <c r="AN44" i="1"/>
  <c r="AO44" i="1"/>
  <c r="AP44" i="1"/>
  <c r="X45" i="1"/>
  <c r="Y45" i="1"/>
  <c r="Z45" i="1" s="1"/>
  <c r="AX45" i="1"/>
  <c r="AY45" i="1"/>
  <c r="AZ45" i="1"/>
  <c r="AE45" i="1"/>
  <c r="AF45" i="1"/>
  <c r="AM45" i="1"/>
  <c r="AN45" i="1"/>
  <c r="AO45" i="1"/>
  <c r="AP45" i="1"/>
  <c r="X46" i="1"/>
  <c r="Y46" i="1"/>
  <c r="Z46" i="1" s="1"/>
  <c r="AX46" i="1"/>
  <c r="AY46" i="1"/>
  <c r="AZ46" i="1"/>
  <c r="AE46" i="1"/>
  <c r="AF46" i="1"/>
  <c r="AK46" i="1"/>
  <c r="AM46" i="1" s="1"/>
  <c r="AN46" i="1"/>
  <c r="AO46" i="1"/>
  <c r="AP46" i="1"/>
  <c r="X47" i="1"/>
  <c r="Y47" i="1"/>
  <c r="Z47" i="1" s="1"/>
  <c r="AX47" i="1"/>
  <c r="AY47" i="1"/>
  <c r="AZ47" i="1"/>
  <c r="AE47" i="1"/>
  <c r="AF47" i="1"/>
  <c r="AM47" i="1"/>
  <c r="AN47" i="1"/>
  <c r="AO47" i="1"/>
  <c r="AP47" i="1"/>
  <c r="X48" i="1"/>
  <c r="Y48" i="1"/>
  <c r="Z48" i="1" s="1"/>
  <c r="AX48" i="1"/>
  <c r="AY48" i="1"/>
  <c r="AZ48" i="1"/>
  <c r="AE48" i="1"/>
  <c r="AF48" i="1"/>
  <c r="AM48" i="1"/>
  <c r="AN48" i="1"/>
  <c r="AO48" i="1"/>
  <c r="AP48" i="1"/>
  <c r="X49" i="1"/>
  <c r="Y49" i="1"/>
  <c r="Z49" i="1" s="1"/>
  <c r="AX49" i="1"/>
  <c r="AY49" i="1"/>
  <c r="AZ49" i="1"/>
  <c r="AE49" i="1"/>
  <c r="AF49" i="1"/>
  <c r="AM49" i="1"/>
  <c r="AN49" i="1"/>
  <c r="AO49" i="1"/>
  <c r="AP49" i="1"/>
  <c r="X50" i="1"/>
  <c r="Y50" i="1"/>
  <c r="Z50" i="1" s="1"/>
  <c r="AX50" i="1"/>
  <c r="AY50" i="1"/>
  <c r="AZ50" i="1"/>
  <c r="AE50" i="1"/>
  <c r="AF50" i="1"/>
  <c r="AM50" i="1"/>
  <c r="AN50" i="1"/>
  <c r="AO50" i="1"/>
  <c r="AP50" i="1"/>
  <c r="X51" i="1"/>
  <c r="Y51" i="1"/>
  <c r="Z51" i="1" s="1"/>
  <c r="AX51" i="1"/>
  <c r="AY51" i="1"/>
  <c r="AZ51" i="1"/>
  <c r="AE51" i="1"/>
  <c r="AF51" i="1"/>
  <c r="AM51" i="1"/>
  <c r="AN51" i="1"/>
  <c r="AO51" i="1"/>
  <c r="AP51" i="1"/>
  <c r="X52" i="1"/>
  <c r="Y52" i="1"/>
  <c r="Z52" i="1" s="1"/>
  <c r="AX52" i="1"/>
  <c r="AY52" i="1"/>
  <c r="AZ52" i="1"/>
  <c r="AE52" i="1"/>
  <c r="AF52" i="1"/>
  <c r="AM52" i="1"/>
  <c r="AN52" i="1"/>
  <c r="AO52" i="1"/>
  <c r="AP52" i="1"/>
  <c r="X53" i="1"/>
  <c r="Y53" i="1"/>
  <c r="Z53" i="1" s="1"/>
  <c r="AX53" i="1"/>
  <c r="AY53" i="1"/>
  <c r="AZ53" i="1"/>
  <c r="AE53" i="1"/>
  <c r="AF53" i="1"/>
  <c r="AM53" i="1"/>
  <c r="AN53" i="1"/>
  <c r="AO53" i="1"/>
  <c r="AP53" i="1"/>
  <c r="X54" i="1"/>
  <c r="Y54" i="1"/>
  <c r="Z54" i="1" s="1"/>
  <c r="AX54" i="1"/>
  <c r="AY54" i="1"/>
  <c r="AZ54" i="1"/>
  <c r="AE54" i="1"/>
  <c r="AF54" i="1"/>
  <c r="AM54" i="1"/>
  <c r="AN54" i="1"/>
  <c r="AO54" i="1"/>
  <c r="AP54" i="1"/>
  <c r="X55" i="1"/>
  <c r="Y55" i="1"/>
  <c r="AZ55" i="1"/>
  <c r="AE55" i="1"/>
  <c r="AF55" i="1"/>
  <c r="AM55" i="1"/>
  <c r="AN55" i="1"/>
  <c r="AO55" i="1"/>
  <c r="AP55" i="1"/>
  <c r="X56" i="1"/>
  <c r="Y56" i="1"/>
  <c r="Z56" i="1" s="1"/>
  <c r="AX56" i="1"/>
  <c r="AY56" i="1"/>
  <c r="AZ56" i="1"/>
  <c r="AE56" i="1"/>
  <c r="AF56" i="1"/>
  <c r="AM56" i="1"/>
  <c r="AN56" i="1"/>
  <c r="AO56" i="1"/>
  <c r="AP56" i="1"/>
  <c r="X57" i="1"/>
  <c r="Y57" i="1"/>
  <c r="Z57" i="1" s="1"/>
  <c r="AX57" i="1"/>
  <c r="AY57" i="1"/>
  <c r="AZ57" i="1"/>
  <c r="AE57" i="1"/>
  <c r="AF57" i="1"/>
  <c r="AM57" i="1"/>
  <c r="AN57" i="1"/>
  <c r="AO57" i="1"/>
  <c r="AP57" i="1"/>
  <c r="X58" i="1"/>
  <c r="Y58" i="1"/>
  <c r="Z58" i="1" s="1"/>
  <c r="AX58" i="1"/>
  <c r="AY58" i="1"/>
  <c r="AZ58" i="1"/>
  <c r="AE58" i="1"/>
  <c r="AF58" i="1"/>
  <c r="AM58" i="1"/>
  <c r="AN58" i="1"/>
  <c r="AO58" i="1"/>
  <c r="AP58" i="1"/>
  <c r="X59" i="1"/>
  <c r="Y59" i="1"/>
  <c r="Z59" i="1" s="1"/>
  <c r="AX59" i="1"/>
  <c r="AY59" i="1"/>
  <c r="AZ59" i="1"/>
  <c r="AE59" i="1"/>
  <c r="AF59" i="1"/>
  <c r="AM59" i="1"/>
  <c r="AN59" i="1"/>
  <c r="AO59" i="1"/>
  <c r="AP59" i="1"/>
  <c r="X60" i="1"/>
  <c r="Y60" i="1"/>
  <c r="Z60" i="1" s="1"/>
  <c r="AX60" i="1"/>
  <c r="AY60" i="1"/>
  <c r="AZ60" i="1"/>
  <c r="AE60" i="1"/>
  <c r="AF60" i="1"/>
  <c r="AM60" i="1"/>
  <c r="AN60" i="1"/>
  <c r="AO60" i="1"/>
  <c r="AP60" i="1"/>
  <c r="X61" i="1"/>
  <c r="Y61" i="1"/>
  <c r="Z61" i="1" s="1"/>
  <c r="AX61" i="1"/>
  <c r="AY61" i="1"/>
  <c r="AZ61" i="1"/>
  <c r="AE61" i="1"/>
  <c r="AF61" i="1"/>
  <c r="AM61" i="1"/>
  <c r="AN61" i="1"/>
  <c r="AO61" i="1"/>
  <c r="AP61" i="1"/>
  <c r="X62" i="1"/>
  <c r="Y62" i="1"/>
  <c r="Z62" i="1" s="1"/>
  <c r="AX62" i="1"/>
  <c r="AY62" i="1"/>
  <c r="AZ62" i="1"/>
  <c r="AE62" i="1"/>
  <c r="AF62" i="1"/>
  <c r="AM62" i="1"/>
  <c r="AN62" i="1"/>
  <c r="AO62" i="1"/>
  <c r="AP62" i="1"/>
  <c r="X63" i="1"/>
  <c r="Y63" i="1"/>
  <c r="Z63" i="1" s="1"/>
  <c r="AX63" i="1"/>
  <c r="AY63" i="1"/>
  <c r="AZ63" i="1"/>
  <c r="AE63" i="1"/>
  <c r="AF63" i="1"/>
  <c r="AM63" i="1"/>
  <c r="AN63" i="1"/>
  <c r="AO63" i="1"/>
  <c r="AP63" i="1"/>
  <c r="X64" i="1"/>
  <c r="Y64" i="1"/>
  <c r="Z64" i="1" s="1"/>
  <c r="AX64" i="1"/>
  <c r="AY64" i="1"/>
  <c r="AZ64" i="1"/>
  <c r="AE64" i="1"/>
  <c r="AF64" i="1"/>
  <c r="AM64" i="1"/>
  <c r="AN64" i="1"/>
  <c r="AO64" i="1"/>
  <c r="AP64" i="1"/>
  <c r="X65" i="1"/>
  <c r="Y65" i="1"/>
  <c r="Z65" i="1" s="1"/>
  <c r="AX65" i="1"/>
  <c r="AY65" i="1"/>
  <c r="AZ65" i="1"/>
  <c r="AE65" i="1"/>
  <c r="AF65" i="1"/>
  <c r="AM65" i="1"/>
  <c r="AN65" i="1"/>
  <c r="AO65" i="1"/>
  <c r="AP65" i="1"/>
  <c r="X66" i="1"/>
  <c r="Y66" i="1"/>
  <c r="Z66" i="1" s="1"/>
  <c r="AX66" i="1"/>
  <c r="AY66" i="1"/>
  <c r="AZ66" i="1"/>
  <c r="AE66" i="1"/>
  <c r="AF66" i="1"/>
  <c r="AK66" i="1"/>
  <c r="AM66" i="1" s="1"/>
  <c r="AN66" i="1"/>
  <c r="AO66" i="1"/>
  <c r="AP66" i="1"/>
  <c r="X67" i="1"/>
  <c r="Y67" i="1"/>
  <c r="Z67" i="1" s="1"/>
  <c r="AX67" i="1"/>
  <c r="AY67" i="1"/>
  <c r="AZ67" i="1"/>
  <c r="AE67" i="1"/>
  <c r="AF67" i="1"/>
  <c r="AM67" i="1"/>
  <c r="AN67" i="1"/>
  <c r="AO67" i="1"/>
  <c r="AP67" i="1"/>
  <c r="X68" i="1"/>
  <c r="Y68" i="1"/>
  <c r="Z68" i="1" s="1"/>
  <c r="AX68" i="1"/>
  <c r="AY68" i="1"/>
  <c r="AZ68" i="1"/>
  <c r="AE68" i="1"/>
  <c r="AF68" i="1"/>
  <c r="AM68" i="1"/>
  <c r="AN68" i="1"/>
  <c r="AO68" i="1"/>
  <c r="AP68" i="1"/>
  <c r="X69" i="1"/>
  <c r="Y69" i="1"/>
  <c r="Z69" i="1" s="1"/>
  <c r="AX69" i="1"/>
  <c r="AY69" i="1"/>
  <c r="AZ69" i="1"/>
  <c r="AE69" i="1"/>
  <c r="AF69" i="1"/>
  <c r="AM69" i="1"/>
  <c r="AN69" i="1"/>
  <c r="AO69" i="1"/>
  <c r="AP69" i="1"/>
  <c r="X70" i="1"/>
  <c r="Y70" i="1"/>
  <c r="Z70" i="1" s="1"/>
  <c r="AX70" i="1"/>
  <c r="AY70" i="1"/>
  <c r="AZ70" i="1"/>
  <c r="AE70" i="1"/>
  <c r="AF70" i="1"/>
  <c r="AM70" i="1"/>
  <c r="AN70" i="1"/>
  <c r="AO70" i="1"/>
  <c r="AP70" i="1"/>
  <c r="X71" i="1"/>
  <c r="Y71" i="1"/>
  <c r="Z71" i="1" s="1"/>
  <c r="AX71" i="1"/>
  <c r="AY71" i="1"/>
  <c r="AZ71" i="1"/>
  <c r="AE71" i="1"/>
  <c r="AF71" i="1"/>
  <c r="AM71" i="1"/>
  <c r="AN71" i="1"/>
  <c r="AO71" i="1"/>
  <c r="AP71" i="1"/>
  <c r="X72" i="1"/>
  <c r="Y72" i="1"/>
  <c r="Z72" i="1" s="1"/>
  <c r="AX72" i="1"/>
  <c r="AY72" i="1"/>
  <c r="AZ72" i="1"/>
  <c r="AE72" i="1"/>
  <c r="AF72" i="1"/>
  <c r="AM72" i="1"/>
  <c r="AN72" i="1"/>
  <c r="AO72" i="1"/>
  <c r="AP72" i="1"/>
  <c r="X73" i="1"/>
  <c r="Y73" i="1"/>
  <c r="Z73" i="1" s="1"/>
  <c r="AX73" i="1"/>
  <c r="AY73" i="1"/>
  <c r="AZ73" i="1"/>
  <c r="AE73" i="1"/>
  <c r="AF73" i="1"/>
  <c r="AM73" i="1"/>
  <c r="AN73" i="1"/>
  <c r="AO73" i="1"/>
  <c r="AP73" i="1"/>
  <c r="AX74" i="1"/>
  <c r="AY74" i="1"/>
  <c r="AZ74" i="1"/>
  <c r="X75" i="1"/>
  <c r="Y75" i="1"/>
  <c r="Z75" i="1" s="1"/>
  <c r="AX75" i="1"/>
  <c r="AY75" i="1"/>
  <c r="AZ75" i="1"/>
  <c r="AE75" i="1"/>
  <c r="AF75" i="1"/>
  <c r="AM75" i="1"/>
  <c r="AN75" i="1"/>
  <c r="AO75" i="1"/>
  <c r="AP75" i="1"/>
  <c r="X76" i="1"/>
  <c r="Y76" i="1"/>
  <c r="Z76" i="1" s="1"/>
  <c r="AX76" i="1"/>
  <c r="AY76" i="1"/>
  <c r="AZ76" i="1"/>
  <c r="AE76" i="1"/>
  <c r="AF76" i="1"/>
  <c r="AM76" i="1"/>
  <c r="AN76" i="1"/>
  <c r="AO76" i="1"/>
  <c r="AP76" i="1"/>
  <c r="X77" i="1"/>
  <c r="Y77" i="1"/>
  <c r="Z77" i="1"/>
  <c r="AX77" i="1"/>
  <c r="AY77" i="1"/>
  <c r="AZ77" i="1"/>
  <c r="AE77" i="1"/>
  <c r="AF77" i="1"/>
  <c r="AM77" i="1"/>
  <c r="AN77" i="1"/>
  <c r="AO77" i="1"/>
  <c r="AP77" i="1"/>
  <c r="X78" i="1"/>
  <c r="Y78" i="1"/>
  <c r="Z78" i="1" s="1"/>
  <c r="AX78" i="1"/>
  <c r="AY78" i="1"/>
  <c r="AZ78" i="1"/>
  <c r="AE78" i="1"/>
  <c r="AF78" i="1"/>
  <c r="AM78" i="1"/>
  <c r="AN78" i="1"/>
  <c r="AO78" i="1"/>
  <c r="AP78" i="1"/>
  <c r="X79" i="1"/>
  <c r="Y79" i="1"/>
  <c r="Z79" i="1" s="1"/>
  <c r="AX79" i="1"/>
  <c r="AY79" i="1"/>
  <c r="AZ79" i="1"/>
  <c r="AE79" i="1"/>
  <c r="AF79" i="1"/>
  <c r="AM79" i="1"/>
  <c r="AN79" i="1"/>
  <c r="AO79" i="1"/>
  <c r="AP79" i="1"/>
  <c r="X80" i="1"/>
  <c r="Y80" i="1"/>
  <c r="Z80" i="1" s="1"/>
  <c r="AX80" i="1"/>
  <c r="AY80" i="1"/>
  <c r="AZ80" i="1"/>
  <c r="AE80" i="1"/>
  <c r="AF80" i="1"/>
  <c r="AM80" i="1"/>
  <c r="AN80" i="1"/>
  <c r="AO80" i="1"/>
  <c r="AP80" i="1"/>
  <c r="X81" i="1"/>
  <c r="Y81" i="1"/>
  <c r="Z81" i="1" s="1"/>
  <c r="AX81" i="1"/>
  <c r="AY81" i="1"/>
  <c r="AZ81" i="1"/>
  <c r="AE81" i="1"/>
  <c r="AF81" i="1"/>
  <c r="AM81" i="1"/>
  <c r="AN81" i="1"/>
  <c r="AO81" i="1"/>
  <c r="AP81" i="1"/>
  <c r="X82" i="1"/>
  <c r="Y82" i="1"/>
  <c r="Z82" i="1" s="1"/>
  <c r="AX82" i="1"/>
  <c r="AY82" i="1"/>
  <c r="AZ82" i="1"/>
  <c r="AE82" i="1"/>
  <c r="AF82" i="1"/>
  <c r="AM82" i="1"/>
  <c r="AN82" i="1"/>
  <c r="AO82" i="1"/>
  <c r="AP82" i="1"/>
  <c r="X83" i="1"/>
  <c r="Y83" i="1"/>
  <c r="Z83" i="1" s="1"/>
  <c r="AX83" i="1"/>
  <c r="AY83" i="1"/>
  <c r="AZ83" i="1"/>
  <c r="AE83" i="1"/>
  <c r="AF83" i="1"/>
  <c r="AM83" i="1"/>
  <c r="AN83" i="1"/>
  <c r="AO83" i="1"/>
  <c r="AP83" i="1"/>
  <c r="X84" i="1"/>
  <c r="Y84" i="1"/>
  <c r="Z84" i="1" s="1"/>
  <c r="AX84" i="1"/>
  <c r="AY84" i="1"/>
  <c r="AZ84" i="1"/>
  <c r="AE84" i="1"/>
  <c r="AF84" i="1"/>
  <c r="AM84" i="1"/>
  <c r="AN84" i="1"/>
  <c r="AO84" i="1"/>
  <c r="AP84" i="1"/>
  <c r="X85" i="1"/>
  <c r="Y85" i="1"/>
  <c r="Z85" i="1" s="1"/>
  <c r="AX85" i="1"/>
  <c r="AY85" i="1"/>
  <c r="AZ85" i="1"/>
  <c r="AE85" i="1"/>
  <c r="AF85" i="1"/>
  <c r="AH85" i="1"/>
  <c r="AK85" i="1" s="1"/>
  <c r="X86" i="1"/>
  <c r="Y86" i="1"/>
  <c r="Z86" i="1" s="1"/>
  <c r="AX86" i="1"/>
  <c r="AY86" i="1"/>
  <c r="AZ86" i="1"/>
  <c r="AE86" i="1"/>
  <c r="AF86" i="1"/>
  <c r="AM86" i="1"/>
  <c r="AN86" i="1"/>
  <c r="AO86" i="1"/>
  <c r="AP86" i="1"/>
  <c r="X87" i="1"/>
  <c r="Y87" i="1"/>
  <c r="Z87" i="1" s="1"/>
  <c r="AX87" i="1"/>
  <c r="AY87" i="1"/>
  <c r="AZ87" i="1"/>
  <c r="AE87" i="1"/>
  <c r="AF87" i="1"/>
  <c r="AM87" i="1"/>
  <c r="AN87" i="1"/>
  <c r="AO87" i="1"/>
  <c r="AP87" i="1"/>
  <c r="X88" i="1"/>
  <c r="Y88" i="1"/>
  <c r="Z88" i="1" s="1"/>
  <c r="AX88" i="1"/>
  <c r="AY88" i="1"/>
  <c r="AZ88" i="1"/>
  <c r="AE88" i="1"/>
  <c r="AF88" i="1"/>
  <c r="AM88" i="1"/>
  <c r="AN88" i="1"/>
  <c r="AO88" i="1"/>
  <c r="AP88" i="1"/>
  <c r="X89" i="1"/>
  <c r="Y89" i="1"/>
  <c r="Z89" i="1" s="1"/>
  <c r="AX89" i="1"/>
  <c r="AY89" i="1"/>
  <c r="AZ89" i="1"/>
  <c r="AE89" i="1"/>
  <c r="AF89" i="1"/>
  <c r="AM89" i="1"/>
  <c r="AN89" i="1"/>
  <c r="AO89" i="1"/>
  <c r="AP89" i="1"/>
  <c r="AZ90" i="1"/>
  <c r="X91" i="1"/>
  <c r="Y91" i="1"/>
  <c r="Z91" i="1" s="1"/>
  <c r="AX91" i="1"/>
  <c r="AY91" i="1"/>
  <c r="AZ91" i="1"/>
  <c r="AE91" i="1"/>
  <c r="AF91" i="1"/>
  <c r="AM91" i="1"/>
  <c r="AN91" i="1"/>
  <c r="AO91" i="1"/>
  <c r="AP91" i="1"/>
  <c r="X92" i="1"/>
  <c r="Y92" i="1"/>
  <c r="Z92" i="1" s="1"/>
  <c r="AX92" i="1"/>
  <c r="AY92" i="1"/>
  <c r="AZ92" i="1"/>
  <c r="AE92" i="1"/>
  <c r="AF92" i="1"/>
  <c r="AM92" i="1"/>
  <c r="AN92" i="1"/>
  <c r="AO92" i="1"/>
  <c r="AP92" i="1"/>
  <c r="X93" i="1"/>
  <c r="Y93" i="1"/>
  <c r="Z93" i="1" s="1"/>
  <c r="AX93" i="1"/>
  <c r="AY93" i="1"/>
  <c r="AZ93" i="1"/>
  <c r="AE93" i="1"/>
  <c r="AF93" i="1"/>
  <c r="AM93" i="1"/>
  <c r="AN93" i="1"/>
  <c r="AO93" i="1"/>
  <c r="AP93" i="1"/>
  <c r="X94" i="1"/>
  <c r="Y94" i="1"/>
  <c r="Z94" i="1" s="1"/>
  <c r="AX94" i="1"/>
  <c r="AY94" i="1"/>
  <c r="AZ94" i="1"/>
  <c r="AE94" i="1"/>
  <c r="AF94" i="1"/>
  <c r="AM94" i="1"/>
  <c r="AN94" i="1"/>
  <c r="AO94" i="1"/>
  <c r="AP94" i="1"/>
  <c r="X95" i="1"/>
  <c r="Y95" i="1"/>
  <c r="Z95" i="1" s="1"/>
  <c r="AX95" i="1"/>
  <c r="AY95" i="1"/>
  <c r="AZ95" i="1"/>
  <c r="AE95" i="1"/>
  <c r="AF95" i="1"/>
  <c r="AM95" i="1"/>
  <c r="AN95" i="1"/>
  <c r="AO95" i="1"/>
  <c r="AP95" i="1"/>
  <c r="X96" i="1"/>
  <c r="Y96" i="1"/>
  <c r="Z96" i="1" s="1"/>
  <c r="AX96" i="1"/>
  <c r="AY96" i="1"/>
  <c r="AZ96" i="1"/>
  <c r="AE96" i="1"/>
  <c r="AF96" i="1"/>
  <c r="AM96" i="1"/>
  <c r="AN96" i="1"/>
  <c r="AO96" i="1"/>
  <c r="AP96" i="1"/>
  <c r="X97" i="1"/>
  <c r="Y97" i="1"/>
  <c r="Z97" i="1" s="1"/>
  <c r="AX97" i="1"/>
  <c r="AY97" i="1"/>
  <c r="AZ97" i="1"/>
  <c r="AE97" i="1"/>
  <c r="AF97" i="1"/>
  <c r="AM97" i="1"/>
  <c r="AN97" i="1"/>
  <c r="AO97" i="1"/>
  <c r="AP97" i="1"/>
  <c r="X98" i="1"/>
  <c r="Y98" i="1"/>
  <c r="Z98" i="1" s="1"/>
  <c r="AX98" i="1"/>
  <c r="AY98" i="1"/>
  <c r="AZ98" i="1"/>
  <c r="AE98" i="1"/>
  <c r="AF98" i="1"/>
  <c r="AM98" i="1"/>
  <c r="AN98" i="1"/>
  <c r="AO98" i="1"/>
  <c r="AP98" i="1"/>
  <c r="AM11" i="1" l="1"/>
  <c r="AN4" i="1"/>
  <c r="AP11" i="1"/>
  <c r="AM12" i="1"/>
  <c r="AN11" i="1"/>
  <c r="AP4" i="1"/>
  <c r="AP3" i="1"/>
  <c r="AL2" i="1"/>
  <c r="AL85" i="1"/>
  <c r="AM85" i="1"/>
  <c r="AL33" i="1"/>
  <c r="AM33" i="1"/>
  <c r="AO12" i="1"/>
  <c r="AP12" i="1"/>
  <c r="AN12" i="1"/>
  <c r="AL37" i="1"/>
  <c r="AM37" i="1"/>
  <c r="AN2" i="1"/>
  <c r="AO2" i="1"/>
  <c r="AP2" i="1"/>
  <c r="AL38" i="1"/>
  <c r="AL20" i="1"/>
  <c r="AP33" i="1" l="1"/>
  <c r="AN33" i="1"/>
  <c r="AO33" i="1"/>
  <c r="AN38" i="1"/>
  <c r="AO38" i="1"/>
  <c r="AP38" i="1"/>
  <c r="AP85" i="1"/>
  <c r="AN85" i="1"/>
  <c r="AO85" i="1"/>
  <c r="AP37" i="1"/>
  <c r="AO37" i="1"/>
  <c r="AN37" i="1"/>
  <c r="AO20" i="1"/>
  <c r="AN20" i="1"/>
  <c r="AP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Ulo Niinemets</author>
    <author>ylon</author>
    <author>A satisfied Microsoft Office user</author>
  </authors>
  <commentList>
    <comment ref="AD1" authorId="0" shapeId="0" xr:uid="{00000000-0006-0000-0000-000001000000}">
      <text>
        <r>
          <rPr>
            <b/>
            <sz val="8"/>
            <color indexed="81"/>
            <rFont val="Tahoma"/>
          </rPr>
          <t>Ulo Niinemets:</t>
        </r>
        <r>
          <rPr>
            <sz val="8"/>
            <color indexed="81"/>
            <rFont val="Tahoma"/>
          </rPr>
          <t xml:space="preserve">
for Ci=250</t>
        </r>
      </text>
    </comment>
    <comment ref="AS5" authorId="0" shapeId="0" xr:uid="{00000000-0006-0000-0000-000002000000}">
      <text>
        <r>
          <rPr>
            <b/>
            <sz val="8"/>
            <color indexed="81"/>
            <rFont val="Tahoma"/>
          </rPr>
          <t>Ulo Niinemets:</t>
        </r>
        <r>
          <rPr>
            <sz val="8"/>
            <color indexed="81"/>
            <rFont val="Tahoma"/>
          </rPr>
          <t xml:space="preserve">
changed from 32.2</t>
        </r>
      </text>
    </comment>
    <comment ref="B38" authorId="1" shapeId="0" xr:uid="{00000000-0006-0000-0000-000003000000}">
      <text>
        <r>
          <rPr>
            <b/>
            <sz val="8"/>
            <color indexed="81"/>
            <rFont val="Tahoma"/>
          </rPr>
          <t>ylon:</t>
        </r>
        <r>
          <rPr>
            <sz val="8"/>
            <color indexed="81"/>
            <rFont val="Tahoma"/>
          </rPr>
          <t xml:space="preserve">
same branch as 14</t>
        </r>
      </text>
    </comment>
    <comment ref="AV46" authorId="2" shapeId="0" xr:uid="{00000000-0006-0000-0000-000004000000}">
      <text>
        <r>
          <rPr>
            <sz val="8"/>
            <color indexed="81"/>
            <rFont val="Tahoma"/>
          </rPr>
          <t>ian wright:
C% was 37.3 -- unrealistic</t>
        </r>
      </text>
    </comment>
    <comment ref="AV63" authorId="2" shapeId="0" xr:uid="{00000000-0006-0000-0000-000005000000}">
      <text>
        <r>
          <rPr>
            <sz val="8"/>
            <color indexed="81"/>
            <rFont val="Tahoma"/>
          </rPr>
          <t>ian wright:
C% was 87.3 -- un realistic</t>
        </r>
      </text>
    </comment>
    <comment ref="AU80" authorId="2" shapeId="0" xr:uid="{00000000-0006-0000-0000-000006000000}">
      <text>
        <r>
          <rPr>
            <sz val="8"/>
            <color indexed="81"/>
            <rFont val="Tahoma"/>
          </rPr>
          <t>ian wright:
estimated</t>
        </r>
      </text>
    </comment>
    <comment ref="AU81" authorId="2" shapeId="0" xr:uid="{00000000-0006-0000-0000-000007000000}">
      <text>
        <r>
          <rPr>
            <sz val="8"/>
            <color indexed="81"/>
            <rFont val="Tahoma"/>
          </rPr>
          <t>ian wright:
estimated</t>
        </r>
      </text>
    </comment>
    <comment ref="AV81" authorId="2" shapeId="0" xr:uid="{00000000-0006-0000-0000-000008000000}">
      <text>
        <r>
          <rPr>
            <sz val="8"/>
            <color indexed="81"/>
            <rFont val="Tahoma"/>
          </rPr>
          <t>ian wright:
estimated</t>
        </r>
      </text>
    </comment>
  </commentList>
</comments>
</file>

<file path=xl/sharedStrings.xml><?xml version="1.0" encoding="utf-8"?>
<sst xmlns="http://schemas.openxmlformats.org/spreadsheetml/2006/main" count="542" uniqueCount="104">
  <si>
    <t>Leaf no</t>
  </si>
  <si>
    <t>Species</t>
  </si>
  <si>
    <t>Conifer</t>
  </si>
  <si>
    <t>N-fixing</t>
  </si>
  <si>
    <t>site</t>
  </si>
  <si>
    <t>Site 2</t>
  </si>
  <si>
    <t>site2</t>
  </si>
  <si>
    <t>Gm</t>
  </si>
  <si>
    <t>gm/mass</t>
  </si>
  <si>
    <t>Rd</t>
  </si>
  <si>
    <t>Rd/mass</t>
  </si>
  <si>
    <t>Amax for Ci=250</t>
  </si>
  <si>
    <t>Amax/mass</t>
  </si>
  <si>
    <t>A/Ci-curve data</t>
  </si>
  <si>
    <t>TPU/area</t>
  </si>
  <si>
    <t>TPU/mass</t>
  </si>
  <si>
    <t>Jmax/area</t>
  </si>
  <si>
    <t>Jmax/mass</t>
  </si>
  <si>
    <t>Jmax/TPU mass</t>
  </si>
  <si>
    <t>average ETR</t>
  </si>
  <si>
    <t>Last point lower ETR</t>
  </si>
  <si>
    <t>Last/previous (Jmax)</t>
  </si>
  <si>
    <t>Last/previous (ETR)</t>
  </si>
  <si>
    <t>Jmax/Vcmax</t>
  </si>
  <si>
    <t>Vcmax/mass</t>
  </si>
  <si>
    <t>FR</t>
  </si>
  <si>
    <t>Average Vcmax</t>
  </si>
  <si>
    <t>GE-LMA</t>
  </si>
  <si>
    <t>dC13</t>
  </si>
  <si>
    <t>dN15</t>
  </si>
  <si>
    <t>N%</t>
  </si>
  <si>
    <t>C%</t>
  </si>
  <si>
    <t>P%</t>
  </si>
  <si>
    <t>P/N</t>
  </si>
  <si>
    <t>GE-N/area</t>
  </si>
  <si>
    <t>GE-P/area</t>
  </si>
  <si>
    <t>Modelled Cc-ci</t>
  </si>
  <si>
    <t>Ci</t>
  </si>
  <si>
    <t>Cc-modelled</t>
  </si>
  <si>
    <t>Cc/Ci-modelled</t>
  </si>
  <si>
    <t>Ci-Cc-modelled</t>
  </si>
  <si>
    <t>Measured Ci-Cc -less reliable!</t>
  </si>
  <si>
    <t>AvGtc</t>
  </si>
  <si>
    <t>av-CA</t>
  </si>
  <si>
    <t>av A</t>
  </si>
  <si>
    <t>Av-Ci</t>
  </si>
  <si>
    <t>av Ci/CA</t>
  </si>
  <si>
    <t>av-Cc</t>
  </si>
  <si>
    <t>Cc/Ci</t>
  </si>
  <si>
    <t>Ci-Cc</t>
  </si>
  <si>
    <t>Cc/Ca</t>
  </si>
  <si>
    <t>Astrotrichia floccosa</t>
  </si>
  <si>
    <t>hiRhiP</t>
  </si>
  <si>
    <t>HiR</t>
  </si>
  <si>
    <t>Y</t>
  </si>
  <si>
    <t>Breyenia oblongifolia</t>
  </si>
  <si>
    <t>Eucalyptus umbra</t>
  </si>
  <si>
    <t>N</t>
  </si>
  <si>
    <t>Lambertia formosa</t>
  </si>
  <si>
    <t>Macrozamia communis</t>
  </si>
  <si>
    <t>Notolea longifolia</t>
  </si>
  <si>
    <t>Syncarpia glomulifera</t>
  </si>
  <si>
    <t>Synoum glandulosum</t>
  </si>
  <si>
    <t>Xylomelium pyriforme</t>
  </si>
  <si>
    <t>Xylomelum pyriforme</t>
  </si>
  <si>
    <t>Acacia suaveolens</t>
  </si>
  <si>
    <t>MUcampus</t>
  </si>
  <si>
    <t>Pittosporum undulatum</t>
  </si>
  <si>
    <t>Polyscias sambucifolia</t>
  </si>
  <si>
    <t>Banksia integrifolia</t>
  </si>
  <si>
    <t>Banksia robur</t>
  </si>
  <si>
    <t>Banksia serrata</t>
  </si>
  <si>
    <t>Macadamia ternifolia</t>
  </si>
  <si>
    <t>Acacia myrtifolia</t>
  </si>
  <si>
    <t>hiRloP</t>
  </si>
  <si>
    <t>Angophora hispida</t>
  </si>
  <si>
    <t>Banksia marginata</t>
  </si>
  <si>
    <t>Banksia oblongifolia</t>
  </si>
  <si>
    <t>Corymbia gummifera</t>
  </si>
  <si>
    <t>Eriostemon australasius</t>
  </si>
  <si>
    <t>Grevillea speciosa</t>
  </si>
  <si>
    <t>Hakea dactyloides</t>
  </si>
  <si>
    <t>Lambertia formosana</t>
  </si>
  <si>
    <t>Persoonia lanceolata</t>
  </si>
  <si>
    <t>Persoonia levis</t>
  </si>
  <si>
    <t>Acacia falcata</t>
  </si>
  <si>
    <t>loRhiP</t>
  </si>
  <si>
    <t>LowR</t>
  </si>
  <si>
    <t>Eucalyptus fibrosa</t>
  </si>
  <si>
    <t>Eucalyptus haemostoma</t>
  </si>
  <si>
    <t>Eucalyptus hamaeostoma</t>
  </si>
  <si>
    <t>Macrozamia spiralis</t>
  </si>
  <si>
    <t>Banksia spinulosa</t>
  </si>
  <si>
    <t>loRloP</t>
  </si>
  <si>
    <t>Persoonia laurina</t>
  </si>
  <si>
    <t>Banksia aemula</t>
  </si>
  <si>
    <t>lowR</t>
  </si>
  <si>
    <t>Eucalyptus sclerophylla</t>
  </si>
  <si>
    <t>Agathis robusta</t>
  </si>
  <si>
    <t>Y??</t>
  </si>
  <si>
    <t>Araucaria bidwilii</t>
  </si>
  <si>
    <t>Cephalotaxus fortunei</t>
  </si>
  <si>
    <t>Ginkgo biloba</t>
  </si>
  <si>
    <t>Podocarpus elata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</si>
</sst>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8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b/>
      <sz val="10"/>
      <color rgb="FF0000FF"/>
      <name val="Arial"/>
      <family val="2"/>
    </font>
    <font>
      <sz val="10"/>
      <color rgb="FF0000FF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NumberFormat="1"/>
    <xf numFmtId="0" fontId="2" fillId="0" borderId="0" xfId="0" applyNumberFormat="1" applyFont="1" applyAlignment="1">
      <alignment vertical="center"/>
    </xf>
    <xf numFmtId="0" fontId="2" fillId="0" borderId="0" xfId="0" applyNumberFormat="1" applyFont="1"/>
    <xf numFmtId="0" fontId="1" fillId="0" borderId="0" xfId="0" applyNumberFormat="1" applyFont="1"/>
    <xf numFmtId="0" fontId="0" fillId="3" borderId="0" xfId="0" applyNumberFormat="1" applyFill="1"/>
    <xf numFmtId="0" fontId="3" fillId="0" borderId="0" xfId="0" applyNumberFormat="1" applyFont="1" applyFill="1"/>
    <xf numFmtId="0" fontId="0" fillId="2" borderId="0" xfId="0" applyNumberFormat="1" applyFill="1"/>
    <xf numFmtId="0" fontId="2" fillId="4" borderId="0" xfId="0" applyNumberFormat="1" applyFont="1" applyFill="1"/>
    <xf numFmtId="0" fontId="2" fillId="5" borderId="0" xfId="0" applyNumberFormat="1" applyFont="1" applyFill="1"/>
    <xf numFmtId="0" fontId="1" fillId="0" borderId="0" xfId="0" applyNumberFormat="1" applyFont="1" applyFill="1"/>
    <xf numFmtId="164" fontId="0" fillId="0" borderId="0" xfId="0" applyNumberFormat="1"/>
    <xf numFmtId="164" fontId="0" fillId="3" borderId="0" xfId="0" applyNumberFormat="1" applyFill="1"/>
    <xf numFmtId="164" fontId="0" fillId="2" borderId="0" xfId="0" applyNumberFormat="1" applyFill="1"/>
    <xf numFmtId="164" fontId="0" fillId="0" borderId="0" xfId="0" applyNumberFormat="1" applyFill="1"/>
    <xf numFmtId="164" fontId="0" fillId="6" borderId="0" xfId="0" applyNumberFormat="1" applyFill="1"/>
    <xf numFmtId="164" fontId="6" fillId="0" borderId="0" xfId="0" applyNumberFormat="1" applyFont="1" applyFill="1" applyBorder="1" applyAlignment="1">
      <alignment horizontal="right"/>
    </xf>
    <xf numFmtId="164" fontId="6" fillId="0" borderId="0" xfId="0" applyNumberFormat="1" applyFont="1" applyBorder="1" applyAlignment="1">
      <alignment horizontal="right"/>
    </xf>
    <xf numFmtId="164" fontId="7" fillId="0" borderId="0" xfId="0" applyNumberFormat="1" applyFont="1"/>
    <xf numFmtId="164" fontId="7" fillId="0" borderId="0" xfId="0" applyNumberFormat="1" applyFont="1" applyFill="1" applyBorder="1" applyAlignment="1">
      <alignment horizontal="right"/>
    </xf>
    <xf numFmtId="164" fontId="7" fillId="0" borderId="0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64" fontId="7" fillId="2" borderId="0" xfId="0" applyNumberFormat="1" applyFont="1" applyFill="1"/>
    <xf numFmtId="164" fontId="7" fillId="2" borderId="0" xfId="0" applyNumberFormat="1" applyFont="1" applyFill="1" applyBorder="1" applyAlignment="1">
      <alignment horizontal="right"/>
    </xf>
    <xf numFmtId="0" fontId="2" fillId="0" borderId="0" xfId="0" applyNumberFormat="1" applyFont="1" applyAlignment="1">
      <alignment horizontal="left"/>
    </xf>
    <xf numFmtId="164" fontId="2" fillId="0" borderId="0" xfId="0" applyNumberFormat="1" applyFont="1" applyAlignment="1">
      <alignment horizontal="left"/>
    </xf>
    <xf numFmtId="164" fontId="2" fillId="2" borderId="0" xfId="0" applyNumberFormat="1" applyFont="1" applyFill="1" applyAlignment="1">
      <alignment horizontal="left"/>
    </xf>
    <xf numFmtId="164" fontId="6" fillId="0" borderId="0" xfId="0" applyNumberFormat="1" applyFont="1" applyAlignment="1">
      <alignment horizontal="left"/>
    </xf>
    <xf numFmtId="0" fontId="2" fillId="0" borderId="0" xfId="0" applyNumberFormat="1" applyFont="1" applyAlignment="1"/>
    <xf numFmtId="164" fontId="2" fillId="0" borderId="0" xfId="0" applyNumberFormat="1" applyFont="1" applyAlignment="1"/>
    <xf numFmtId="164" fontId="6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dispRSqr val="1"/>
            <c:dispEq val="1"/>
            <c:trendlineLbl>
              <c:numFmt formatCode="0.000000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'averages-final'!#REF!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'averages-final'!#REF!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85-421E-8C80-1FFF5BEAB5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701440"/>
        <c:axId val="114703360"/>
      </c:scatterChart>
      <c:valAx>
        <c:axId val="114701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4703360"/>
        <c:crosses val="autoZero"/>
        <c:crossBetween val="midCat"/>
      </c:valAx>
      <c:valAx>
        <c:axId val="1147033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470144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72</xdr:row>
      <xdr:rowOff>0</xdr:rowOff>
    </xdr:from>
    <xdr:to>
      <xdr:col>2</xdr:col>
      <xdr:colOff>0</xdr:colOff>
      <xdr:row>73</xdr:row>
      <xdr:rowOff>95250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98"/>
  <sheetViews>
    <sheetView tabSelected="1" workbookViewId="0">
      <selection activeCell="F5" sqref="F5"/>
    </sheetView>
  </sheetViews>
  <sheetFormatPr defaultColWidth="9.15234375" defaultRowHeight="12.45" x14ac:dyDescent="0.3"/>
  <cols>
    <col min="1" max="1" width="7.84375" style="1" bestFit="1" customWidth="1"/>
    <col min="2" max="2" width="23" style="1" bestFit="1" customWidth="1"/>
    <col min="3" max="3" width="7.53515625" style="1" bestFit="1" customWidth="1"/>
    <col min="4" max="4" width="8" style="1" bestFit="1" customWidth="1"/>
    <col min="5" max="6" width="10.3828125" style="1" bestFit="1" customWidth="1"/>
    <col min="7" max="7" width="5.53515625" style="1" bestFit="1" customWidth="1"/>
    <col min="8" max="8" width="5.53515625" style="11" bestFit="1" customWidth="1"/>
    <col min="9" max="9" width="9" style="11" bestFit="1" customWidth="1"/>
    <col min="10" max="10" width="6.15234375" style="11" bestFit="1" customWidth="1"/>
    <col min="11" max="11" width="8.53515625" style="11" bestFit="1" customWidth="1"/>
    <col min="12" max="12" width="16" style="11" bestFit="1" customWidth="1"/>
    <col min="13" max="13" width="11.3828125" style="11" bestFit="1" customWidth="1"/>
    <col min="14" max="14" width="15" style="11" bestFit="1" customWidth="1"/>
    <col min="15" max="15" width="9.3828125" style="11" bestFit="1" customWidth="1"/>
    <col min="16" max="16" width="9.84375" style="11" bestFit="1" customWidth="1"/>
    <col min="17" max="17" width="10.69140625" style="11" bestFit="1" customWidth="1"/>
    <col min="18" max="18" width="11.15234375" style="11" bestFit="1" customWidth="1"/>
    <col min="19" max="19" width="15.53515625" style="11" bestFit="1" customWidth="1"/>
    <col min="20" max="20" width="12.53515625" style="11" bestFit="1" customWidth="1"/>
    <col min="21" max="22" width="20" style="11" bestFit="1" customWidth="1"/>
    <col min="23" max="23" width="18.53515625" style="11" bestFit="1" customWidth="1"/>
    <col min="24" max="24" width="12.84375" style="11" bestFit="1" customWidth="1"/>
    <col min="25" max="25" width="12.3828125" style="11" bestFit="1" customWidth="1"/>
    <col min="26" max="26" width="5.53515625" style="11" bestFit="1" customWidth="1"/>
    <col min="27" max="27" width="15.53515625" style="11" bestFit="1" customWidth="1"/>
    <col min="28" max="28" width="14.53515625" style="11" bestFit="1" customWidth="1"/>
    <col min="29" max="29" width="7.53515625" style="11" bestFit="1" customWidth="1"/>
    <col min="30" max="30" width="12.3828125" style="11" bestFit="1" customWidth="1"/>
    <col min="31" max="32" width="15" style="11" bestFit="1" customWidth="1"/>
    <col min="33" max="33" width="28.3828125" style="11" bestFit="1" customWidth="1"/>
    <col min="34" max="34" width="6.3046875" style="11" bestFit="1" customWidth="1"/>
    <col min="35" max="35" width="7.53515625" style="11" bestFit="1" customWidth="1"/>
    <col min="36" max="36" width="6.53515625" style="11" bestFit="1" customWidth="1"/>
    <col min="37" max="37" width="7.53515625" style="11" bestFit="1" customWidth="1"/>
    <col min="38" max="38" width="8.69140625" style="11" bestFit="1" customWidth="1"/>
    <col min="39" max="39" width="7.53515625" style="11" bestFit="1" customWidth="1"/>
    <col min="40" max="40" width="5.69140625" style="11" bestFit="1" customWidth="1"/>
    <col min="41" max="42" width="6.53515625" style="11" bestFit="1" customWidth="1"/>
    <col min="43" max="43" width="12.3828125" style="1" bestFit="1" customWidth="1"/>
    <col min="44" max="44" width="8.15234375" style="18" bestFit="1" customWidth="1"/>
    <col min="45" max="45" width="7.15234375" style="18" bestFit="1" customWidth="1"/>
    <col min="46" max="46" width="6.15234375" style="18" bestFit="1" customWidth="1"/>
    <col min="47" max="47" width="5.53515625" style="18" bestFit="1" customWidth="1"/>
    <col min="48" max="48" width="6.53515625" style="18" bestFit="1" customWidth="1"/>
    <col min="49" max="50" width="5.53515625" style="18" bestFit="1" customWidth="1"/>
    <col min="51" max="52" width="10.15234375" style="18" bestFit="1" customWidth="1"/>
    <col min="53" max="54" width="6.3828125" style="1" customWidth="1"/>
    <col min="55" max="16384" width="9.15234375" style="1"/>
  </cols>
  <sheetData>
    <row r="1" spans="1:52" s="24" customFormat="1" x14ac:dyDescent="0.3">
      <c r="A1" s="24" t="s">
        <v>0</v>
      </c>
      <c r="B1" s="28" t="s">
        <v>1</v>
      </c>
      <c r="C1" s="28" t="s">
        <v>2</v>
      </c>
      <c r="D1" s="28" t="s">
        <v>3</v>
      </c>
      <c r="E1" s="2" t="s">
        <v>4</v>
      </c>
      <c r="F1" s="2" t="s">
        <v>5</v>
      </c>
      <c r="G1" s="2" t="s">
        <v>6</v>
      </c>
      <c r="H1" s="25" t="s">
        <v>7</v>
      </c>
      <c r="I1" s="25" t="s">
        <v>8</v>
      </c>
      <c r="J1" s="25" t="s">
        <v>9</v>
      </c>
      <c r="K1" s="25" t="s">
        <v>10</v>
      </c>
      <c r="L1" s="29" t="s">
        <v>11</v>
      </c>
      <c r="M1" s="25" t="s">
        <v>12</v>
      </c>
      <c r="N1" s="26" t="s">
        <v>13</v>
      </c>
      <c r="O1" s="29" t="s">
        <v>14</v>
      </c>
      <c r="P1" s="25" t="s">
        <v>15</v>
      </c>
      <c r="Q1" s="29" t="s">
        <v>16</v>
      </c>
      <c r="R1" s="29" t="s">
        <v>17</v>
      </c>
      <c r="S1" s="29" t="s">
        <v>18</v>
      </c>
      <c r="T1" s="29" t="s">
        <v>19</v>
      </c>
      <c r="U1" s="29" t="s">
        <v>20</v>
      </c>
      <c r="V1" s="29" t="s">
        <v>21</v>
      </c>
      <c r="W1" s="29" t="s">
        <v>22</v>
      </c>
      <c r="X1" s="25" t="s">
        <v>23</v>
      </c>
      <c r="Y1" s="25" t="s">
        <v>24</v>
      </c>
      <c r="Z1" s="25" t="s">
        <v>25</v>
      </c>
      <c r="AA1" s="25" t="s">
        <v>26</v>
      </c>
      <c r="AB1" s="26" t="s">
        <v>36</v>
      </c>
      <c r="AC1" s="25" t="s">
        <v>37</v>
      </c>
      <c r="AD1" s="25" t="s">
        <v>38</v>
      </c>
      <c r="AE1" s="25" t="s">
        <v>39</v>
      </c>
      <c r="AF1" s="25" t="s">
        <v>40</v>
      </c>
      <c r="AG1" s="26" t="s">
        <v>41</v>
      </c>
      <c r="AH1" s="25" t="s">
        <v>42</v>
      </c>
      <c r="AI1" s="25" t="s">
        <v>43</v>
      </c>
      <c r="AJ1" s="25" t="s">
        <v>44</v>
      </c>
      <c r="AK1" s="25" t="s">
        <v>45</v>
      </c>
      <c r="AL1" s="25" t="s">
        <v>46</v>
      </c>
      <c r="AM1" s="25" t="s">
        <v>47</v>
      </c>
      <c r="AN1" s="25" t="s">
        <v>48</v>
      </c>
      <c r="AO1" s="25" t="s">
        <v>49</v>
      </c>
      <c r="AP1" s="25" t="s">
        <v>50</v>
      </c>
      <c r="AQ1" s="24" t="s">
        <v>38</v>
      </c>
      <c r="AR1" s="30" t="s">
        <v>27</v>
      </c>
      <c r="AS1" s="16" t="s">
        <v>28</v>
      </c>
      <c r="AT1" s="16" t="s">
        <v>29</v>
      </c>
      <c r="AU1" s="16" t="s">
        <v>30</v>
      </c>
      <c r="AV1" s="16" t="s">
        <v>31</v>
      </c>
      <c r="AW1" s="17" t="s">
        <v>32</v>
      </c>
      <c r="AX1" s="17" t="s">
        <v>33</v>
      </c>
      <c r="AY1" s="27" t="s">
        <v>34</v>
      </c>
      <c r="AZ1" s="27" t="s">
        <v>35</v>
      </c>
    </row>
    <row r="2" spans="1:52" x14ac:dyDescent="0.3">
      <c r="A2" s="1">
        <v>28</v>
      </c>
      <c r="B2" s="1" t="s">
        <v>51</v>
      </c>
      <c r="E2" s="4" t="s">
        <v>52</v>
      </c>
      <c r="F2" s="4" t="s">
        <v>52</v>
      </c>
      <c r="G2" s="4" t="s">
        <v>53</v>
      </c>
      <c r="H2" s="11">
        <v>0.13242266009774425</v>
      </c>
      <c r="I2" s="11">
        <v>2.2416151367334844</v>
      </c>
      <c r="J2" s="11">
        <v>-1.0410797255663393</v>
      </c>
      <c r="K2" s="11">
        <v>-1.7623117294678189E-2</v>
      </c>
      <c r="L2" s="11">
        <v>9.9467777016617056</v>
      </c>
      <c r="M2" s="11">
        <v>0.16837637486900017</v>
      </c>
      <c r="O2" s="11">
        <v>6.0495286954838985</v>
      </c>
      <c r="P2" s="11">
        <v>0.10240479298551167</v>
      </c>
      <c r="Q2" s="11">
        <v>97.904132542218306</v>
      </c>
      <c r="R2" s="11">
        <v>1.6572947960221223</v>
      </c>
      <c r="S2" s="11">
        <v>16.183761987162047</v>
      </c>
      <c r="T2" s="11">
        <v>92.407924902540159</v>
      </c>
      <c r="U2" s="11" t="s">
        <v>54</v>
      </c>
      <c r="V2" s="11">
        <v>0.94856101897417</v>
      </c>
      <c r="W2" s="11">
        <v>0.92288096022227173</v>
      </c>
      <c r="X2" s="11">
        <f>Q2/AA2</f>
        <v>2.2733690138394156</v>
      </c>
      <c r="Y2" s="11">
        <f>AA2/AR2</f>
        <v>0.72900386427946129</v>
      </c>
      <c r="Z2" s="11">
        <f>Y2/6.25/20.5/(AU2/100)</f>
        <v>0.27354741623994799</v>
      </c>
      <c r="AA2" s="11">
        <v>43.065658037131129</v>
      </c>
      <c r="AC2" s="11">
        <v>250</v>
      </c>
      <c r="AD2" s="11">
        <v>174.8861358447281</v>
      </c>
      <c r="AE2" s="11">
        <f>AD2/AC2</f>
        <v>0.69954454337891236</v>
      </c>
      <c r="AF2" s="11">
        <f>AC2-AD2</f>
        <v>75.113864155271898</v>
      </c>
      <c r="AH2" s="11">
        <v>0.11439877151902998</v>
      </c>
      <c r="AI2" s="11">
        <v>380.64333333333337</v>
      </c>
      <c r="AJ2" s="11">
        <v>10.284214888934191</v>
      </c>
      <c r="AK2" s="11">
        <f>AI2-AJ2/AH2</f>
        <v>290.74538467202774</v>
      </c>
      <c r="AL2" s="11">
        <f>AK2/AI2</f>
        <v>0.76382628884089487</v>
      </c>
      <c r="AM2" s="11">
        <f>AK2-AJ2/H2</f>
        <v>213.08333739595602</v>
      </c>
      <c r="AN2" s="11">
        <f>AM2/AK2</f>
        <v>0.7328863969287851</v>
      </c>
      <c r="AO2" s="11">
        <f>AK2-AM2</f>
        <v>77.662047276071718</v>
      </c>
      <c r="AP2" s="11">
        <f>AM2/AI2</f>
        <v>0.55979789670808888</v>
      </c>
      <c r="AR2" s="18">
        <v>59.07466358864464</v>
      </c>
      <c r="AS2" s="19">
        <v>-30.1</v>
      </c>
      <c r="AT2" s="19">
        <v>-3.7880125037825643</v>
      </c>
      <c r="AU2" s="19">
        <v>2.08</v>
      </c>
      <c r="AV2" s="19">
        <v>46.8</v>
      </c>
      <c r="AW2" s="20">
        <v>6.9737499999999994E-2</v>
      </c>
      <c r="AX2" s="19">
        <f t="shared" ref="AX2:AX33" si="0">AW2/AU2*14.0067/30.97</f>
        <v>1.5163437340881995E-2</v>
      </c>
      <c r="AY2" s="18">
        <f t="shared" ref="AY2:AY33" si="1">AU2*AR2/100</f>
        <v>1.2287530026438085</v>
      </c>
      <c r="AZ2" s="18">
        <f t="shared" ref="AZ2:AZ33" si="2">AW2*AR2/100</f>
        <v>4.1197193520131049E-2</v>
      </c>
    </row>
    <row r="3" spans="1:52" x14ac:dyDescent="0.3">
      <c r="A3" s="1">
        <v>30</v>
      </c>
      <c r="B3" s="1" t="s">
        <v>51</v>
      </c>
      <c r="E3" s="4" t="s">
        <v>52</v>
      </c>
      <c r="F3" s="4" t="s">
        <v>52</v>
      </c>
      <c r="G3" s="4" t="s">
        <v>53</v>
      </c>
      <c r="H3" s="11">
        <v>0.10034165123320225</v>
      </c>
      <c r="I3" s="11">
        <v>1.5705449458055896</v>
      </c>
      <c r="J3" s="11">
        <v>-1.2087909126184131</v>
      </c>
      <c r="K3" s="11">
        <v>-1.8919964292160155E-2</v>
      </c>
      <c r="L3" s="11">
        <v>8.9465828233321325</v>
      </c>
      <c r="M3" s="11">
        <v>0.14003168437760385</v>
      </c>
      <c r="O3" s="11">
        <v>4.1027235512045319</v>
      </c>
      <c r="P3" s="11">
        <v>6.4215723562357829E-2</v>
      </c>
      <c r="Q3" s="11">
        <v>81.576252122017308</v>
      </c>
      <c r="R3" s="11">
        <v>1.27682940128459</v>
      </c>
      <c r="S3" s="11">
        <v>19.883438672846253</v>
      </c>
      <c r="T3" s="11">
        <v>82.131684862051657</v>
      </c>
      <c r="U3" s="11" t="s">
        <v>54</v>
      </c>
      <c r="V3" s="11">
        <v>0.91686707959822866</v>
      </c>
      <c r="W3" s="11">
        <v>0.90395129019760934</v>
      </c>
      <c r="X3" s="11">
        <f>Q3/AA3</f>
        <v>1.9558410336848977</v>
      </c>
      <c r="Y3" s="11">
        <f>AA3/AR3</f>
        <v>0.65282882365903872</v>
      </c>
      <c r="Z3" s="12">
        <f>Y3/6.25/20.5/(AU3/100)</f>
        <v>0.40438486947520785</v>
      </c>
      <c r="AA3" s="11">
        <v>41.709040109626784</v>
      </c>
      <c r="AC3" s="11">
        <v>250</v>
      </c>
      <c r="AD3" s="11">
        <v>160.83879213289467</v>
      </c>
      <c r="AE3" s="11">
        <f>AD3/AC3</f>
        <v>0.6433551685315787</v>
      </c>
      <c r="AF3" s="11">
        <f>AC3-AD3</f>
        <v>89.161207867105333</v>
      </c>
      <c r="AH3" s="11">
        <v>0.11492826994370499</v>
      </c>
      <c r="AI3" s="11">
        <v>366.42</v>
      </c>
      <c r="AJ3" s="11">
        <v>8.4873081356217757</v>
      </c>
      <c r="AK3" s="11">
        <v>291.69305845605072</v>
      </c>
      <c r="AL3" s="11">
        <v>0.79606205571762123</v>
      </c>
      <c r="AM3" s="11">
        <f>AK3-AJ3/H3</f>
        <v>207.10895971627042</v>
      </c>
      <c r="AN3" s="11">
        <f>AM3/AK3</f>
        <v>0.7100236145916905</v>
      </c>
      <c r="AO3" s="11">
        <f>AK3-AM3</f>
        <v>84.584098739780302</v>
      </c>
      <c r="AP3" s="11">
        <f>AM3/AI3</f>
        <v>0.56522285823991703</v>
      </c>
      <c r="AR3" s="18">
        <v>63.889703698822437</v>
      </c>
      <c r="AS3" s="19">
        <v>-29.819843371592569</v>
      </c>
      <c r="AT3" s="19">
        <v>-1.7180589140931535</v>
      </c>
      <c r="AU3" s="19">
        <v>1.26</v>
      </c>
      <c r="AV3" s="19">
        <v>48.1</v>
      </c>
      <c r="AW3" s="20">
        <v>4.5652173913043478E-2</v>
      </c>
      <c r="AX3" s="19">
        <f t="shared" si="0"/>
        <v>1.6386474989821848E-2</v>
      </c>
      <c r="AY3" s="18">
        <f t="shared" si="1"/>
        <v>0.80501026660516273</v>
      </c>
      <c r="AZ3" s="18">
        <f t="shared" si="2"/>
        <v>2.916703864511459E-2</v>
      </c>
    </row>
    <row r="4" spans="1:52" x14ac:dyDescent="0.3">
      <c r="A4" s="1">
        <v>31</v>
      </c>
      <c r="B4" s="1" t="s">
        <v>51</v>
      </c>
      <c r="E4" s="4" t="s">
        <v>52</v>
      </c>
      <c r="F4" s="4" t="s">
        <v>52</v>
      </c>
      <c r="G4" s="4" t="s">
        <v>53</v>
      </c>
      <c r="H4" s="11">
        <v>9.9993708761024397E-2</v>
      </c>
      <c r="I4" s="11">
        <v>1.4814814850731599</v>
      </c>
      <c r="J4" s="11">
        <v>-0.70497816910819799</v>
      </c>
      <c r="K4" s="11">
        <v>-1.0444778155099914E-2</v>
      </c>
      <c r="L4" s="11">
        <v>8.9872893400350424</v>
      </c>
      <c r="M4" s="11">
        <v>0.13315340458145933</v>
      </c>
      <c r="O4" s="11">
        <v>4.5282692005754654</v>
      </c>
      <c r="P4" s="11">
        <v>6.7089690573557889E-2</v>
      </c>
      <c r="Q4" s="11">
        <v>90.149077118390395</v>
      </c>
      <c r="R4" s="11">
        <v>1.3356259138913413</v>
      </c>
      <c r="S4" s="11">
        <v>19.908064897496377</v>
      </c>
      <c r="T4" s="11">
        <v>88.840184180695402</v>
      </c>
      <c r="U4" s="11" t="s">
        <v>54</v>
      </c>
      <c r="V4" s="11">
        <v>0.91767115368505392</v>
      </c>
      <c r="W4" s="11">
        <v>0.90253721358885686</v>
      </c>
      <c r="X4" s="11">
        <f>Q4/AA4</f>
        <v>2.2031445913332952</v>
      </c>
      <c r="Y4" s="11">
        <f>AA4/AR4</f>
        <v>0.60623615860048907</v>
      </c>
      <c r="Z4" s="11">
        <f>Y4/6.25/20.5/(AU4/100)</f>
        <v>0.2957249554148727</v>
      </c>
      <c r="AA4" s="11">
        <v>40.918366172160376</v>
      </c>
      <c r="AC4" s="11">
        <v>250</v>
      </c>
      <c r="AD4" s="11">
        <v>160.12145212541509</v>
      </c>
      <c r="AE4" s="11">
        <f>AD4/AC4</f>
        <v>0.64048580850166037</v>
      </c>
      <c r="AF4" s="11">
        <f>AC4-AD4</f>
        <v>89.87854787458491</v>
      </c>
      <c r="AH4" s="11">
        <v>0.10544749149713822</v>
      </c>
      <c r="AI4" s="11">
        <v>382.16666666666669</v>
      </c>
      <c r="AJ4" s="11">
        <v>8.8053769966295423</v>
      </c>
      <c r="AK4" s="11">
        <v>296.0073179701796</v>
      </c>
      <c r="AL4" s="11">
        <v>0.77455033049327415</v>
      </c>
      <c r="AM4" s="11">
        <f>AK4-AJ4/H4</f>
        <v>207.94800798225256</v>
      </c>
      <c r="AN4" s="11">
        <f>AM4/AK4</f>
        <v>0.70250968593689189</v>
      </c>
      <c r="AO4" s="11">
        <f>AK4-AM4</f>
        <v>88.059309987927037</v>
      </c>
      <c r="AP4" s="11">
        <f>AM4/AI4</f>
        <v>0.54412910941714576</v>
      </c>
      <c r="AR4" s="18">
        <v>67.495753250055913</v>
      </c>
      <c r="AS4" s="19">
        <v>-29.15</v>
      </c>
      <c r="AT4" s="19">
        <v>-1.65</v>
      </c>
      <c r="AU4" s="19">
        <v>1.6</v>
      </c>
      <c r="AV4" s="19">
        <v>46.9</v>
      </c>
      <c r="AW4" s="20">
        <v>5.5461538461538451E-2</v>
      </c>
      <c r="AX4" s="19">
        <f t="shared" si="0"/>
        <v>1.5677129697473979E-2</v>
      </c>
      <c r="AY4" s="18">
        <f t="shared" si="1"/>
        <v>1.0799320520008946</v>
      </c>
      <c r="AZ4" s="18">
        <f t="shared" si="2"/>
        <v>3.7434183148684845E-2</v>
      </c>
    </row>
    <row r="5" spans="1:52" x14ac:dyDescent="0.3">
      <c r="A5" s="1">
        <v>55</v>
      </c>
      <c r="B5" s="7" t="s">
        <v>55</v>
      </c>
      <c r="C5" s="7"/>
      <c r="D5" s="7"/>
      <c r="E5" s="6" t="s">
        <v>52</v>
      </c>
      <c r="F5" s="4" t="s">
        <v>52</v>
      </c>
      <c r="G5" s="4" t="s">
        <v>53</v>
      </c>
      <c r="J5" s="11">
        <v>-1.0254557169085758</v>
      </c>
      <c r="K5" s="11">
        <v>-8.532158404043845E-3</v>
      </c>
      <c r="AR5" s="18">
        <v>120.18714003511207</v>
      </c>
      <c r="AS5" s="19">
        <v>-32.200000000000003</v>
      </c>
      <c r="AT5" s="19">
        <v>-3.95</v>
      </c>
      <c r="AU5" s="19">
        <v>1.61</v>
      </c>
      <c r="AV5" s="19">
        <v>50</v>
      </c>
      <c r="AW5" s="19">
        <v>2.9386330762499999E-2</v>
      </c>
      <c r="AX5" s="19">
        <f t="shared" si="0"/>
        <v>8.2549435556972337E-3</v>
      </c>
      <c r="AY5" s="18">
        <f t="shared" si="1"/>
        <v>1.9350129545653045</v>
      </c>
      <c r="AZ5" s="18">
        <f t="shared" si="2"/>
        <v>3.5318590504707086E-2</v>
      </c>
    </row>
    <row r="6" spans="1:52" x14ac:dyDescent="0.3">
      <c r="A6" s="1">
        <v>51</v>
      </c>
      <c r="B6" s="1" t="s">
        <v>56</v>
      </c>
      <c r="E6" s="6" t="s">
        <v>52</v>
      </c>
      <c r="F6" s="4" t="s">
        <v>52</v>
      </c>
      <c r="G6" s="4" t="s">
        <v>53</v>
      </c>
      <c r="H6" s="11">
        <v>6.5436047131803787E-2</v>
      </c>
      <c r="I6" s="11">
        <v>0.2816678017013694</v>
      </c>
      <c r="J6" s="11">
        <v>-1.4491228265360359</v>
      </c>
      <c r="K6" s="11">
        <v>-6.2377123747026763E-3</v>
      </c>
      <c r="L6" s="11">
        <v>8.7372438449114167</v>
      </c>
      <c r="M6" s="11">
        <v>3.760924405730038E-2</v>
      </c>
      <c r="O6" s="11">
        <v>5.0445595114905011</v>
      </c>
      <c r="P6" s="11">
        <v>2.1714178200453526E-2</v>
      </c>
      <c r="Q6" s="13">
        <v>126.712291213043</v>
      </c>
      <c r="R6" s="11">
        <v>0.5454298369006283</v>
      </c>
      <c r="S6" s="11">
        <v>25.118603700564471</v>
      </c>
      <c r="T6" s="11">
        <v>103.62644383804393</v>
      </c>
      <c r="U6" s="11" t="s">
        <v>54</v>
      </c>
      <c r="V6" s="11">
        <v>0.8122220378104551</v>
      </c>
      <c r="W6" s="11">
        <v>0.73942890159465335</v>
      </c>
      <c r="X6" s="11">
        <f t="shared" ref="X6:X37" si="3">Q6/AA6</f>
        <v>2.4063810397495886</v>
      </c>
      <c r="Y6" s="11">
        <f t="shared" ref="Y6:Y37" si="4">AA6/AR6</f>
        <v>0.22665979655382695</v>
      </c>
      <c r="Z6" s="11">
        <f t="shared" ref="Z6:Z37" si="5">Y6/6.25/20.5/(AU6/100)</f>
        <v>0.24570167648111324</v>
      </c>
      <c r="AA6" s="13">
        <v>52.656785903793882</v>
      </c>
      <c r="AC6" s="11">
        <v>250</v>
      </c>
      <c r="AD6" s="11">
        <v>116.47659466177069</v>
      </c>
      <c r="AE6" s="11">
        <f t="shared" ref="AE6:AE37" si="6">AD6/AC6</f>
        <v>0.46590637864708279</v>
      </c>
      <c r="AF6" s="11">
        <f t="shared" ref="AF6:AF37" si="7">AC6-AD6</f>
        <v>133.52340533822931</v>
      </c>
      <c r="AH6" s="11">
        <v>5.9100329780231144E-2</v>
      </c>
      <c r="AI6" s="11">
        <v>365.75</v>
      </c>
      <c r="AJ6" s="11">
        <v>8.1678292346171979</v>
      </c>
      <c r="AK6" s="11">
        <v>226.88855231268849</v>
      </c>
      <c r="AL6" s="11">
        <v>0.62033780536620231</v>
      </c>
      <c r="AM6" s="11">
        <f t="shared" ref="AM6:AM37" si="8">AK6-AJ6/H6</f>
        <v>102.06699611194115</v>
      </c>
      <c r="AN6" s="11">
        <f t="shared" ref="AN6:AN37" si="9">AL6/AJ6</f>
        <v>7.594891954119995E-2</v>
      </c>
      <c r="AO6" s="11">
        <f t="shared" ref="AO6:AO37" si="10">AJ6-AL6</f>
        <v>7.5474914292509956</v>
      </c>
      <c r="AP6" s="11">
        <f t="shared" ref="AP6:AP37" si="11">AL6/AH6</f>
        <v>10.496350996229181</v>
      </c>
      <c r="AR6" s="18">
        <v>232.31639092770914</v>
      </c>
      <c r="AS6" s="19">
        <v>-31.575330000000001</v>
      </c>
      <c r="AT6" s="19">
        <v>-1.889720795360248</v>
      </c>
      <c r="AU6" s="19">
        <v>0.72</v>
      </c>
      <c r="AV6" s="19">
        <v>53.9</v>
      </c>
      <c r="AW6" s="19">
        <v>2.7691642474999997E-2</v>
      </c>
      <c r="AX6" s="19">
        <f t="shared" si="0"/>
        <v>1.7394455595674239E-2</v>
      </c>
      <c r="AY6" s="18">
        <f t="shared" si="1"/>
        <v>1.6726780146795057</v>
      </c>
      <c r="AZ6" s="18">
        <f t="shared" si="2"/>
        <v>6.4332224386524542E-2</v>
      </c>
    </row>
    <row r="7" spans="1:52" x14ac:dyDescent="0.3">
      <c r="A7" s="1">
        <v>52</v>
      </c>
      <c r="B7" s="1" t="s">
        <v>56</v>
      </c>
      <c r="E7" s="6" t="s">
        <v>52</v>
      </c>
      <c r="F7" s="4" t="s">
        <v>52</v>
      </c>
      <c r="G7" s="4" t="s">
        <v>53</v>
      </c>
      <c r="H7" s="11">
        <v>3.5228833014415803E-2</v>
      </c>
      <c r="I7" s="11">
        <v>0.25169364177558851</v>
      </c>
      <c r="J7" s="11">
        <v>-0.74679132458511266</v>
      </c>
      <c r="K7" s="11">
        <v>-5.3354769956281949E-3</v>
      </c>
      <c r="L7" s="11">
        <v>3.3730014115788971</v>
      </c>
      <c r="M7" s="11">
        <v>2.4098527721514183E-2</v>
      </c>
      <c r="O7" s="11">
        <v>2.0553382069279049</v>
      </c>
      <c r="P7" s="11">
        <v>1.4684436415208661E-2</v>
      </c>
      <c r="Q7" s="11">
        <v>44.06845583373088</v>
      </c>
      <c r="R7" s="11">
        <v>0.31484863922911122</v>
      </c>
      <c r="S7" s="11">
        <v>21.440975351496821</v>
      </c>
      <c r="T7" s="11">
        <v>55.231277445103572</v>
      </c>
      <c r="U7" s="11" t="s">
        <v>57</v>
      </c>
      <c r="V7" s="11">
        <v>0.84318503902899922</v>
      </c>
      <c r="W7" s="11">
        <v>1.0671306487389929</v>
      </c>
      <c r="X7" s="11">
        <f t="shared" si="3"/>
        <v>2.6132345988329289</v>
      </c>
      <c r="Y7" s="11">
        <f t="shared" si="4"/>
        <v>0.12048234757404586</v>
      </c>
      <c r="Z7" s="11">
        <f t="shared" si="5"/>
        <v>0.1000372372176821</v>
      </c>
      <c r="AA7" s="11">
        <v>16.863566651617067</v>
      </c>
      <c r="AC7" s="11">
        <v>250</v>
      </c>
      <c r="AD7" s="11">
        <v>154.25452327079219</v>
      </c>
      <c r="AE7" s="11">
        <f t="shared" si="6"/>
        <v>0.61701809308316879</v>
      </c>
      <c r="AF7" s="11">
        <f t="shared" si="7"/>
        <v>95.745476729207809</v>
      </c>
      <c r="AH7" s="11">
        <v>1.6929340837389385E-2</v>
      </c>
      <c r="AI7" s="11">
        <v>370.46</v>
      </c>
      <c r="AJ7" s="11">
        <v>2.6555295006624524</v>
      </c>
      <c r="AK7" s="11">
        <v>213.65903688915233</v>
      </c>
      <c r="AL7" s="11">
        <v>0.57673982856219919</v>
      </c>
      <c r="AM7" s="11">
        <f t="shared" si="8"/>
        <v>138.2796026746895</v>
      </c>
      <c r="AN7" s="11">
        <f t="shared" si="9"/>
        <v>0.21718449311834975</v>
      </c>
      <c r="AO7" s="11">
        <f t="shared" si="10"/>
        <v>2.0787896721002532</v>
      </c>
      <c r="AP7" s="11">
        <f t="shared" si="11"/>
        <v>34.067471031620876</v>
      </c>
      <c r="AR7" s="18">
        <v>139.96711544197859</v>
      </c>
      <c r="AS7" s="19">
        <v>-32.200000000000003</v>
      </c>
      <c r="AT7" s="19">
        <v>-1.8042258131873941</v>
      </c>
      <c r="AU7" s="19">
        <v>0.94</v>
      </c>
      <c r="AV7" s="19">
        <v>53.3</v>
      </c>
      <c r="AW7" s="19">
        <v>5.4942186000000004E-2</v>
      </c>
      <c r="AX7" s="19">
        <f t="shared" si="0"/>
        <v>2.6434597539355179E-2</v>
      </c>
      <c r="AY7" s="18">
        <f t="shared" si="1"/>
        <v>1.3156908851545988</v>
      </c>
      <c r="AZ7" s="18">
        <f t="shared" si="2"/>
        <v>7.6900992904966603E-2</v>
      </c>
    </row>
    <row r="8" spans="1:52" x14ac:dyDescent="0.3">
      <c r="A8" s="1">
        <v>53</v>
      </c>
      <c r="B8" s="1" t="s">
        <v>58</v>
      </c>
      <c r="E8" s="6" t="s">
        <v>52</v>
      </c>
      <c r="F8" s="4" t="s">
        <v>52</v>
      </c>
      <c r="G8" s="4" t="s">
        <v>53</v>
      </c>
      <c r="H8" s="11">
        <v>8.4541979544374909E-2</v>
      </c>
      <c r="I8" s="11">
        <v>0.40053523450984463</v>
      </c>
      <c r="J8" s="11">
        <v>-1.5677737312425437</v>
      </c>
      <c r="K8" s="11">
        <v>-7.4276545508613848E-3</v>
      </c>
      <c r="L8" s="11">
        <v>6.6565225702720578</v>
      </c>
      <c r="M8" s="11">
        <v>3.1536661940882942E-2</v>
      </c>
      <c r="O8" s="11">
        <v>3.3820605340925058</v>
      </c>
      <c r="P8" s="11">
        <v>1.6023216116417095E-2</v>
      </c>
      <c r="Q8" s="11">
        <v>93.443064766083197</v>
      </c>
      <c r="R8" s="11">
        <v>0.4427059794567112</v>
      </c>
      <c r="S8" s="11">
        <v>27.629033786988789</v>
      </c>
      <c r="T8" s="11">
        <v>110.75450681947083</v>
      </c>
      <c r="U8" s="11" t="s">
        <v>54</v>
      </c>
      <c r="V8" s="11">
        <v>0.9484332518327957</v>
      </c>
      <c r="W8" s="11">
        <v>0.90315448487881977</v>
      </c>
      <c r="X8" s="11">
        <f t="shared" si="3"/>
        <v>3.0077544514091001</v>
      </c>
      <c r="Y8" s="11">
        <f t="shared" si="4"/>
        <v>0.14718820522377027</v>
      </c>
      <c r="Z8" s="12">
        <f t="shared" si="5"/>
        <v>0.37057612644851684</v>
      </c>
      <c r="AA8" s="11">
        <v>31.067384746885217</v>
      </c>
      <c r="AC8" s="11">
        <v>250</v>
      </c>
      <c r="AD8" s="11">
        <v>171.26370110865287</v>
      </c>
      <c r="AE8" s="11">
        <f t="shared" si="6"/>
        <v>0.68505480443461142</v>
      </c>
      <c r="AF8" s="11">
        <f t="shared" si="7"/>
        <v>78.736298891347133</v>
      </c>
      <c r="AH8" s="11">
        <v>8.7032763494397716E-2</v>
      </c>
      <c r="AI8" s="11">
        <v>383.07</v>
      </c>
      <c r="AJ8" s="11">
        <v>10.593375197828909</v>
      </c>
      <c r="AK8" s="11">
        <v>261.88405390736062</v>
      </c>
      <c r="AL8" s="11">
        <v>0.68364542748677948</v>
      </c>
      <c r="AM8" s="11">
        <f t="shared" si="8"/>
        <v>136.5809174665041</v>
      </c>
      <c r="AN8" s="11">
        <f t="shared" si="9"/>
        <v>6.4535184935854181E-2</v>
      </c>
      <c r="AO8" s="11">
        <f t="shared" si="10"/>
        <v>9.9097297703421301</v>
      </c>
      <c r="AP8" s="11">
        <f t="shared" si="11"/>
        <v>7.8550352768102742</v>
      </c>
      <c r="AR8" s="18">
        <v>211.07251562483194</v>
      </c>
      <c r="AS8" s="19">
        <v>-31.7</v>
      </c>
      <c r="AT8" s="19">
        <v>-2</v>
      </c>
      <c r="AU8" s="19">
        <v>0.31</v>
      </c>
      <c r="AV8" s="19">
        <v>50.5</v>
      </c>
      <c r="AW8" s="19">
        <v>1.8323450962500001E-2</v>
      </c>
      <c r="AX8" s="19">
        <f t="shared" si="0"/>
        <v>2.6732538314544647E-2</v>
      </c>
      <c r="AY8" s="18">
        <f t="shared" si="1"/>
        <v>0.6543247984369791</v>
      </c>
      <c r="AZ8" s="18">
        <f t="shared" si="2"/>
        <v>3.8675768895831235E-2</v>
      </c>
    </row>
    <row r="9" spans="1:52" x14ac:dyDescent="0.3">
      <c r="A9" s="1">
        <v>44</v>
      </c>
      <c r="B9" s="1" t="s">
        <v>59</v>
      </c>
      <c r="D9" s="1" t="s">
        <v>54</v>
      </c>
      <c r="E9" s="4" t="s">
        <v>52</v>
      </c>
      <c r="F9" s="4" t="s">
        <v>52</v>
      </c>
      <c r="G9" s="4" t="s">
        <v>53</v>
      </c>
      <c r="H9" s="11">
        <v>0.16535837875595455</v>
      </c>
      <c r="I9" s="11">
        <v>0.82031575019393022</v>
      </c>
      <c r="J9" s="11">
        <v>-1.2183761496754955</v>
      </c>
      <c r="K9" s="11">
        <v>-6.0441639108865294E-3</v>
      </c>
      <c r="L9" s="11">
        <v>9.423837949200939</v>
      </c>
      <c r="M9" s="11">
        <v>4.6750111818730088E-2</v>
      </c>
      <c r="O9" s="11">
        <v>6.6682669421792751</v>
      </c>
      <c r="P9" s="11">
        <v>3.3080176767094724E-2</v>
      </c>
      <c r="Q9" s="11">
        <v>104.79993174510138</v>
      </c>
      <c r="R9" s="11">
        <v>0.51989524375195761</v>
      </c>
      <c r="S9" s="11">
        <v>15.716217220129975</v>
      </c>
      <c r="T9" s="11">
        <v>102.72129753319095</v>
      </c>
      <c r="U9" s="11" t="s">
        <v>57</v>
      </c>
      <c r="V9" s="11">
        <v>0.96408977628827408</v>
      </c>
      <c r="W9" s="11">
        <v>1.0788129199550196</v>
      </c>
      <c r="X9" s="11">
        <f t="shared" si="3"/>
        <v>2.7183267119122454</v>
      </c>
      <c r="Y9" s="11">
        <f t="shared" si="4"/>
        <v>0.19125561378390382</v>
      </c>
      <c r="Z9" s="11">
        <f t="shared" si="5"/>
        <v>0.10975931924470807</v>
      </c>
      <c r="AA9" s="11">
        <v>38.553103747922329</v>
      </c>
      <c r="AC9" s="11">
        <v>250</v>
      </c>
      <c r="AD9" s="11">
        <v>193.00961330112469</v>
      </c>
      <c r="AE9" s="11">
        <f t="shared" si="6"/>
        <v>0.77203845320449871</v>
      </c>
      <c r="AF9" s="11">
        <f t="shared" si="7"/>
        <v>56.990386698875312</v>
      </c>
      <c r="AH9" s="11">
        <v>3.4919654751066349E-2</v>
      </c>
      <c r="AI9" s="11">
        <v>368.1</v>
      </c>
      <c r="AJ9" s="11">
        <v>6.6704760278414836</v>
      </c>
      <c r="AK9" s="11">
        <v>176.1084934624551</v>
      </c>
      <c r="AL9" s="11">
        <v>0.47842568177792744</v>
      </c>
      <c r="AM9" s="11">
        <f t="shared" si="8"/>
        <v>135.76898313327996</v>
      </c>
      <c r="AN9" s="11">
        <f t="shared" si="9"/>
        <v>7.1722869519514995E-2</v>
      </c>
      <c r="AO9" s="11">
        <f t="shared" si="10"/>
        <v>6.1920503460635565</v>
      </c>
      <c r="AP9" s="11">
        <f t="shared" si="11"/>
        <v>13.700756355940708</v>
      </c>
      <c r="AR9" s="18">
        <v>201.57893922780625</v>
      </c>
      <c r="AS9" s="19">
        <v>-27.661709999999999</v>
      </c>
      <c r="AT9" s="19">
        <v>-1.2549410444154039</v>
      </c>
      <c r="AU9" s="19">
        <v>1.36</v>
      </c>
      <c r="AV9" s="19">
        <v>51.7</v>
      </c>
      <c r="AW9" s="20">
        <v>6.75806979E-2</v>
      </c>
      <c r="AX9" s="19">
        <f t="shared" si="0"/>
        <v>2.2473896970406131E-2</v>
      </c>
      <c r="AY9" s="18">
        <f t="shared" si="1"/>
        <v>2.741473573498165</v>
      </c>
      <c r="AZ9" s="18">
        <f t="shared" si="2"/>
        <v>0.13622845394956834</v>
      </c>
    </row>
    <row r="10" spans="1:52" x14ac:dyDescent="0.3">
      <c r="A10" s="1">
        <v>45</v>
      </c>
      <c r="B10" s="1" t="s">
        <v>59</v>
      </c>
      <c r="D10" s="1" t="s">
        <v>54</v>
      </c>
      <c r="E10" s="4" t="s">
        <v>52</v>
      </c>
      <c r="F10" s="4" t="s">
        <v>52</v>
      </c>
      <c r="G10" s="4" t="s">
        <v>53</v>
      </c>
      <c r="H10" s="11">
        <v>8.7738104242674281E-2</v>
      </c>
      <c r="I10" s="11">
        <v>0.36645546501077092</v>
      </c>
      <c r="J10" s="11">
        <v>-1.5224862592319939</v>
      </c>
      <c r="K10" s="11">
        <v>-6.3589635873167773E-3</v>
      </c>
      <c r="L10" s="11">
        <v>6.9838083304052674</v>
      </c>
      <c r="M10" s="11">
        <v>2.9169250365680695E-2</v>
      </c>
      <c r="O10" s="11">
        <v>6.073588859982344</v>
      </c>
      <c r="P10" s="11">
        <v>2.536753955628011E-2</v>
      </c>
      <c r="Q10" s="11">
        <v>92.608694147677085</v>
      </c>
      <c r="R10" s="11">
        <v>0.38679844260210167</v>
      </c>
      <c r="S10" s="11">
        <v>15.247771339587564</v>
      </c>
      <c r="T10" s="11">
        <v>86.646074709446339</v>
      </c>
      <c r="U10" s="11" t="s">
        <v>57</v>
      </c>
      <c r="V10" s="11">
        <v>1.1855600689545545</v>
      </c>
      <c r="W10" s="11">
        <v>1.1144452740539619</v>
      </c>
      <c r="X10" s="11">
        <f t="shared" si="3"/>
        <v>2.8534336125905724</v>
      </c>
      <c r="Y10" s="11">
        <f t="shared" si="4"/>
        <v>0.13555543780495932</v>
      </c>
      <c r="Z10" s="11">
        <f t="shared" si="5"/>
        <v>7.0532910727783713E-2</v>
      </c>
      <c r="AA10" s="11">
        <v>32.45517741819814</v>
      </c>
      <c r="AC10" s="11">
        <v>250</v>
      </c>
      <c r="AD10" s="11">
        <v>170.40164999361286</v>
      </c>
      <c r="AE10" s="11">
        <f t="shared" si="6"/>
        <v>0.6816065999744515</v>
      </c>
      <c r="AF10" s="11">
        <f t="shared" si="7"/>
        <v>79.598350006387136</v>
      </c>
      <c r="AH10" s="11">
        <v>2.3762153318704796E-2</v>
      </c>
      <c r="AI10" s="11">
        <v>385.9</v>
      </c>
      <c r="AJ10" s="11">
        <v>4.6944338252446203</v>
      </c>
      <c r="AK10" s="11">
        <v>182.27127327073956</v>
      </c>
      <c r="AL10" s="11">
        <v>0.47232773586612992</v>
      </c>
      <c r="AM10" s="11">
        <f t="shared" si="8"/>
        <v>128.76619852852363</v>
      </c>
      <c r="AN10" s="11">
        <f t="shared" si="9"/>
        <v>0.10061441985317955</v>
      </c>
      <c r="AO10" s="11">
        <f t="shared" si="10"/>
        <v>4.2221060893784905</v>
      </c>
      <c r="AP10" s="11">
        <f t="shared" si="11"/>
        <v>19.87731202349952</v>
      </c>
      <c r="AR10" s="18">
        <v>239.4236479461303</v>
      </c>
      <c r="AS10" s="19">
        <v>-26.8</v>
      </c>
      <c r="AT10" s="19">
        <v>-2.2000000000000002</v>
      </c>
      <c r="AU10" s="19">
        <v>1.5</v>
      </c>
      <c r="AV10" s="19">
        <v>51.1</v>
      </c>
      <c r="AW10" s="20">
        <v>6.0654102887500005E-2</v>
      </c>
      <c r="AX10" s="19">
        <f t="shared" si="0"/>
        <v>1.8287887695928241E-2</v>
      </c>
      <c r="AY10" s="18">
        <f t="shared" si="1"/>
        <v>3.5913547191919544</v>
      </c>
      <c r="AZ10" s="18">
        <f t="shared" si="2"/>
        <v>0.14522026576225167</v>
      </c>
    </row>
    <row r="11" spans="1:52" x14ac:dyDescent="0.3">
      <c r="A11" s="1">
        <v>37</v>
      </c>
      <c r="B11" s="1" t="s">
        <v>60</v>
      </c>
      <c r="E11" s="4" t="s">
        <v>52</v>
      </c>
      <c r="F11" s="4" t="s">
        <v>52</v>
      </c>
      <c r="G11" s="4" t="s">
        <v>53</v>
      </c>
      <c r="H11" s="11">
        <v>4.4905409704733959E-2</v>
      </c>
      <c r="I11" s="11">
        <v>0.26037916704095859</v>
      </c>
      <c r="J11" s="11">
        <v>-0.87218277226897667</v>
      </c>
      <c r="K11" s="11">
        <v>-5.0572575830864618E-3</v>
      </c>
      <c r="L11" s="11">
        <v>3.4151442196801458</v>
      </c>
      <c r="M11" s="11">
        <v>1.9802344819744896E-2</v>
      </c>
      <c r="O11" s="11">
        <v>2.5974147649014148</v>
      </c>
      <c r="P11" s="11">
        <v>1.5060828915533094E-2</v>
      </c>
      <c r="Q11" s="11">
        <v>36.32061497970853</v>
      </c>
      <c r="R11" s="11">
        <v>0.21060116224337425</v>
      </c>
      <c r="S11" s="11">
        <v>13.983371262266264</v>
      </c>
      <c r="T11" s="11">
        <v>38.395209860065613</v>
      </c>
      <c r="U11" s="11" t="s">
        <v>57</v>
      </c>
      <c r="V11" s="11">
        <v>1.1331781214280929</v>
      </c>
      <c r="W11" s="11">
        <v>1.0953008990650841</v>
      </c>
      <c r="X11" s="11">
        <f t="shared" si="3"/>
        <v>2.2835655764215113</v>
      </c>
      <c r="Y11" s="11">
        <f t="shared" si="4"/>
        <v>9.2224705267014637E-2</v>
      </c>
      <c r="Z11" s="11">
        <f t="shared" si="5"/>
        <v>0.11425437741170996</v>
      </c>
      <c r="AA11" s="11">
        <v>15.905220920620632</v>
      </c>
      <c r="AC11" s="11">
        <v>250</v>
      </c>
      <c r="AD11" s="11">
        <v>173.94804451989847</v>
      </c>
      <c r="AE11" s="11">
        <f t="shared" si="6"/>
        <v>0.69579217807959393</v>
      </c>
      <c r="AF11" s="11">
        <f t="shared" si="7"/>
        <v>76.051955480101526</v>
      </c>
      <c r="AH11" s="11">
        <v>3.3546313266702918E-2</v>
      </c>
      <c r="AI11" s="11">
        <v>370.71499999999997</v>
      </c>
      <c r="AJ11" s="11">
        <v>3.6516819458860801</v>
      </c>
      <c r="AK11" s="11">
        <f>AI11-AJ11/AH11</f>
        <v>261.86005916479849</v>
      </c>
      <c r="AL11" s="11">
        <f>AK11/AI11</f>
        <v>0.70636488721740021</v>
      </c>
      <c r="AM11" s="11">
        <f t="shared" si="8"/>
        <v>180.54063752057021</v>
      </c>
      <c r="AN11" s="11">
        <f t="shared" si="9"/>
        <v>0.19343549018916567</v>
      </c>
      <c r="AO11" s="11">
        <f t="shared" si="10"/>
        <v>2.9453170586686799</v>
      </c>
      <c r="AP11" s="11">
        <f t="shared" si="11"/>
        <v>21.056408839969823</v>
      </c>
      <c r="AR11" s="18">
        <v>172.46160748978116</v>
      </c>
      <c r="AS11" s="19">
        <v>-32.995694999999998</v>
      </c>
      <c r="AT11" s="19">
        <v>-1.8</v>
      </c>
      <c r="AU11" s="19">
        <v>0.63</v>
      </c>
      <c r="AV11" s="19">
        <v>50.7</v>
      </c>
      <c r="AW11" s="20">
        <v>2.7403445700000004E-2</v>
      </c>
      <c r="AX11" s="19">
        <f t="shared" si="0"/>
        <v>1.9672486066197703E-2</v>
      </c>
      <c r="AY11" s="18">
        <f t="shared" si="1"/>
        <v>1.0865081271856214</v>
      </c>
      <c r="AZ11" s="18">
        <f t="shared" si="2"/>
        <v>4.7260422961809316E-2</v>
      </c>
    </row>
    <row r="12" spans="1:52" x14ac:dyDescent="0.3">
      <c r="A12" s="1">
        <v>38</v>
      </c>
      <c r="B12" s="1" t="s">
        <v>60</v>
      </c>
      <c r="E12" s="4" t="s">
        <v>52</v>
      </c>
      <c r="F12" s="4" t="s">
        <v>52</v>
      </c>
      <c r="G12" s="4" t="s">
        <v>53</v>
      </c>
      <c r="H12" s="11">
        <v>2.97842774861958E-2</v>
      </c>
      <c r="I12" s="11">
        <v>0.16141194910900666</v>
      </c>
      <c r="J12" s="11">
        <v>-1.96078916937124</v>
      </c>
      <c r="K12" s="11">
        <v>-1.0626237341722617E-2</v>
      </c>
      <c r="L12" s="11">
        <v>2.3821752575235413</v>
      </c>
      <c r="M12" s="11">
        <v>1.2909883465003821E-2</v>
      </c>
      <c r="O12" s="11">
        <v>2.1531443484651103</v>
      </c>
      <c r="P12" s="11">
        <v>1.1668680771587376E-2</v>
      </c>
      <c r="Q12" s="11">
        <v>37.649072869668451</v>
      </c>
      <c r="R12" s="11">
        <v>0.20403416657854925</v>
      </c>
      <c r="S12" s="11">
        <v>17.485624174016458</v>
      </c>
      <c r="T12" s="11">
        <v>29.150323238260224</v>
      </c>
      <c r="U12" s="11" t="s">
        <v>57</v>
      </c>
      <c r="V12" s="11">
        <v>1.1051946303930851</v>
      </c>
      <c r="W12" s="11">
        <v>1.2168220859926659</v>
      </c>
      <c r="X12" s="11">
        <f t="shared" si="3"/>
        <v>2.6676649112635724</v>
      </c>
      <c r="Y12" s="11">
        <f t="shared" si="4"/>
        <v>7.6484181246701616E-2</v>
      </c>
      <c r="Z12" s="11">
        <f t="shared" si="5"/>
        <v>7.9593294305510612E-2</v>
      </c>
      <c r="AA12" s="11">
        <v>14.1131191967568</v>
      </c>
      <c r="AC12" s="11">
        <v>250</v>
      </c>
      <c r="AD12" s="11">
        <v>170.01903492110512</v>
      </c>
      <c r="AE12" s="11">
        <f t="shared" si="6"/>
        <v>0.68007613968442049</v>
      </c>
      <c r="AF12" s="11">
        <f t="shared" si="7"/>
        <v>79.980965078894883</v>
      </c>
      <c r="AH12" s="11">
        <v>1.911017791114503E-2</v>
      </c>
      <c r="AI12" s="11">
        <v>371.92</v>
      </c>
      <c r="AJ12" s="11">
        <v>2.5351725399737699</v>
      </c>
      <c r="AK12" s="11">
        <f>AI12-AJ12/AH12</f>
        <v>239.25914504818607</v>
      </c>
      <c r="AL12" s="11">
        <f>AK12/AI12</f>
        <v>0.64330809057911931</v>
      </c>
      <c r="AM12" s="11">
        <f t="shared" si="8"/>
        <v>154.14133276790653</v>
      </c>
      <c r="AN12" s="11">
        <f t="shared" si="9"/>
        <v>0.25375317870308556</v>
      </c>
      <c r="AO12" s="11">
        <f t="shared" si="10"/>
        <v>1.8918644493946506</v>
      </c>
      <c r="AP12" s="11">
        <f t="shared" si="11"/>
        <v>33.663113633491761</v>
      </c>
      <c r="AR12" s="18">
        <v>184.52337420249799</v>
      </c>
      <c r="AS12" s="19">
        <v>-34.036294716887632</v>
      </c>
      <c r="AT12" s="19">
        <v>-1.7</v>
      </c>
      <c r="AU12" s="19">
        <v>0.75</v>
      </c>
      <c r="AV12" s="19">
        <v>52.9</v>
      </c>
      <c r="AW12" s="20">
        <v>3.1117745712499999E-2</v>
      </c>
      <c r="AX12" s="19">
        <f t="shared" si="0"/>
        <v>1.8764693956356635E-2</v>
      </c>
      <c r="AY12" s="18">
        <f t="shared" si="1"/>
        <v>1.3839253065187349</v>
      </c>
      <c r="AZ12" s="18">
        <f t="shared" si="2"/>
        <v>5.7419514364458149E-2</v>
      </c>
    </row>
    <row r="13" spans="1:52" x14ac:dyDescent="0.3">
      <c r="A13" s="1">
        <v>41</v>
      </c>
      <c r="B13" s="1" t="s">
        <v>61</v>
      </c>
      <c r="E13" s="4" t="s">
        <v>52</v>
      </c>
      <c r="F13" s="4" t="s">
        <v>52</v>
      </c>
      <c r="G13" s="4" t="s">
        <v>53</v>
      </c>
      <c r="H13" s="11">
        <v>0.11722147931597562</v>
      </c>
      <c r="I13" s="11">
        <v>0.96838102695102668</v>
      </c>
      <c r="J13" s="11">
        <v>-1.9148354929396199</v>
      </c>
      <c r="K13" s="11">
        <v>-1.5818691010517142E-2</v>
      </c>
      <c r="L13" s="11">
        <v>9.2021835592163956</v>
      </c>
      <c r="M13" s="11">
        <v>7.6020367745447445E-2</v>
      </c>
      <c r="O13" s="11">
        <v>6.162522886419656</v>
      </c>
      <c r="P13" s="11">
        <v>5.0909357876931037E-2</v>
      </c>
      <c r="Q13" s="11">
        <v>92.876449828324155</v>
      </c>
      <c r="R13" s="11">
        <v>0.76726375054422757</v>
      </c>
      <c r="S13" s="11">
        <v>15.071173209432757</v>
      </c>
      <c r="T13" s="11">
        <v>89.83224860826752</v>
      </c>
      <c r="U13" s="11" t="s">
        <v>54</v>
      </c>
      <c r="V13" s="11">
        <v>0.9678635802462936</v>
      </c>
      <c r="W13" s="11">
        <v>0.9415098637081537</v>
      </c>
      <c r="X13" s="11">
        <f t="shared" si="3"/>
        <v>2.1914932958997757</v>
      </c>
      <c r="Y13" s="11">
        <f t="shared" si="4"/>
        <v>0.35011001492897892</v>
      </c>
      <c r="Z13" s="11">
        <f t="shared" si="5"/>
        <v>0.25537999721284077</v>
      </c>
      <c r="AA13" s="11">
        <v>42.380439859019177</v>
      </c>
      <c r="AC13" s="11">
        <v>250</v>
      </c>
      <c r="AD13" s="11">
        <v>171.49746264153939</v>
      </c>
      <c r="AE13" s="11">
        <f t="shared" si="6"/>
        <v>0.68598985056615758</v>
      </c>
      <c r="AF13" s="11">
        <f t="shared" si="7"/>
        <v>78.502537358460614</v>
      </c>
      <c r="AH13" s="11">
        <v>0.1067467877654168</v>
      </c>
      <c r="AI13" s="11">
        <v>365.68</v>
      </c>
      <c r="AJ13" s="11">
        <v>9.8002991778051189</v>
      </c>
      <c r="AK13" s="11">
        <v>273.61978999197481</v>
      </c>
      <c r="AL13" s="11">
        <v>0.74824926162758365</v>
      </c>
      <c r="AM13" s="11">
        <f t="shared" si="8"/>
        <v>190.01481217568244</v>
      </c>
      <c r="AN13" s="11">
        <f t="shared" si="9"/>
        <v>7.634963464402747E-2</v>
      </c>
      <c r="AO13" s="11">
        <f t="shared" si="10"/>
        <v>9.0520499161775358</v>
      </c>
      <c r="AP13" s="11">
        <f t="shared" si="11"/>
        <v>7.0095716910181078</v>
      </c>
      <c r="AR13" s="18">
        <v>121.0489219156333</v>
      </c>
      <c r="AS13" s="19">
        <v>-31.130189999999999</v>
      </c>
      <c r="AT13" s="19">
        <v>2.7380399999999998</v>
      </c>
      <c r="AU13" s="19">
        <v>1.07</v>
      </c>
      <c r="AV13" s="19">
        <v>54.1</v>
      </c>
      <c r="AW13" s="20">
        <v>4.3697865662500002E-2</v>
      </c>
      <c r="AX13" s="19">
        <f t="shared" si="0"/>
        <v>1.8470177499930254E-2</v>
      </c>
      <c r="AY13" s="18">
        <f t="shared" si="1"/>
        <v>1.2952234644972764</v>
      </c>
      <c r="AZ13" s="18">
        <f t="shared" si="2"/>
        <v>5.2895795284597966E-2</v>
      </c>
    </row>
    <row r="14" spans="1:52" x14ac:dyDescent="0.3">
      <c r="A14" s="1">
        <v>42</v>
      </c>
      <c r="B14" s="1" t="s">
        <v>61</v>
      </c>
      <c r="E14" s="4" t="s">
        <v>52</v>
      </c>
      <c r="F14" s="4" t="s">
        <v>52</v>
      </c>
      <c r="G14" s="4" t="s">
        <v>53</v>
      </c>
      <c r="H14" s="11">
        <v>0.11746215328083105</v>
      </c>
      <c r="I14" s="11">
        <v>0.82199471383058276</v>
      </c>
      <c r="J14" s="11">
        <v>-1.33762788472445</v>
      </c>
      <c r="K14" s="11">
        <v>-9.3606580469125129E-3</v>
      </c>
      <c r="L14" s="11">
        <v>8.9873388090535098</v>
      </c>
      <c r="M14" s="11">
        <v>6.2892981152696301E-2</v>
      </c>
      <c r="O14" s="11">
        <v>5.366218510930687</v>
      </c>
      <c r="P14" s="11">
        <v>3.7552548851194009E-2</v>
      </c>
      <c r="Q14" s="11">
        <v>86.984835086557837</v>
      </c>
      <c r="R14" s="11">
        <v>0.6087158512549079</v>
      </c>
      <c r="S14" s="11">
        <v>16.209707992578867</v>
      </c>
      <c r="T14" s="11">
        <v>82.312020192803658</v>
      </c>
      <c r="U14" s="11" t="s">
        <v>54</v>
      </c>
      <c r="V14" s="11">
        <v>0.9228854443432688</v>
      </c>
      <c r="W14" s="11">
        <v>0.90856732787312899</v>
      </c>
      <c r="X14" s="11">
        <f t="shared" si="3"/>
        <v>2.1771496603155756</v>
      </c>
      <c r="Y14" s="11">
        <f t="shared" si="4"/>
        <v>0.27959302125636842</v>
      </c>
      <c r="Z14" s="11">
        <f t="shared" si="5"/>
        <v>0.28340122522026578</v>
      </c>
      <c r="AA14" s="11">
        <v>39.953539562342023</v>
      </c>
      <c r="AC14" s="11">
        <v>250</v>
      </c>
      <c r="AD14" s="11">
        <v>173.4873654361981</v>
      </c>
      <c r="AE14" s="11">
        <f t="shared" si="6"/>
        <v>0.69394946174479244</v>
      </c>
      <c r="AF14" s="11">
        <f t="shared" si="7"/>
        <v>76.512634563801896</v>
      </c>
      <c r="AH14" s="11">
        <v>9.0411655869950813E-2</v>
      </c>
      <c r="AI14" s="11">
        <v>381.46333333333331</v>
      </c>
      <c r="AJ14" s="11">
        <v>9.6341635145834612</v>
      </c>
      <c r="AK14" s="11">
        <v>275.14270255357388</v>
      </c>
      <c r="AL14" s="11">
        <v>0.72128217448660137</v>
      </c>
      <c r="AM14" s="11">
        <f t="shared" si="8"/>
        <v>193.12340318358963</v>
      </c>
      <c r="AN14" s="11">
        <f t="shared" si="9"/>
        <v>7.4867130228252768E-2</v>
      </c>
      <c r="AO14" s="11">
        <f t="shared" si="10"/>
        <v>8.9128813400968596</v>
      </c>
      <c r="AP14" s="11">
        <f t="shared" si="11"/>
        <v>7.97775649108896</v>
      </c>
      <c r="AR14" s="18">
        <v>142.89891565536342</v>
      </c>
      <c r="AS14" s="19">
        <v>-30.878695</v>
      </c>
      <c r="AT14" s="19">
        <v>-2</v>
      </c>
      <c r="AU14" s="19">
        <v>0.77</v>
      </c>
      <c r="AV14" s="19">
        <v>54.6</v>
      </c>
      <c r="AW14" s="20">
        <v>2.9698175799999997E-2</v>
      </c>
      <c r="AX14" s="19">
        <f t="shared" si="0"/>
        <v>1.7443501628214148E-2</v>
      </c>
      <c r="AY14" s="18">
        <f t="shared" si="1"/>
        <v>1.1003216505462985</v>
      </c>
      <c r="AZ14" s="18">
        <f t="shared" si="2"/>
        <v>4.2438371187623544E-2</v>
      </c>
    </row>
    <row r="15" spans="1:52" x14ac:dyDescent="0.3">
      <c r="A15" s="1">
        <v>43</v>
      </c>
      <c r="B15" s="1" t="s">
        <v>61</v>
      </c>
      <c r="E15" s="4" t="s">
        <v>52</v>
      </c>
      <c r="F15" s="4" t="s">
        <v>52</v>
      </c>
      <c r="G15" s="4" t="s">
        <v>53</v>
      </c>
      <c r="H15" s="11">
        <v>0.11585549017166397</v>
      </c>
      <c r="I15" s="11">
        <v>0.65150204388111632</v>
      </c>
      <c r="J15" s="11">
        <v>-1.833489121561666</v>
      </c>
      <c r="K15" s="11">
        <v>-1.0310447164491606E-2</v>
      </c>
      <c r="L15" s="11">
        <v>11.225985547467916</v>
      </c>
      <c r="M15" s="11">
        <v>6.312823430221888E-2</v>
      </c>
      <c r="O15" s="11">
        <v>7.9411495182692988</v>
      </c>
      <c r="P15" s="11">
        <v>4.4656279424066275E-2</v>
      </c>
      <c r="Q15" s="11">
        <v>129.284631655091</v>
      </c>
      <c r="R15" s="11">
        <v>0.72701951060675685</v>
      </c>
      <c r="S15" s="11">
        <v>16.280342204571337</v>
      </c>
      <c r="T15" s="11">
        <v>109.30942984678144</v>
      </c>
      <c r="U15" s="11" t="s">
        <v>54</v>
      </c>
      <c r="V15" s="11">
        <v>0.95943470753274229</v>
      </c>
      <c r="W15" s="11">
        <v>0.95547481531079137</v>
      </c>
      <c r="X15" s="11">
        <f t="shared" si="3"/>
        <v>2.3524597006635113</v>
      </c>
      <c r="Y15" s="11">
        <f t="shared" si="4"/>
        <v>0.30904653133981463</v>
      </c>
      <c r="Z15" s="11">
        <f t="shared" si="5"/>
        <v>0.35471624830968679</v>
      </c>
      <c r="AA15" s="11">
        <v>54.957214195263909</v>
      </c>
      <c r="AC15" s="11">
        <v>250</v>
      </c>
      <c r="AD15" s="11">
        <v>153.10355140844612</v>
      </c>
      <c r="AE15" s="11">
        <f t="shared" si="6"/>
        <v>0.61241420563378446</v>
      </c>
      <c r="AF15" s="11">
        <f t="shared" si="7"/>
        <v>96.896448591553877</v>
      </c>
      <c r="AH15" s="11">
        <v>9.3434496813133219E-2</v>
      </c>
      <c r="AI15" s="11">
        <v>380.52666666666664</v>
      </c>
      <c r="AJ15" s="11">
        <v>10.803531736831138</v>
      </c>
      <c r="AK15" s="11">
        <v>264.31119422731672</v>
      </c>
      <c r="AL15" s="11">
        <v>0.69459309262771796</v>
      </c>
      <c r="AM15" s="11">
        <f t="shared" si="8"/>
        <v>171.06113140488628</v>
      </c>
      <c r="AN15" s="11">
        <f t="shared" si="9"/>
        <v>6.4293150568506041E-2</v>
      </c>
      <c r="AO15" s="11">
        <f t="shared" si="10"/>
        <v>10.10893864420342</v>
      </c>
      <c r="AP15" s="11">
        <f t="shared" si="11"/>
        <v>7.4340111663135264</v>
      </c>
      <c r="AR15" s="18">
        <v>177.82828351771809</v>
      </c>
      <c r="AS15" s="19">
        <v>-30.030480000000001</v>
      </c>
      <c r="AT15" s="19">
        <v>-3</v>
      </c>
      <c r="AU15" s="19">
        <v>0.68</v>
      </c>
      <c r="AV15" s="19">
        <v>52.1</v>
      </c>
      <c r="AW15" s="20">
        <v>3.1953498612499999E-2</v>
      </c>
      <c r="AX15" s="19">
        <f t="shared" si="0"/>
        <v>2.1252211296306847E-2</v>
      </c>
      <c r="AY15" s="18">
        <f t="shared" si="1"/>
        <v>1.2092323279204831</v>
      </c>
      <c r="AZ15" s="18">
        <f t="shared" si="2"/>
        <v>5.682235810646661E-2</v>
      </c>
    </row>
    <row r="16" spans="1:52" x14ac:dyDescent="0.3">
      <c r="A16" s="1">
        <v>32</v>
      </c>
      <c r="B16" s="1" t="s">
        <v>62</v>
      </c>
      <c r="E16" s="4" t="s">
        <v>52</v>
      </c>
      <c r="F16" s="4" t="s">
        <v>52</v>
      </c>
      <c r="G16" s="4" t="s">
        <v>53</v>
      </c>
      <c r="H16" s="11">
        <v>7.9781579689664289E-2</v>
      </c>
      <c r="I16" s="11">
        <v>1.0563113644362645</v>
      </c>
      <c r="J16" s="11">
        <v>-0.85665212748644759</v>
      </c>
      <c r="K16" s="11">
        <v>-1.1342109057658417E-2</v>
      </c>
      <c r="L16" s="11">
        <v>4.6920112637126561</v>
      </c>
      <c r="M16" s="11">
        <v>6.2122420227845102E-2</v>
      </c>
      <c r="O16" s="11">
        <v>4.3278915044667263</v>
      </c>
      <c r="P16" s="11">
        <v>5.7301459785555189E-2</v>
      </c>
      <c r="Q16" s="11">
        <v>63.082901592597644</v>
      </c>
      <c r="R16" s="11">
        <v>0.83522018632714545</v>
      </c>
      <c r="S16" s="11">
        <v>14.575897183996201</v>
      </c>
      <c r="T16" s="11">
        <v>64.508463635933438</v>
      </c>
      <c r="U16" s="11" t="s">
        <v>57</v>
      </c>
      <c r="V16" s="11">
        <v>1.1395276816330602</v>
      </c>
      <c r="W16" s="11">
        <v>1.1826413587152158</v>
      </c>
      <c r="X16" s="11">
        <f t="shared" si="3"/>
        <v>3.1854717707452855</v>
      </c>
      <c r="Y16" s="11">
        <f t="shared" si="4"/>
        <v>0.26219670002968953</v>
      </c>
      <c r="Z16" s="11">
        <f t="shared" si="5"/>
        <v>0.14113194955340733</v>
      </c>
      <c r="AA16" s="11">
        <v>19.803315217525384</v>
      </c>
      <c r="AC16" s="11">
        <v>250</v>
      </c>
      <c r="AD16" s="11">
        <v>191.18929103730815</v>
      </c>
      <c r="AE16" s="11">
        <f t="shared" si="6"/>
        <v>0.76475716414923256</v>
      </c>
      <c r="AF16" s="11">
        <f t="shared" si="7"/>
        <v>58.810708962691848</v>
      </c>
      <c r="AH16" s="11">
        <v>2.9979451379038773E-2</v>
      </c>
      <c r="AI16" s="11">
        <v>369.69499999999999</v>
      </c>
      <c r="AJ16" s="11">
        <v>3.9028822428335279</v>
      </c>
      <c r="AK16" s="11">
        <v>238.11125402778538</v>
      </c>
      <c r="AL16" s="11">
        <v>0.64407485637562145</v>
      </c>
      <c r="AM16" s="11">
        <f t="shared" si="8"/>
        <v>189.19166308943815</v>
      </c>
      <c r="AN16" s="11">
        <f t="shared" si="9"/>
        <v>0.16502543922719465</v>
      </c>
      <c r="AO16" s="11">
        <f t="shared" si="10"/>
        <v>3.2588073864579066</v>
      </c>
      <c r="AP16" s="11">
        <f t="shared" si="11"/>
        <v>21.483877347600494</v>
      </c>
      <c r="AR16" s="18">
        <v>75.528468570668437</v>
      </c>
      <c r="AS16" s="19">
        <v>-27.55</v>
      </c>
      <c r="AT16" s="19">
        <v>-3.3</v>
      </c>
      <c r="AU16" s="19">
        <v>1.45</v>
      </c>
      <c r="AV16" s="19">
        <v>49.6</v>
      </c>
      <c r="AW16" s="20">
        <v>7.53561409875E-2</v>
      </c>
      <c r="AX16" s="19">
        <f t="shared" si="0"/>
        <v>2.3504188925202729E-2</v>
      </c>
      <c r="AY16" s="18">
        <f t="shared" si="1"/>
        <v>1.0951627942746922</v>
      </c>
      <c r="AZ16" s="18">
        <f t="shared" si="2"/>
        <v>5.6915339261812532E-2</v>
      </c>
    </row>
    <row r="17" spans="1:52" x14ac:dyDescent="0.3">
      <c r="A17" s="1">
        <v>33</v>
      </c>
      <c r="B17" s="1" t="s">
        <v>62</v>
      </c>
      <c r="E17" s="4" t="s">
        <v>52</v>
      </c>
      <c r="F17" s="4" t="s">
        <v>52</v>
      </c>
      <c r="G17" s="4" t="s">
        <v>53</v>
      </c>
      <c r="H17" s="11">
        <v>8.0304102862494509E-2</v>
      </c>
      <c r="I17" s="11">
        <v>0.71926683089498222</v>
      </c>
      <c r="J17" s="11">
        <v>-1.7759328965402783</v>
      </c>
      <c r="K17" s="11">
        <v>-1.5906654589790074E-2</v>
      </c>
      <c r="L17" s="11">
        <v>4.1068432549118894</v>
      </c>
      <c r="M17" s="11">
        <v>3.6784124691622885E-2</v>
      </c>
      <c r="O17" s="11">
        <v>4.8149735070246917</v>
      </c>
      <c r="P17" s="11">
        <v>4.3126697289316666E-2</v>
      </c>
      <c r="Q17" s="11">
        <v>69.500324030254617</v>
      </c>
      <c r="R17" s="11">
        <v>0.62249967348508639</v>
      </c>
      <c r="S17" s="11">
        <v>14.434206943996424</v>
      </c>
      <c r="T17" s="11">
        <v>66.790652943905997</v>
      </c>
      <c r="U17" s="11" t="s">
        <v>57</v>
      </c>
      <c r="V17" s="11">
        <v>1.1262020340857197</v>
      </c>
      <c r="W17" s="11">
        <v>1.1001489453062094</v>
      </c>
      <c r="X17" s="11">
        <f t="shared" si="3"/>
        <v>3.6952545461514652</v>
      </c>
      <c r="Y17" s="11">
        <f t="shared" si="4"/>
        <v>0.16845921321804677</v>
      </c>
      <c r="Z17" s="11">
        <f t="shared" si="5"/>
        <v>9.5971066814625194E-2</v>
      </c>
      <c r="AA17" s="11">
        <v>18.807993647592649</v>
      </c>
      <c r="AC17" s="11">
        <v>250</v>
      </c>
      <c r="AD17" s="11">
        <v>198.85886139660786</v>
      </c>
      <c r="AE17" s="11">
        <f t="shared" si="6"/>
        <v>0.79543544558643142</v>
      </c>
      <c r="AF17" s="11">
        <f t="shared" si="7"/>
        <v>51.141138603392136</v>
      </c>
      <c r="AH17" s="11">
        <v>4.9306027835403027E-2</v>
      </c>
      <c r="AI17" s="11">
        <v>369.32</v>
      </c>
      <c r="AJ17" s="11">
        <v>5.1037298983356791</v>
      </c>
      <c r="AK17" s="11">
        <v>265.81454843306705</v>
      </c>
      <c r="AL17" s="11">
        <v>0.71974046472724751</v>
      </c>
      <c r="AM17" s="11">
        <f t="shared" si="8"/>
        <v>202.25951554670451</v>
      </c>
      <c r="AN17" s="11">
        <f t="shared" si="9"/>
        <v>0.14102244418576187</v>
      </c>
      <c r="AO17" s="11">
        <f t="shared" si="10"/>
        <v>4.3839894336084315</v>
      </c>
      <c r="AP17" s="11">
        <f t="shared" si="11"/>
        <v>14.597413264153777</v>
      </c>
      <c r="AR17" s="18">
        <v>111.64716543729992</v>
      </c>
      <c r="AS17" s="19">
        <v>-28.4</v>
      </c>
      <c r="AT17" s="19">
        <v>-1.6</v>
      </c>
      <c r="AU17" s="19">
        <v>1.37</v>
      </c>
      <c r="AV17" s="19">
        <v>46.1</v>
      </c>
      <c r="AW17" s="20">
        <v>6.203503483750001E-2</v>
      </c>
      <c r="AX17" s="19">
        <f t="shared" si="0"/>
        <v>2.0479110287054611E-2</v>
      </c>
      <c r="AY17" s="18">
        <f t="shared" si="1"/>
        <v>1.5295661664910092</v>
      </c>
      <c r="AZ17" s="18">
        <f t="shared" si="2"/>
        <v>6.9260357974110273E-2</v>
      </c>
    </row>
    <row r="18" spans="1:52" x14ac:dyDescent="0.3">
      <c r="A18" s="1">
        <v>34</v>
      </c>
      <c r="B18" s="1" t="s">
        <v>62</v>
      </c>
      <c r="E18" s="4" t="s">
        <v>52</v>
      </c>
      <c r="F18" s="4" t="s">
        <v>52</v>
      </c>
      <c r="G18" s="4" t="s">
        <v>53</v>
      </c>
      <c r="H18" s="11">
        <v>7.602546711942669E-2</v>
      </c>
      <c r="I18" s="11">
        <v>0.64284911621232943</v>
      </c>
      <c r="J18" s="11">
        <v>-2.0422677867456485</v>
      </c>
      <c r="K18" s="11">
        <v>-1.7268819140775448E-2</v>
      </c>
      <c r="L18" s="11">
        <v>4.9998303622371676</v>
      </c>
      <c r="M18" s="11">
        <v>4.2277103336000807E-2</v>
      </c>
      <c r="O18" s="11">
        <v>4.9670918570629583</v>
      </c>
      <c r="P18" s="11">
        <v>4.2000276110667319E-2</v>
      </c>
      <c r="Q18" s="11">
        <v>69.133550933037114</v>
      </c>
      <c r="R18" s="11">
        <v>0.58457308849032574</v>
      </c>
      <c r="S18" s="11">
        <v>13.918315368928125</v>
      </c>
      <c r="T18" s="11">
        <v>67.378727913564376</v>
      </c>
      <c r="U18" s="11" t="s">
        <v>57</v>
      </c>
      <c r="V18" s="11">
        <v>1.0885557174735976</v>
      </c>
      <c r="W18" s="11">
        <v>1.0501676444416883</v>
      </c>
      <c r="X18" s="11">
        <f t="shared" si="3"/>
        <v>2.894061481450533</v>
      </c>
      <c r="Y18" s="11">
        <f t="shared" si="4"/>
        <v>0.20199055626051585</v>
      </c>
      <c r="Z18" s="11">
        <f t="shared" si="5"/>
        <v>0.11260797561561861</v>
      </c>
      <c r="AA18" s="11">
        <v>23.888072653655815</v>
      </c>
      <c r="AC18" s="11">
        <v>250</v>
      </c>
      <c r="AD18" s="11">
        <v>184.23479589565625</v>
      </c>
      <c r="AE18" s="11">
        <f t="shared" si="6"/>
        <v>0.736939183582625</v>
      </c>
      <c r="AF18" s="11">
        <f t="shared" si="7"/>
        <v>65.765204104343752</v>
      </c>
      <c r="AH18" s="11">
        <v>8.0912320940593668E-2</v>
      </c>
      <c r="AI18" s="11">
        <v>368.29500000000002</v>
      </c>
      <c r="AJ18" s="11">
        <v>5.9937031792332984</v>
      </c>
      <c r="AK18" s="11">
        <v>294.06474066868753</v>
      </c>
      <c r="AL18" s="11">
        <v>0.7984489082629076</v>
      </c>
      <c r="AM18" s="11">
        <f t="shared" si="8"/>
        <v>215.22664330036849</v>
      </c>
      <c r="AN18" s="11">
        <f t="shared" si="9"/>
        <v>0.13321462281104207</v>
      </c>
      <c r="AO18" s="11">
        <f t="shared" si="10"/>
        <v>5.1952542709703913</v>
      </c>
      <c r="AP18" s="11">
        <f t="shared" si="11"/>
        <v>9.8680757019580962</v>
      </c>
      <c r="AR18" s="18">
        <v>118.26331436429309</v>
      </c>
      <c r="AS18" s="19">
        <v>-29.00029</v>
      </c>
      <c r="AT18" s="19">
        <v>-1.9965278749944009</v>
      </c>
      <c r="AU18" s="19">
        <v>1.4</v>
      </c>
      <c r="AV18" s="19">
        <v>49.3</v>
      </c>
      <c r="AW18" s="20">
        <v>6.5651304274999989E-2</v>
      </c>
      <c r="AX18" s="19">
        <f t="shared" si="0"/>
        <v>2.120849955230044E-2</v>
      </c>
      <c r="AY18" s="18">
        <f t="shared" si="1"/>
        <v>1.6556864011001033</v>
      </c>
      <c r="AZ18" s="18">
        <f t="shared" si="2"/>
        <v>7.7641408359001837E-2</v>
      </c>
    </row>
    <row r="19" spans="1:52" x14ac:dyDescent="0.3">
      <c r="A19" s="1">
        <v>40</v>
      </c>
      <c r="B19" s="1" t="s">
        <v>63</v>
      </c>
      <c r="E19" s="4" t="s">
        <v>52</v>
      </c>
      <c r="F19" s="4" t="s">
        <v>52</v>
      </c>
      <c r="G19" s="4" t="s">
        <v>53</v>
      </c>
      <c r="H19" s="11">
        <v>6.7128803732041803E-2</v>
      </c>
      <c r="I19" s="11">
        <v>0.43962820426711796</v>
      </c>
      <c r="J19" s="11">
        <v>-2.4323891935930568</v>
      </c>
      <c r="K19" s="11">
        <v>-1.5929777290931223E-2</v>
      </c>
      <c r="L19" s="11">
        <v>4.8956669118793483</v>
      </c>
      <c r="M19" s="11">
        <v>3.2061844297876937E-2</v>
      </c>
      <c r="O19" s="11">
        <v>2.2294458760573388</v>
      </c>
      <c r="P19" s="11">
        <v>1.4600696459811734E-2</v>
      </c>
      <c r="Q19" s="11">
        <v>56.101867182396148</v>
      </c>
      <c r="R19" s="11">
        <v>0.36741252270605584</v>
      </c>
      <c r="S19" s="11">
        <v>25.164040887868261</v>
      </c>
      <c r="T19" s="11">
        <v>52.447950688442177</v>
      </c>
      <c r="U19" s="11" t="s">
        <v>57</v>
      </c>
      <c r="V19" s="11">
        <v>1.1548362579004725</v>
      </c>
      <c r="W19" s="11">
        <v>1.1102163656055881</v>
      </c>
      <c r="X19" s="11">
        <f t="shared" si="3"/>
        <v>2.250568266585351</v>
      </c>
      <c r="Y19" s="11">
        <f t="shared" si="4"/>
        <v>0.16325322282425508</v>
      </c>
      <c r="Z19" s="11">
        <f t="shared" si="5"/>
        <v>0.21968474055408593</v>
      </c>
      <c r="AA19" s="11">
        <v>24.927867337041974</v>
      </c>
      <c r="AC19" s="11">
        <v>250</v>
      </c>
      <c r="AD19" s="11">
        <v>177.07054737007689</v>
      </c>
      <c r="AE19" s="11">
        <f t="shared" si="6"/>
        <v>0.70828218948030763</v>
      </c>
      <c r="AF19" s="11">
        <f t="shared" si="7"/>
        <v>72.929452629923105</v>
      </c>
      <c r="AH19" s="11">
        <f>0.0110900593609782*2</f>
        <v>2.21801187219564E-2</v>
      </c>
      <c r="AI19" s="11">
        <v>371.57499999999999</v>
      </c>
      <c r="AJ19" s="11">
        <v>4.7614910675301596</v>
      </c>
      <c r="AK19" s="11">
        <v>156.09089954987365</v>
      </c>
      <c r="AL19" s="11">
        <v>0.42007912144216825</v>
      </c>
      <c r="AM19" s="11">
        <f t="shared" si="8"/>
        <v>85.160228916495257</v>
      </c>
      <c r="AN19" s="11">
        <f t="shared" si="9"/>
        <v>8.8224280059411755E-2</v>
      </c>
      <c r="AO19" s="11">
        <f t="shared" si="10"/>
        <v>4.341411946087991</v>
      </c>
      <c r="AP19" s="11">
        <f t="shared" si="11"/>
        <v>18.939444225171176</v>
      </c>
      <c r="AR19" s="18">
        <v>152.69448838922619</v>
      </c>
      <c r="AS19" s="19">
        <v>-31.892150000000001</v>
      </c>
      <c r="AT19" s="19">
        <v>1.5819860000000001</v>
      </c>
      <c r="AU19" s="19">
        <v>0.57999999999999996</v>
      </c>
      <c r="AV19" s="19">
        <v>53.1</v>
      </c>
      <c r="AW19" s="20">
        <v>3.5516391337500001E-2</v>
      </c>
      <c r="AX19" s="19">
        <f t="shared" si="0"/>
        <v>2.7694623191907703E-2</v>
      </c>
      <c r="AY19" s="18">
        <f t="shared" si="1"/>
        <v>0.88562803265751189</v>
      </c>
      <c r="AZ19" s="18">
        <f t="shared" si="2"/>
        <v>5.4231572047111071E-2</v>
      </c>
    </row>
    <row r="20" spans="1:52" x14ac:dyDescent="0.3">
      <c r="A20" s="1">
        <v>39</v>
      </c>
      <c r="B20" s="1" t="s">
        <v>64</v>
      </c>
      <c r="E20" s="4" t="s">
        <v>52</v>
      </c>
      <c r="F20" s="4" t="s">
        <v>52</v>
      </c>
      <c r="G20" s="4" t="s">
        <v>53</v>
      </c>
      <c r="H20" s="11">
        <v>4.4179609403595534E-2</v>
      </c>
      <c r="I20" s="11">
        <v>0.30577420083249629</v>
      </c>
      <c r="J20" s="11">
        <v>-1.3469888122918945</v>
      </c>
      <c r="K20" s="11">
        <v>-9.3227267775560542E-3</v>
      </c>
      <c r="L20" s="11">
        <v>4.7856656475821397</v>
      </c>
      <c r="M20" s="11">
        <v>3.3122363655887527E-2</v>
      </c>
      <c r="O20" s="11">
        <v>3.9697056025808029</v>
      </c>
      <c r="P20" s="11">
        <v>2.747497260740021E-2</v>
      </c>
      <c r="Q20" s="11">
        <v>58.53781682964285</v>
      </c>
      <c r="R20" s="11">
        <v>0.40514966975027994</v>
      </c>
      <c r="S20" s="11">
        <v>14.746135529946095</v>
      </c>
      <c r="T20" s="11">
        <v>56.519589429202803</v>
      </c>
      <c r="U20" s="11" t="s">
        <v>57</v>
      </c>
      <c r="V20" s="11">
        <v>1.1663455547067645</v>
      </c>
      <c r="W20" s="11">
        <v>1.0067280941338086</v>
      </c>
      <c r="X20" s="11">
        <f t="shared" si="3"/>
        <v>2.2374331309831859</v>
      </c>
      <c r="Y20" s="11">
        <f t="shared" si="4"/>
        <v>0.18107788972099773</v>
      </c>
      <c r="Z20" s="11">
        <f t="shared" si="5"/>
        <v>0.16244722374746082</v>
      </c>
      <c r="AA20" s="11">
        <v>26.162934667870868</v>
      </c>
      <c r="AC20" s="11">
        <v>250</v>
      </c>
      <c r="AD20" s="11">
        <v>141.67704938575889</v>
      </c>
      <c r="AE20" s="11">
        <f t="shared" si="6"/>
        <v>0.56670819754303559</v>
      </c>
      <c r="AF20" s="11">
        <f t="shared" si="7"/>
        <v>108.32295061424111</v>
      </c>
      <c r="AH20" s="11">
        <v>3.4261804555944145E-2</v>
      </c>
      <c r="AI20" s="11">
        <v>369.255</v>
      </c>
      <c r="AJ20" s="11">
        <v>4.6021750780435777</v>
      </c>
      <c r="AK20" s="11">
        <f>AI20-AJ20/AH20</f>
        <v>234.93122057008267</v>
      </c>
      <c r="AL20" s="11">
        <f>AK20/AI20</f>
        <v>0.63623030309699979</v>
      </c>
      <c r="AM20" s="11">
        <f t="shared" si="8"/>
        <v>130.76155632517805</v>
      </c>
      <c r="AN20" s="11">
        <f t="shared" si="9"/>
        <v>0.13824556699991225</v>
      </c>
      <c r="AO20" s="11">
        <f t="shared" si="10"/>
        <v>3.9659447749465779</v>
      </c>
      <c r="AP20" s="11">
        <f t="shared" si="11"/>
        <v>18.569667048860069</v>
      </c>
      <c r="AR20" s="18">
        <v>144.48442439981133</v>
      </c>
      <c r="AS20" s="19">
        <v>-32.296259999999997</v>
      </c>
      <c r="AT20" s="19">
        <v>2.9</v>
      </c>
      <c r="AU20" s="19">
        <v>0.87</v>
      </c>
      <c r="AV20" s="19">
        <v>52.1</v>
      </c>
      <c r="AW20" s="20">
        <v>2.8406476412499996E-2</v>
      </c>
      <c r="AX20" s="19">
        <f t="shared" si="0"/>
        <v>1.4767015657234614E-2</v>
      </c>
      <c r="AY20" s="18">
        <f t="shared" si="1"/>
        <v>1.2570144922783586</v>
      </c>
      <c r="AZ20" s="18">
        <f t="shared" si="2"/>
        <v>4.1042933936868795E-2</v>
      </c>
    </row>
    <row r="21" spans="1:52" x14ac:dyDescent="0.3">
      <c r="A21" s="1">
        <v>49</v>
      </c>
      <c r="B21" s="1" t="s">
        <v>64</v>
      </c>
      <c r="E21" s="4" t="s">
        <v>52</v>
      </c>
      <c r="F21" s="4" t="s">
        <v>52</v>
      </c>
      <c r="G21" s="4" t="s">
        <v>53</v>
      </c>
      <c r="H21" s="11">
        <v>8.8822432916099661E-2</v>
      </c>
      <c r="I21" s="11">
        <v>0.6227405253320063</v>
      </c>
      <c r="J21" s="11">
        <v>-1.7979779085547345</v>
      </c>
      <c r="K21" s="11">
        <v>-1.2605753642960267E-2</v>
      </c>
      <c r="L21" s="11">
        <v>8.6366951643463707</v>
      </c>
      <c r="M21" s="11">
        <v>6.0552496787132953E-2</v>
      </c>
      <c r="O21" s="11">
        <v>5.3543115319419288</v>
      </c>
      <c r="P21" s="11">
        <v>3.7539466852279421E-2</v>
      </c>
      <c r="Q21" s="11">
        <v>80.238427182258135</v>
      </c>
      <c r="R21" s="11">
        <v>0.56255743796718705</v>
      </c>
      <c r="S21" s="11">
        <v>14.985759925171346</v>
      </c>
      <c r="T21" s="11">
        <v>82.637355292287992</v>
      </c>
      <c r="U21" s="11" t="s">
        <v>57</v>
      </c>
      <c r="V21" s="11">
        <v>1.0736644644453297</v>
      </c>
      <c r="W21" s="11">
        <v>1.0613038717046774</v>
      </c>
      <c r="X21" s="11">
        <f t="shared" si="3"/>
        <v>1.8561747790766316</v>
      </c>
      <c r="Y21" s="11">
        <f t="shared" si="4"/>
        <v>0.30307352750856553</v>
      </c>
      <c r="Z21" s="11">
        <f t="shared" si="5"/>
        <v>0.18195784015523631</v>
      </c>
      <c r="AA21" s="11">
        <v>43.227840441929374</v>
      </c>
      <c r="AC21" s="11">
        <v>250</v>
      </c>
      <c r="AD21" s="11">
        <v>152.76448324147501</v>
      </c>
      <c r="AE21" s="11">
        <f t="shared" si="6"/>
        <v>0.61105793296590005</v>
      </c>
      <c r="AF21" s="11">
        <f t="shared" si="7"/>
        <v>97.235516758524994</v>
      </c>
      <c r="AH21" s="11">
        <v>3.1169606607573039E-2</v>
      </c>
      <c r="AI21" s="11">
        <v>368.14499999999998</v>
      </c>
      <c r="AJ21" s="11">
        <v>5.6773053718410615</v>
      </c>
      <c r="AK21" s="11">
        <v>183.51919589832741</v>
      </c>
      <c r="AL21" s="11">
        <v>0.49849704844104203</v>
      </c>
      <c r="AM21" s="11">
        <f t="shared" si="8"/>
        <v>119.60172386506574</v>
      </c>
      <c r="AN21" s="11">
        <f t="shared" si="9"/>
        <v>8.7805220221822813E-2</v>
      </c>
      <c r="AO21" s="11">
        <f t="shared" si="10"/>
        <v>5.1788083234000197</v>
      </c>
      <c r="AP21" s="11">
        <f t="shared" si="11"/>
        <v>15.993049085192048</v>
      </c>
      <c r="AR21" s="18">
        <v>142.63152838615264</v>
      </c>
      <c r="AS21" s="19">
        <v>-31.369350000000001</v>
      </c>
      <c r="AT21" s="19">
        <v>-1.4210154180091237</v>
      </c>
      <c r="AU21" s="19">
        <v>1.3</v>
      </c>
      <c r="AV21" s="19">
        <v>53.5</v>
      </c>
      <c r="AW21" s="20">
        <v>3.6744139350000003E-2</v>
      </c>
      <c r="AX21" s="19">
        <f t="shared" si="0"/>
        <v>1.2783193080987682E-2</v>
      </c>
      <c r="AY21" s="18">
        <f t="shared" si="1"/>
        <v>1.8542098690199844</v>
      </c>
      <c r="AZ21" s="18">
        <f t="shared" si="2"/>
        <v>5.2408727547242739E-2</v>
      </c>
    </row>
    <row r="22" spans="1:52" x14ac:dyDescent="0.3">
      <c r="A22" s="1">
        <v>96</v>
      </c>
      <c r="B22" s="1" t="s">
        <v>65</v>
      </c>
      <c r="D22" s="1" t="s">
        <v>54</v>
      </c>
      <c r="E22" s="4" t="s">
        <v>66</v>
      </c>
      <c r="F22" s="4" t="s">
        <v>52</v>
      </c>
      <c r="G22" s="4" t="s">
        <v>53</v>
      </c>
      <c r="H22" s="11">
        <v>6.0734598991147019E-2</v>
      </c>
      <c r="I22" s="11">
        <v>0.52554062483319597</v>
      </c>
      <c r="J22" s="11">
        <v>-1.3846289175683519</v>
      </c>
      <c r="K22" s="11">
        <v>-1.1981288402135552E-2</v>
      </c>
      <c r="L22" s="11">
        <v>6.5611400158580366</v>
      </c>
      <c r="M22" s="11">
        <v>5.6773991774519438E-2</v>
      </c>
      <c r="O22" s="11">
        <v>6.0561331029909713</v>
      </c>
      <c r="P22" s="11">
        <v>5.2404132535440129E-2</v>
      </c>
      <c r="Q22" s="11">
        <v>88.294440324055799</v>
      </c>
      <c r="R22" s="11">
        <v>0.76401781040763017</v>
      </c>
      <c r="S22" s="11">
        <v>14.5793427625376</v>
      </c>
      <c r="T22" s="11">
        <v>76.565354340342878</v>
      </c>
      <c r="U22" s="11" t="s">
        <v>57</v>
      </c>
      <c r="V22" s="11">
        <v>1.1161083794863673</v>
      </c>
      <c r="W22" s="11">
        <v>1.1073417849476017</v>
      </c>
      <c r="X22" s="11">
        <f t="shared" si="3"/>
        <v>2.543881573380923</v>
      </c>
      <c r="Y22" s="11">
        <f t="shared" si="4"/>
        <v>0.30033544737391965</v>
      </c>
      <c r="Z22" s="11">
        <f t="shared" si="5"/>
        <v>9.8490821028545075E-2</v>
      </c>
      <c r="AA22" s="11">
        <v>34.708549819286148</v>
      </c>
      <c r="AC22" s="11">
        <v>250</v>
      </c>
      <c r="AD22" s="11">
        <v>141.970308113594</v>
      </c>
      <c r="AE22" s="11">
        <f t="shared" si="6"/>
        <v>0.56788123245437605</v>
      </c>
      <c r="AF22" s="11">
        <f t="shared" si="7"/>
        <v>108.029691886406</v>
      </c>
      <c r="AH22" s="11">
        <v>2.7652360027880352E-2</v>
      </c>
      <c r="AI22" s="11">
        <v>386.04333333333335</v>
      </c>
      <c r="AJ22" s="11">
        <v>4.4474804627312059</v>
      </c>
      <c r="AK22" s="11">
        <v>224.98454248563766</v>
      </c>
      <c r="AL22" s="11">
        <v>0.58279608287231399</v>
      </c>
      <c r="AM22" s="11">
        <f t="shared" si="8"/>
        <v>151.7564231499112</v>
      </c>
      <c r="AN22" s="11">
        <f t="shared" si="9"/>
        <v>0.13103960495296202</v>
      </c>
      <c r="AO22" s="11">
        <f t="shared" si="10"/>
        <v>3.8646843798588919</v>
      </c>
      <c r="AP22" s="11">
        <f t="shared" si="11"/>
        <v>21.075817119577238</v>
      </c>
      <c r="AR22" s="18">
        <v>115.56594508830577</v>
      </c>
      <c r="AS22" s="19">
        <v>-25.886408162202699</v>
      </c>
      <c r="AT22" s="19">
        <v>2.3855300000000002</v>
      </c>
      <c r="AU22" s="19">
        <v>2.38</v>
      </c>
      <c r="AV22" s="19">
        <v>54.05</v>
      </c>
      <c r="AW22" s="20">
        <v>4.1123536687500004E-2</v>
      </c>
      <c r="AX22" s="19">
        <f t="shared" si="0"/>
        <v>7.8146246343141282E-3</v>
      </c>
      <c r="AY22" s="18">
        <f t="shared" si="1"/>
        <v>2.7504694931016771</v>
      </c>
      <c r="AZ22" s="18">
        <f t="shared" si="2"/>
        <v>4.7524803826645527E-2</v>
      </c>
    </row>
    <row r="23" spans="1:52" x14ac:dyDescent="0.3">
      <c r="A23" s="1">
        <v>86</v>
      </c>
      <c r="B23" s="1" t="s">
        <v>67</v>
      </c>
      <c r="E23" s="4" t="s">
        <v>66</v>
      </c>
      <c r="F23" s="4" t="s">
        <v>52</v>
      </c>
      <c r="G23" s="4" t="s">
        <v>53</v>
      </c>
      <c r="H23" s="11">
        <v>0.10737144912516047</v>
      </c>
      <c r="I23" s="11">
        <v>0.9127002333341625</v>
      </c>
      <c r="J23" s="11">
        <v>-1.6391562958269048</v>
      </c>
      <c r="K23" s="11">
        <v>-1.3933483676172203E-2</v>
      </c>
      <c r="L23" s="11">
        <v>7.9217800714462019</v>
      </c>
      <c r="M23" s="11">
        <v>6.7338296898673447E-2</v>
      </c>
      <c r="O23" s="11">
        <v>4.6094288710081281</v>
      </c>
      <c r="P23" s="11">
        <v>3.9181987766620414E-2</v>
      </c>
      <c r="Q23" s="11">
        <v>83.261982465093581</v>
      </c>
      <c r="R23" s="11">
        <v>0.70776013030402773</v>
      </c>
      <c r="S23" s="11">
        <v>18.063405422911615</v>
      </c>
      <c r="T23" s="11">
        <v>84.466707481361951</v>
      </c>
      <c r="U23" s="11" t="s">
        <v>54</v>
      </c>
      <c r="V23" s="11">
        <v>0.90443513186757596</v>
      </c>
      <c r="W23" s="11">
        <v>0.82690720956418751</v>
      </c>
      <c r="X23" s="11">
        <f t="shared" si="3"/>
        <v>2.3275092692439223</v>
      </c>
      <c r="Y23" s="11">
        <f t="shared" si="4"/>
        <v>0.30408477407866114</v>
      </c>
      <c r="Z23" s="11">
        <f t="shared" si="5"/>
        <v>0.16145201212074262</v>
      </c>
      <c r="AA23" s="11">
        <v>35.772997154224328</v>
      </c>
      <c r="AC23" s="11">
        <v>250</v>
      </c>
      <c r="AD23" s="11">
        <v>176.22079578890691</v>
      </c>
      <c r="AE23" s="11">
        <f t="shared" si="6"/>
        <v>0.7048831831556277</v>
      </c>
      <c r="AF23" s="11">
        <f t="shared" si="7"/>
        <v>73.779204211093088</v>
      </c>
      <c r="AH23" s="11">
        <v>6.4472082252916646E-2</v>
      </c>
      <c r="AI23" s="11">
        <v>366.32499999999999</v>
      </c>
      <c r="AJ23" s="11">
        <v>8.1189018165776421</v>
      </c>
      <c r="AK23" s="11">
        <v>239.73393758860112</v>
      </c>
      <c r="AL23" s="11">
        <v>0.65442963922364328</v>
      </c>
      <c r="AM23" s="11">
        <f t="shared" si="8"/>
        <v>164.11884733203186</v>
      </c>
      <c r="AN23" s="11">
        <f t="shared" si="9"/>
        <v>8.060568461209755E-2</v>
      </c>
      <c r="AO23" s="11">
        <f t="shared" si="10"/>
        <v>7.4644721773539988</v>
      </c>
      <c r="AP23" s="11">
        <f t="shared" si="11"/>
        <v>10.150589469972294</v>
      </c>
      <c r="AR23" s="18">
        <v>117.64152698079685</v>
      </c>
      <c r="AS23" s="19">
        <v>-26.728250000000003</v>
      </c>
      <c r="AT23" s="19">
        <v>-0.77616734300679058</v>
      </c>
      <c r="AU23" s="19">
        <v>1.47</v>
      </c>
      <c r="AV23" s="19">
        <v>50.85</v>
      </c>
      <c r="AW23" s="20">
        <v>7.9200912662499998E-2</v>
      </c>
      <c r="AX23" s="19">
        <f t="shared" si="0"/>
        <v>2.4367303521508392E-2</v>
      </c>
      <c r="AY23" s="18">
        <f t="shared" si="1"/>
        <v>1.7293304466177135</v>
      </c>
      <c r="AZ23" s="18">
        <f t="shared" si="2"/>
        <v>9.3173163038892282E-2</v>
      </c>
    </row>
    <row r="24" spans="1:52" x14ac:dyDescent="0.3">
      <c r="A24" s="1">
        <v>87</v>
      </c>
      <c r="B24" s="1" t="s">
        <v>67</v>
      </c>
      <c r="E24" s="4" t="s">
        <v>66</v>
      </c>
      <c r="F24" s="4" t="s">
        <v>52</v>
      </c>
      <c r="G24" s="4" t="s">
        <v>53</v>
      </c>
      <c r="H24" s="11">
        <v>0.11742718563850396</v>
      </c>
      <c r="I24" s="11">
        <v>0.95373129956171165</v>
      </c>
      <c r="J24" s="11">
        <v>-1.5008147284231976</v>
      </c>
      <c r="K24" s="11">
        <v>-1.2189459992227484E-2</v>
      </c>
      <c r="L24" s="11">
        <v>9.0096166767726764</v>
      </c>
      <c r="M24" s="11">
        <v>7.3175162761234924E-2</v>
      </c>
      <c r="O24" s="11">
        <v>6.5514247928477758</v>
      </c>
      <c r="P24" s="11">
        <v>5.3209985811111291E-2</v>
      </c>
      <c r="Q24" s="11">
        <v>111.82251002411371</v>
      </c>
      <c r="R24" s="11">
        <v>0.90821071139237797</v>
      </c>
      <c r="S24" s="11">
        <v>17.068426114910292</v>
      </c>
      <c r="T24" s="11">
        <v>105.61088040806717</v>
      </c>
      <c r="U24" s="11" t="s">
        <v>54</v>
      </c>
      <c r="V24" s="11">
        <v>0.88750455708035425</v>
      </c>
      <c r="W24" s="11">
        <v>0.92340028569571919</v>
      </c>
      <c r="X24" s="11">
        <f t="shared" si="3"/>
        <v>2.7666354765292551</v>
      </c>
      <c r="Y24" s="11">
        <f t="shared" si="4"/>
        <v>0.32827263262442097</v>
      </c>
      <c r="Z24" s="11">
        <f t="shared" si="5"/>
        <v>0.15205506613565131</v>
      </c>
      <c r="AA24" s="11">
        <v>40.418230364194955</v>
      </c>
      <c r="AC24" s="11">
        <v>250</v>
      </c>
      <c r="AD24" s="11">
        <v>173.2748649490033</v>
      </c>
      <c r="AE24" s="11">
        <f t="shared" si="6"/>
        <v>0.69309945979601317</v>
      </c>
      <c r="AF24" s="11">
        <f t="shared" si="7"/>
        <v>76.725135050996698</v>
      </c>
      <c r="AH24" s="11">
        <v>6.8821543536474072E-2</v>
      </c>
      <c r="AI24" s="11">
        <v>365.64499999999998</v>
      </c>
      <c r="AJ24" s="11">
        <v>9.2050193595641954</v>
      </c>
      <c r="AK24" s="11">
        <v>231.98115494178609</v>
      </c>
      <c r="AL24" s="11">
        <v>0.6344436678794626</v>
      </c>
      <c r="AM24" s="11">
        <f t="shared" si="8"/>
        <v>153.59198713952293</v>
      </c>
      <c r="AN24" s="11">
        <f t="shared" si="9"/>
        <v>6.8923664698245665E-2</v>
      </c>
      <c r="AO24" s="11">
        <f t="shared" si="10"/>
        <v>8.5705756916847324</v>
      </c>
      <c r="AP24" s="11">
        <f t="shared" si="11"/>
        <v>9.2186782695918446</v>
      </c>
      <c r="AR24" s="18">
        <v>123.12397180680529</v>
      </c>
      <c r="AS24" s="19">
        <v>-26.241899999999998</v>
      </c>
      <c r="AT24" s="19">
        <v>-0.5366236992529716</v>
      </c>
      <c r="AU24" s="19">
        <v>1.6850000000000001</v>
      </c>
      <c r="AV24" s="19">
        <v>50.9</v>
      </c>
      <c r="AW24" s="20">
        <v>9.4691607662499996E-2</v>
      </c>
      <c r="AX24" s="19">
        <f t="shared" si="0"/>
        <v>2.5415941742153818E-2</v>
      </c>
      <c r="AY24" s="18">
        <f t="shared" si="1"/>
        <v>2.0746389249446691</v>
      </c>
      <c r="AZ24" s="18">
        <f t="shared" si="2"/>
        <v>0.11658806832178717</v>
      </c>
    </row>
    <row r="25" spans="1:52" x14ac:dyDescent="0.3">
      <c r="A25" s="1">
        <v>89</v>
      </c>
      <c r="B25" s="1" t="s">
        <v>68</v>
      </c>
      <c r="E25" s="4" t="s">
        <v>66</v>
      </c>
      <c r="F25" s="4" t="s">
        <v>52</v>
      </c>
      <c r="G25" s="4" t="s">
        <v>53</v>
      </c>
      <c r="H25" s="11">
        <v>0.16276205784923287</v>
      </c>
      <c r="I25" s="11">
        <v>2.0235364209370088</v>
      </c>
      <c r="J25" s="11">
        <v>-1.3352213028796434</v>
      </c>
      <c r="K25" s="11">
        <v>-1.6600115359137784E-2</v>
      </c>
      <c r="L25" s="11">
        <v>9.4660254205043497</v>
      </c>
      <c r="M25" s="11">
        <v>0.11768619451622639</v>
      </c>
      <c r="O25" s="11">
        <v>6.3344744695198854</v>
      </c>
      <c r="P25" s="11">
        <v>7.8753242407653287E-2</v>
      </c>
      <c r="Q25" s="11">
        <v>99.739867845990076</v>
      </c>
      <c r="R25" s="11">
        <v>1.2400141523939097</v>
      </c>
      <c r="S25" s="11">
        <v>15.745563160119543</v>
      </c>
      <c r="T25" s="11">
        <v>95.582106652692346</v>
      </c>
      <c r="U25" s="11" t="s">
        <v>54</v>
      </c>
      <c r="V25" s="11">
        <v>0.92327597004739237</v>
      </c>
      <c r="W25" s="11">
        <v>0.9456181147046584</v>
      </c>
      <c r="X25" s="11">
        <f t="shared" si="3"/>
        <v>2.5507941801274447</v>
      </c>
      <c r="Y25" s="11">
        <f t="shared" si="4"/>
        <v>0.48612865830357005</v>
      </c>
      <c r="Z25" s="11">
        <f t="shared" si="5"/>
        <v>0.27694707256033901</v>
      </c>
      <c r="AA25" s="11">
        <v>39.10149577062576</v>
      </c>
      <c r="AC25" s="11">
        <v>250</v>
      </c>
      <c r="AD25" s="11">
        <v>191.84132625508602</v>
      </c>
      <c r="AE25" s="11">
        <f t="shared" si="6"/>
        <v>0.76736530502034406</v>
      </c>
      <c r="AF25" s="11">
        <f t="shared" si="7"/>
        <v>58.158673744913983</v>
      </c>
      <c r="AH25" s="11">
        <v>7.1093252085278266E-2</v>
      </c>
      <c r="AI25" s="11">
        <v>318.73</v>
      </c>
      <c r="AJ25" s="11">
        <v>7.6556317123073363</v>
      </c>
      <c r="AK25" s="11">
        <v>211.15109952680805</v>
      </c>
      <c r="AL25" s="11">
        <v>0.66247638919087637</v>
      </c>
      <c r="AM25" s="11">
        <f t="shared" si="8"/>
        <v>164.11537256764919</v>
      </c>
      <c r="AN25" s="11">
        <f t="shared" si="9"/>
        <v>8.6534516560647368E-2</v>
      </c>
      <c r="AO25" s="11">
        <f t="shared" si="10"/>
        <v>6.9931553231164596</v>
      </c>
      <c r="AP25" s="11">
        <f t="shared" si="11"/>
        <v>9.3184144733767162</v>
      </c>
      <c r="AR25" s="18">
        <v>80.434459278901983</v>
      </c>
      <c r="AS25" s="19">
        <v>-29.02205</v>
      </c>
      <c r="AT25" s="19">
        <v>-0.88455000000000006</v>
      </c>
      <c r="AU25" s="19">
        <v>1.37</v>
      </c>
      <c r="AV25" s="19">
        <v>53.62</v>
      </c>
      <c r="AW25" s="20">
        <v>7.409475707499999E-2</v>
      </c>
      <c r="AX25" s="19">
        <f t="shared" si="0"/>
        <v>2.4460286123901456E-2</v>
      </c>
      <c r="AY25" s="18">
        <f t="shared" si="1"/>
        <v>1.1019520921209571</v>
      </c>
      <c r="AZ25" s="18">
        <f t="shared" si="2"/>
        <v>5.9597717207292213E-2</v>
      </c>
    </row>
    <row r="26" spans="1:52" x14ac:dyDescent="0.3">
      <c r="A26" s="1">
        <v>90</v>
      </c>
      <c r="B26" s="1" t="s">
        <v>68</v>
      </c>
      <c r="E26" s="4" t="s">
        <v>66</v>
      </c>
      <c r="F26" s="4" t="s">
        <v>52</v>
      </c>
      <c r="G26" s="4" t="s">
        <v>53</v>
      </c>
      <c r="H26" s="11">
        <v>0.124148289500047</v>
      </c>
      <c r="I26" s="11">
        <v>1.0053148881235876</v>
      </c>
      <c r="J26" s="11">
        <v>-1.5840668955372945</v>
      </c>
      <c r="K26" s="11">
        <v>-1.2827289367259073E-2</v>
      </c>
      <c r="L26" s="11">
        <v>6.7470244835985218</v>
      </c>
      <c r="M26" s="11">
        <v>5.4635341261736733E-2</v>
      </c>
      <c r="O26" s="11">
        <v>5.5184669215472866</v>
      </c>
      <c r="P26" s="11">
        <v>4.4686857774604537E-2</v>
      </c>
      <c r="Q26" s="11">
        <v>84.295903027253118</v>
      </c>
      <c r="R26" s="11">
        <v>0.68260244794663627</v>
      </c>
      <c r="S26" s="11">
        <v>15.275239341947154</v>
      </c>
      <c r="T26" s="11">
        <v>85.885439909774618</v>
      </c>
      <c r="U26" s="11" t="s">
        <v>57</v>
      </c>
      <c r="V26" s="11">
        <v>1.0818410368605484</v>
      </c>
      <c r="W26" s="11">
        <v>1.0981515441345027</v>
      </c>
      <c r="X26" s="11">
        <f t="shared" si="3"/>
        <v>2.9368679919272602</v>
      </c>
      <c r="Y26" s="11">
        <f t="shared" si="4"/>
        <v>0.23242530812516779</v>
      </c>
      <c r="Z26" s="11">
        <f t="shared" si="5"/>
        <v>0.17113690427992104</v>
      </c>
      <c r="AA26" s="11">
        <v>28.702653050447676</v>
      </c>
      <c r="AC26" s="11">
        <v>250</v>
      </c>
      <c r="AD26" s="11">
        <v>195.65350428290864</v>
      </c>
      <c r="AE26" s="11">
        <f t="shared" si="6"/>
        <v>0.78261401713163459</v>
      </c>
      <c r="AF26" s="11">
        <f t="shared" si="7"/>
        <v>54.346495717091358</v>
      </c>
      <c r="AH26" s="11">
        <v>3.562516669297805E-2</v>
      </c>
      <c r="AI26" s="11">
        <v>367.91500000000002</v>
      </c>
      <c r="AJ26" s="11">
        <v>5.8502298552638905</v>
      </c>
      <c r="AK26" s="11">
        <v>202.10736820601704</v>
      </c>
      <c r="AL26" s="11">
        <v>0.54933168858572512</v>
      </c>
      <c r="AM26" s="11">
        <f t="shared" si="8"/>
        <v>154.98444868112358</v>
      </c>
      <c r="AN26" s="11">
        <f t="shared" si="9"/>
        <v>9.3899163310899689E-2</v>
      </c>
      <c r="AO26" s="11">
        <f t="shared" si="10"/>
        <v>5.3008981666781656</v>
      </c>
      <c r="AP26" s="11">
        <f t="shared" si="11"/>
        <v>15.419764721943096</v>
      </c>
      <c r="AR26" s="18">
        <v>123.49194363546013</v>
      </c>
      <c r="AS26" s="19">
        <v>-29.004785863303091</v>
      </c>
      <c r="AT26" s="19">
        <v>-1.9</v>
      </c>
      <c r="AU26" s="19">
        <v>1.06</v>
      </c>
      <c r="AV26" s="19">
        <v>53.4</v>
      </c>
      <c r="AW26" s="20">
        <v>6.0381171737499996E-2</v>
      </c>
      <c r="AX26" s="19">
        <f t="shared" si="0"/>
        <v>2.576263572707737E-2</v>
      </c>
      <c r="AY26" s="18">
        <f t="shared" si="1"/>
        <v>1.3090146025358775</v>
      </c>
      <c r="AZ26" s="18">
        <f t="shared" si="2"/>
        <v>7.4565882568503883E-2</v>
      </c>
    </row>
    <row r="27" spans="1:52" x14ac:dyDescent="0.3">
      <c r="A27" s="8">
        <v>2</v>
      </c>
      <c r="B27" s="1" t="s">
        <v>69</v>
      </c>
      <c r="E27" s="4" t="s">
        <v>66</v>
      </c>
      <c r="F27" s="4" t="s">
        <v>52</v>
      </c>
      <c r="G27" s="4"/>
      <c r="H27" s="11">
        <v>0.14172413240931017</v>
      </c>
      <c r="I27" s="11">
        <v>0.62350133555796727</v>
      </c>
      <c r="J27" s="11">
        <v>-2.6493286000957523</v>
      </c>
      <c r="K27" s="11">
        <v>-1.1655459747115779E-2</v>
      </c>
      <c r="L27" s="11">
        <v>13.330064174134113</v>
      </c>
      <c r="M27" s="11">
        <v>5.8644301957286447E-2</v>
      </c>
      <c r="O27" s="11">
        <v>8.62423596170472</v>
      </c>
      <c r="P27" s="11">
        <v>3.7941475095858143E-2</v>
      </c>
      <c r="Q27" s="11">
        <v>160.11025600368961</v>
      </c>
      <c r="R27" s="11">
        <v>0.7043892720155438</v>
      </c>
      <c r="S27" s="11">
        <v>18.565152520715728</v>
      </c>
      <c r="T27" s="11">
        <v>161.21581244935538</v>
      </c>
      <c r="U27" s="11" t="s">
        <v>54</v>
      </c>
      <c r="V27" s="11">
        <v>0.93108903727547299</v>
      </c>
      <c r="W27" s="11">
        <v>0.94516601638603293</v>
      </c>
      <c r="X27" s="11">
        <f t="shared" si="3"/>
        <v>2.4465117278802819</v>
      </c>
      <c r="Y27" s="11">
        <f t="shared" si="4"/>
        <v>0.2879157553133187</v>
      </c>
      <c r="Z27" s="11">
        <f t="shared" si="5"/>
        <v>0.26146640828056078</v>
      </c>
      <c r="AA27" s="11">
        <v>65.444303486913213</v>
      </c>
      <c r="AC27" s="11">
        <v>250</v>
      </c>
      <c r="AD27" s="11">
        <v>155.94358245470951</v>
      </c>
      <c r="AE27" s="11">
        <f t="shared" si="6"/>
        <v>0.62377432981883807</v>
      </c>
      <c r="AF27" s="11">
        <f t="shared" si="7"/>
        <v>94.056417545290486</v>
      </c>
      <c r="AH27" s="11">
        <v>6.1526361989759859E-2</v>
      </c>
      <c r="AI27" s="11">
        <v>361.2766666666667</v>
      </c>
      <c r="AJ27" s="11">
        <v>10.53228386362281</v>
      </c>
      <c r="AK27" s="11">
        <v>191.09854653450691</v>
      </c>
      <c r="AL27" s="11">
        <v>0.52895347019691341</v>
      </c>
      <c r="AM27" s="11">
        <f t="shared" si="8"/>
        <v>116.78315871329403</v>
      </c>
      <c r="AN27" s="11">
        <f t="shared" si="9"/>
        <v>5.022210539006193E-2</v>
      </c>
      <c r="AO27" s="11">
        <f t="shared" si="10"/>
        <v>10.003330393425896</v>
      </c>
      <c r="AP27" s="11">
        <f t="shared" si="11"/>
        <v>8.5971842490045134</v>
      </c>
      <c r="AR27" s="18">
        <v>227.3036549031321</v>
      </c>
      <c r="AS27" s="19">
        <v>-28.568605927552142</v>
      </c>
      <c r="AT27" s="19">
        <v>1.4276654071392858</v>
      </c>
      <c r="AU27" s="19">
        <v>0.85944017563117459</v>
      </c>
      <c r="AV27" s="19">
        <v>53.26322722283205</v>
      </c>
      <c r="AW27" s="20">
        <v>4.3292442068839185E-2</v>
      </c>
      <c r="AX27" s="19">
        <f t="shared" si="0"/>
        <v>2.2781958401931254E-2</v>
      </c>
      <c r="AY27" s="18">
        <f t="shared" si="1"/>
        <v>1.9535389309155575</v>
      </c>
      <c r="AZ27" s="18">
        <f t="shared" si="2"/>
        <v>9.8405303119292603E-2</v>
      </c>
    </row>
    <row r="28" spans="1:52" x14ac:dyDescent="0.3">
      <c r="A28" s="1">
        <v>35</v>
      </c>
      <c r="B28" s="1" t="s">
        <v>69</v>
      </c>
      <c r="E28" s="4" t="s">
        <v>66</v>
      </c>
      <c r="F28" s="4" t="s">
        <v>52</v>
      </c>
      <c r="G28" s="4"/>
      <c r="H28" s="11">
        <v>7.1655313450867425E-2</v>
      </c>
      <c r="I28" s="11">
        <v>0.31292102144351558</v>
      </c>
      <c r="J28" s="11">
        <v>-1.6621960523263124</v>
      </c>
      <c r="K28" s="11">
        <v>-7.2588627623543312E-3</v>
      </c>
      <c r="L28" s="11">
        <v>9.6076865260391227</v>
      </c>
      <c r="M28" s="11">
        <v>4.1957071103997379E-2</v>
      </c>
      <c r="O28" s="11">
        <v>8.1838944085626562</v>
      </c>
      <c r="P28" s="11">
        <v>3.5739325869661671E-2</v>
      </c>
      <c r="Q28" s="14">
        <v>138.43954911232299</v>
      </c>
      <c r="R28" s="11">
        <v>0.60456989203057399</v>
      </c>
      <c r="S28" s="11">
        <v>16.916096689551161</v>
      </c>
      <c r="T28" s="11">
        <v>112.63118523759182</v>
      </c>
      <c r="U28" s="11" t="s">
        <v>54</v>
      </c>
      <c r="V28" s="11">
        <v>0.88348067209076131</v>
      </c>
      <c r="W28" s="11">
        <v>0.9630578835597251</v>
      </c>
      <c r="X28" s="11">
        <f t="shared" si="3"/>
        <v>2.3741019701416102</v>
      </c>
      <c r="Y28" s="11">
        <f t="shared" si="4"/>
        <v>0.25465203248810436</v>
      </c>
      <c r="Z28" s="11">
        <f t="shared" si="5"/>
        <v>0.3392852118023813</v>
      </c>
      <c r="AA28" s="14">
        <v>58.312385421282201</v>
      </c>
      <c r="AC28" s="11">
        <v>250</v>
      </c>
      <c r="AD28" s="11">
        <v>115.9180169154281</v>
      </c>
      <c r="AE28" s="11">
        <f t="shared" si="6"/>
        <v>0.46367206766171237</v>
      </c>
      <c r="AF28" s="11">
        <f t="shared" si="7"/>
        <v>134.0819830845719</v>
      </c>
      <c r="AH28" s="11">
        <v>4.1238731740861741E-2</v>
      </c>
      <c r="AI28" s="11">
        <v>384.67666666666673</v>
      </c>
      <c r="AJ28" s="11">
        <v>6.1187953074546373</v>
      </c>
      <c r="AK28" s="11">
        <v>236.84361011223302</v>
      </c>
      <c r="AL28" s="11">
        <v>0.61569528550964792</v>
      </c>
      <c r="AM28" s="11">
        <f t="shared" si="8"/>
        <v>151.45154338643232</v>
      </c>
      <c r="AN28" s="11">
        <f t="shared" si="9"/>
        <v>0.10062361209559263</v>
      </c>
      <c r="AO28" s="11">
        <f t="shared" si="10"/>
        <v>5.5031000219449897</v>
      </c>
      <c r="AP28" s="11">
        <f t="shared" si="11"/>
        <v>14.930024749029348</v>
      </c>
      <c r="AR28" s="18">
        <v>228.98849403059904</v>
      </c>
      <c r="AS28" s="19">
        <v>-27.280112158564815</v>
      </c>
      <c r="AT28" s="19">
        <v>0.75601851851851853</v>
      </c>
      <c r="AU28" s="19">
        <v>0.58579861111111109</v>
      </c>
      <c r="AV28" s="19">
        <v>52.318287037037038</v>
      </c>
      <c r="AW28" s="20">
        <v>3.9095124301808441E-2</v>
      </c>
      <c r="AX28" s="19">
        <f t="shared" si="0"/>
        <v>3.0183450248371706E-2</v>
      </c>
      <c r="AY28" s="18">
        <f t="shared" si="1"/>
        <v>1.3414114176354988</v>
      </c>
      <c r="AZ28" s="18">
        <f t="shared" si="2"/>
        <v>8.9523336378101892E-2</v>
      </c>
    </row>
    <row r="29" spans="1:52" x14ac:dyDescent="0.3">
      <c r="A29" s="9">
        <v>3</v>
      </c>
      <c r="B29" s="1" t="s">
        <v>70</v>
      </c>
      <c r="E29" s="4" t="s">
        <v>66</v>
      </c>
      <c r="F29" s="4" t="s">
        <v>52</v>
      </c>
      <c r="G29" s="4"/>
      <c r="H29" s="11">
        <v>0.12670089145993582</v>
      </c>
      <c r="I29" s="11">
        <v>0.63587608513389782</v>
      </c>
      <c r="J29" s="11">
        <v>-1.9687178127789082</v>
      </c>
      <c r="K29" s="11">
        <v>-9.8804401539595629E-3</v>
      </c>
      <c r="L29" s="11">
        <v>6.4903280515476975</v>
      </c>
      <c r="M29" s="11">
        <v>3.2573128295296044E-2</v>
      </c>
      <c r="O29" s="11">
        <v>4.6465784891091122</v>
      </c>
      <c r="P29" s="11">
        <v>2.3319868588741348E-2</v>
      </c>
      <c r="Q29" s="11">
        <v>77.289494766507005</v>
      </c>
      <c r="R29" s="11">
        <v>0.38789420333040059</v>
      </c>
      <c r="S29" s="11">
        <v>16.633635899546746</v>
      </c>
      <c r="T29" s="11">
        <v>73.956513877987916</v>
      </c>
      <c r="U29" s="11" t="s">
        <v>54</v>
      </c>
      <c r="V29" s="11">
        <v>0.94262807472400356</v>
      </c>
      <c r="W29" s="11">
        <v>0.91279051165077807</v>
      </c>
      <c r="X29" s="11">
        <f t="shared" si="3"/>
        <v>2.7452333708290624</v>
      </c>
      <c r="Y29" s="11">
        <f t="shared" si="4"/>
        <v>0.14129735105662666</v>
      </c>
      <c r="Z29" s="11">
        <f t="shared" si="5"/>
        <v>0.17097807652910013</v>
      </c>
      <c r="AA29" s="11">
        <v>28.154070829747173</v>
      </c>
      <c r="AC29" s="11">
        <v>250</v>
      </c>
      <c r="AD29" s="11">
        <v>198.77440895038998</v>
      </c>
      <c r="AE29" s="11">
        <f t="shared" si="6"/>
        <v>0.7950976358015599</v>
      </c>
      <c r="AF29" s="11">
        <f t="shared" si="7"/>
        <v>51.225591049610017</v>
      </c>
      <c r="AH29" s="11">
        <v>6.7079473898476349E-2</v>
      </c>
      <c r="AI29" s="11">
        <v>347.57</v>
      </c>
      <c r="AJ29" s="11">
        <v>7.6967321142125265</v>
      </c>
      <c r="AK29" s="11">
        <v>232.66614813986448</v>
      </c>
      <c r="AL29" s="11">
        <v>0.66940802756240314</v>
      </c>
      <c r="AM29" s="11">
        <f t="shared" si="8"/>
        <v>171.91888720487481</v>
      </c>
      <c r="AN29" s="11">
        <f t="shared" si="9"/>
        <v>8.6973018890224435E-2</v>
      </c>
      <c r="AO29" s="11">
        <f t="shared" si="10"/>
        <v>7.0273240866501236</v>
      </c>
      <c r="AP29" s="11">
        <f t="shared" si="11"/>
        <v>9.9793273360423314</v>
      </c>
      <c r="AR29" s="18">
        <v>199.25405974853754</v>
      </c>
      <c r="AS29" s="19">
        <v>-27.749252987236964</v>
      </c>
      <c r="AT29" s="19">
        <v>6.5136625746400361</v>
      </c>
      <c r="AU29" s="19">
        <v>0.64500000000000002</v>
      </c>
      <c r="AV29" s="19">
        <v>49.75</v>
      </c>
      <c r="AW29" s="20">
        <v>3.5087500000000001E-2</v>
      </c>
      <c r="AX29" s="19">
        <f t="shared" si="0"/>
        <v>2.4602958414369498E-2</v>
      </c>
      <c r="AY29" s="18">
        <f t="shared" si="1"/>
        <v>1.2851886853780672</v>
      </c>
      <c r="AZ29" s="18">
        <f t="shared" si="2"/>
        <v>6.9913268214268104E-2</v>
      </c>
    </row>
    <row r="30" spans="1:52" x14ac:dyDescent="0.3">
      <c r="A30" s="1">
        <v>88</v>
      </c>
      <c r="B30" s="1" t="s">
        <v>70</v>
      </c>
      <c r="E30" s="4" t="s">
        <v>66</v>
      </c>
      <c r="F30" s="4" t="s">
        <v>52</v>
      </c>
      <c r="G30" s="4"/>
      <c r="H30" s="11">
        <v>0.11296956324202054</v>
      </c>
      <c r="I30" s="11">
        <v>0.96990668145919123</v>
      </c>
      <c r="J30" s="11">
        <v>-0.91380724890332221</v>
      </c>
      <c r="K30" s="11">
        <v>-7.8455446833798192E-3</v>
      </c>
      <c r="L30" s="11">
        <v>7.8371085052517913</v>
      </c>
      <c r="M30" s="11">
        <v>6.7285945739913922E-2</v>
      </c>
      <c r="O30" s="11">
        <v>3.6029694993965506</v>
      </c>
      <c r="P30" s="11">
        <v>3.0933501823600482E-2</v>
      </c>
      <c r="Q30" s="11">
        <v>72.974492545396998</v>
      </c>
      <c r="R30" s="11">
        <v>0.62652670210154005</v>
      </c>
      <c r="S30" s="11">
        <v>20.253985652007113</v>
      </c>
      <c r="T30" s="11">
        <v>70.084588292212146</v>
      </c>
      <c r="U30" s="11" t="s">
        <v>54</v>
      </c>
      <c r="V30" s="11">
        <v>0.94034678903467217</v>
      </c>
      <c r="W30" s="11">
        <v>0.91094692778448305</v>
      </c>
      <c r="X30" s="11">
        <f t="shared" si="3"/>
        <v>2.1873917339182114</v>
      </c>
      <c r="Y30" s="11">
        <f t="shared" si="4"/>
        <v>0.28642638279484622</v>
      </c>
      <c r="Z30" s="11">
        <f t="shared" si="5"/>
        <v>0.30623602570782088</v>
      </c>
      <c r="AA30" s="11">
        <v>33.361419179672907</v>
      </c>
      <c r="AC30" s="11">
        <v>250</v>
      </c>
      <c r="AD30" s="11">
        <v>180.62637156114391</v>
      </c>
      <c r="AE30" s="11">
        <f t="shared" si="6"/>
        <v>0.72250548624457567</v>
      </c>
      <c r="AF30" s="11">
        <f t="shared" si="7"/>
        <v>69.373628438856088</v>
      </c>
      <c r="AH30" s="11">
        <v>4.4136128360699495E-2</v>
      </c>
      <c r="AI30" s="11">
        <v>383.98666666666668</v>
      </c>
      <c r="AJ30" s="11">
        <v>7.1244120392741683</v>
      </c>
      <c r="AK30" s="11">
        <v>220.93030062216658</v>
      </c>
      <c r="AL30" s="11">
        <v>0.57535930229044385</v>
      </c>
      <c r="AM30" s="11">
        <f t="shared" si="8"/>
        <v>157.86541982758325</v>
      </c>
      <c r="AN30" s="11">
        <f t="shared" si="9"/>
        <v>8.0758847062565628E-2</v>
      </c>
      <c r="AO30" s="11">
        <f t="shared" si="10"/>
        <v>6.5490527369837244</v>
      </c>
      <c r="AP30" s="11">
        <f t="shared" si="11"/>
        <v>13.036016607264671</v>
      </c>
      <c r="AR30" s="18">
        <v>116.47467266857231</v>
      </c>
      <c r="AS30" s="19">
        <v>-32.293440000000004</v>
      </c>
      <c r="AT30" s="19">
        <v>6.65</v>
      </c>
      <c r="AU30" s="19">
        <v>0.73</v>
      </c>
      <c r="AV30" s="19">
        <v>50.8</v>
      </c>
      <c r="AW30" s="20">
        <v>6.1162500000000002E-2</v>
      </c>
      <c r="AX30" s="19">
        <f t="shared" si="0"/>
        <v>3.7892825524922492E-2</v>
      </c>
      <c r="AY30" s="18">
        <f t="shared" si="1"/>
        <v>0.85026511048057785</v>
      </c>
      <c r="AZ30" s="18">
        <f t="shared" si="2"/>
        <v>7.1238821670915539E-2</v>
      </c>
    </row>
    <row r="31" spans="1:52" x14ac:dyDescent="0.3">
      <c r="A31" s="1">
        <v>97</v>
      </c>
      <c r="B31" s="5" t="s">
        <v>70</v>
      </c>
      <c r="C31" s="5"/>
      <c r="D31" s="5"/>
      <c r="E31" s="4" t="s">
        <v>66</v>
      </c>
      <c r="F31" s="4" t="s">
        <v>52</v>
      </c>
      <c r="G31" s="4"/>
      <c r="H31" s="11">
        <v>7.9225025817744266E-2</v>
      </c>
      <c r="I31" s="11">
        <v>0.91393031204926911</v>
      </c>
      <c r="J31" s="11">
        <v>-0.44417329168711128</v>
      </c>
      <c r="K31" s="11">
        <v>-5.1239293504229096E-3</v>
      </c>
      <c r="L31" s="11">
        <v>4.7982391425632729</v>
      </c>
      <c r="M31" s="11">
        <v>5.5351906188558044E-2</v>
      </c>
      <c r="O31" s="11">
        <v>3.8709347240043432</v>
      </c>
      <c r="P31" s="11">
        <v>4.4654634614701219E-2</v>
      </c>
      <c r="Q31" s="11">
        <v>53.748728036186698</v>
      </c>
      <c r="R31" s="11">
        <v>0.62003882333050975</v>
      </c>
      <c r="S31" s="11">
        <v>13.885206511719622</v>
      </c>
      <c r="T31" s="11">
        <v>43.015122991009008</v>
      </c>
      <c r="U31" s="11" t="s">
        <v>57</v>
      </c>
      <c r="V31" s="11">
        <v>1.3232995356844763</v>
      </c>
      <c r="W31" s="11">
        <v>1.1287463823484007</v>
      </c>
      <c r="X31" s="11">
        <f t="shared" si="3"/>
        <v>2.7507682263070681</v>
      </c>
      <c r="Y31" s="11">
        <f t="shared" si="4"/>
        <v>0.22540569481672312</v>
      </c>
      <c r="Z31" s="11">
        <f t="shared" si="5"/>
        <v>0.15198824704493788</v>
      </c>
      <c r="AA31" s="11">
        <v>19.539533546359472</v>
      </c>
      <c r="AC31" s="11">
        <v>250</v>
      </c>
      <c r="AD31" s="11">
        <v>189.43530982745864</v>
      </c>
      <c r="AE31" s="11">
        <f t="shared" si="6"/>
        <v>0.7577412393098345</v>
      </c>
      <c r="AF31" s="11">
        <f t="shared" si="7"/>
        <v>60.564690172541361</v>
      </c>
      <c r="AH31" s="11">
        <v>1.9797919674302E-2</v>
      </c>
      <c r="AI31" s="11">
        <v>372.11</v>
      </c>
      <c r="AJ31" s="11">
        <v>3.0157012349787289</v>
      </c>
      <c r="AK31" s="11">
        <v>219.69383852374767</v>
      </c>
      <c r="AL31" s="11">
        <v>0.59040025402098217</v>
      </c>
      <c r="AM31" s="11">
        <f t="shared" si="8"/>
        <v>181.62883060672542</v>
      </c>
      <c r="AN31" s="11">
        <f t="shared" si="9"/>
        <v>0.19577544591387433</v>
      </c>
      <c r="AO31" s="11">
        <f t="shared" si="10"/>
        <v>2.4253009809577466</v>
      </c>
      <c r="AP31" s="11">
        <f t="shared" si="11"/>
        <v>29.821327883622573</v>
      </c>
      <c r="AR31" s="18">
        <v>86.686068700469278</v>
      </c>
      <c r="AS31" s="19">
        <v>-32.4</v>
      </c>
      <c r="AT31" s="19">
        <v>6.7074625000000001</v>
      </c>
      <c r="AU31" s="19">
        <v>1.1575</v>
      </c>
      <c r="AV31" s="19">
        <v>49.1</v>
      </c>
      <c r="AW31" s="20">
        <v>9.0912499999999993E-2</v>
      </c>
      <c r="AX31" s="19">
        <f t="shared" si="0"/>
        <v>3.5521984662925388E-2</v>
      </c>
      <c r="AY31" s="18">
        <f t="shared" si="1"/>
        <v>1.0033912452079319</v>
      </c>
      <c r="AZ31" s="18">
        <f t="shared" si="2"/>
        <v>7.8808472207314129E-2</v>
      </c>
    </row>
    <row r="32" spans="1:52" x14ac:dyDescent="0.3">
      <c r="A32" s="3">
        <v>4</v>
      </c>
      <c r="B32" s="1" t="s">
        <v>71</v>
      </c>
      <c r="E32" s="4" t="s">
        <v>66</v>
      </c>
      <c r="F32" s="4" t="s">
        <v>52</v>
      </c>
      <c r="G32" s="4"/>
      <c r="H32" s="11">
        <v>5.3443730139720425E-2</v>
      </c>
      <c r="I32" s="11">
        <v>0.28538791853147749</v>
      </c>
      <c r="J32" s="11">
        <v>-1.4355214416418036</v>
      </c>
      <c r="K32" s="11">
        <v>-7.6656415105460169E-3</v>
      </c>
      <c r="L32" s="11">
        <v>7.1287949279699383</v>
      </c>
      <c r="M32" s="11">
        <v>3.8067551437975612E-2</v>
      </c>
      <c r="O32" s="11">
        <v>6.6830243929853852</v>
      </c>
      <c r="P32" s="11">
        <v>3.5687150130108175E-2</v>
      </c>
      <c r="Q32" s="14">
        <v>103.554830598671</v>
      </c>
      <c r="R32" s="11">
        <v>0.55297969436586691</v>
      </c>
      <c r="S32" s="11">
        <v>15.495204642282001</v>
      </c>
      <c r="T32" s="11">
        <v>109.80836905969637</v>
      </c>
      <c r="U32" s="11" t="s">
        <v>57</v>
      </c>
      <c r="V32" s="11">
        <v>1.099142471035979</v>
      </c>
      <c r="W32" s="11">
        <v>1.0981321760968774</v>
      </c>
      <c r="X32" s="11">
        <f t="shared" si="3"/>
        <v>2.3735723032406968</v>
      </c>
      <c r="Y32" s="11">
        <f t="shared" si="4"/>
        <v>0.23297360422131236</v>
      </c>
      <c r="Z32" s="11">
        <f t="shared" si="5"/>
        <v>0.29327912411809581</v>
      </c>
      <c r="AA32" s="14">
        <v>43.628260431453903</v>
      </c>
      <c r="AC32" s="11">
        <v>250</v>
      </c>
      <c r="AD32" s="11">
        <v>116.6112019252277</v>
      </c>
      <c r="AE32" s="11">
        <f t="shared" si="6"/>
        <v>0.46644480770091079</v>
      </c>
      <c r="AF32" s="11">
        <f t="shared" si="7"/>
        <v>133.3887980747723</v>
      </c>
      <c r="AH32" s="11">
        <v>3.0068775231414692E-2</v>
      </c>
      <c r="AI32" s="11">
        <v>399.34399999999994</v>
      </c>
      <c r="AJ32" s="11">
        <v>4.6845189755672205</v>
      </c>
      <c r="AK32" s="11">
        <v>243.77531024510375</v>
      </c>
      <c r="AL32" s="11">
        <v>0.61043939622256449</v>
      </c>
      <c r="AM32" s="11">
        <f t="shared" si="8"/>
        <v>156.12201652252367</v>
      </c>
      <c r="AN32" s="11">
        <f t="shared" si="9"/>
        <v>0.13030994204664312</v>
      </c>
      <c r="AO32" s="11">
        <f t="shared" si="10"/>
        <v>4.074079579344656</v>
      </c>
      <c r="AP32" s="11">
        <f t="shared" si="11"/>
        <v>20.301438669334328</v>
      </c>
      <c r="AR32" s="18">
        <v>187.2669677634785</v>
      </c>
      <c r="AS32" s="19">
        <v>-25.8</v>
      </c>
      <c r="AT32" s="19">
        <v>1.7</v>
      </c>
      <c r="AU32" s="19">
        <v>0.62</v>
      </c>
      <c r="AV32" s="19">
        <v>50.9</v>
      </c>
      <c r="AW32" s="20">
        <v>4.3079276125000003E-2</v>
      </c>
      <c r="AX32" s="19">
        <f t="shared" si="0"/>
        <v>3.1424713661505801E-2</v>
      </c>
      <c r="AY32" s="18">
        <f t="shared" si="1"/>
        <v>1.1610552001335668</v>
      </c>
      <c r="AZ32" s="18">
        <f t="shared" si="2"/>
        <v>8.0673254133743641E-2</v>
      </c>
    </row>
    <row r="33" spans="1:52" x14ac:dyDescent="0.3">
      <c r="A33" s="1">
        <v>46</v>
      </c>
      <c r="B33" s="1" t="s">
        <v>72</v>
      </c>
      <c r="E33" s="4" t="s">
        <v>66</v>
      </c>
      <c r="F33" s="4" t="s">
        <v>52</v>
      </c>
      <c r="G33" s="4"/>
      <c r="H33" s="11">
        <v>6.5013570935920695E-2</v>
      </c>
      <c r="I33" s="11">
        <v>0.32967970263631652</v>
      </c>
      <c r="J33" s="11">
        <v>-2.2862750733433601</v>
      </c>
      <c r="K33" s="11">
        <v>-1.1593556167950976E-2</v>
      </c>
      <c r="L33" s="11">
        <v>5.3985764887181462</v>
      </c>
      <c r="M33" s="11">
        <v>2.7375839626071808E-2</v>
      </c>
      <c r="O33" s="11">
        <v>5.0496656143218601</v>
      </c>
      <c r="P33" s="11">
        <v>2.5606534669251016E-2</v>
      </c>
      <c r="Q33" s="11">
        <v>75.067057610499404</v>
      </c>
      <c r="R33" s="11">
        <v>0.38066029714327076</v>
      </c>
      <c r="S33" s="11">
        <v>14.865748218573964</v>
      </c>
      <c r="T33" s="11">
        <v>39.642195268893531</v>
      </c>
      <c r="U33" s="11" t="s">
        <v>57</v>
      </c>
      <c r="V33" s="11">
        <v>1.2372512887823186</v>
      </c>
      <c r="W33" s="11">
        <v>1.1622525549183194</v>
      </c>
      <c r="X33" s="11">
        <f t="shared" si="3"/>
        <v>2.6990100391336158</v>
      </c>
      <c r="Y33" s="11">
        <f t="shared" si="4"/>
        <v>0.14103700676321418</v>
      </c>
      <c r="Z33" s="11">
        <f t="shared" si="5"/>
        <v>0.12368276833167591</v>
      </c>
      <c r="AA33" s="11">
        <v>27.812811557602053</v>
      </c>
      <c r="AC33" s="11">
        <v>250</v>
      </c>
      <c r="AD33" s="11">
        <v>166.96231400611507</v>
      </c>
      <c r="AE33" s="11">
        <f t="shared" si="6"/>
        <v>0.66784925602446021</v>
      </c>
      <c r="AF33" s="11">
        <f t="shared" si="7"/>
        <v>83.037685993884935</v>
      </c>
      <c r="AH33" s="11">
        <f>0.0159415829422383*2</f>
        <v>3.1883165884476601E-2</v>
      </c>
      <c r="AI33" s="11">
        <v>371.42500000000001</v>
      </c>
      <c r="AJ33" s="11">
        <v>5.1325518266532022</v>
      </c>
      <c r="AK33" s="11">
        <f>AI33-AJ33/AH33</f>
        <v>210.44500681958129</v>
      </c>
      <c r="AL33" s="11">
        <f>AK33/AI33</f>
        <v>0.56658815863116718</v>
      </c>
      <c r="AM33" s="11">
        <f t="shared" si="8"/>
        <v>131.49915362668412</v>
      </c>
      <c r="AN33" s="11">
        <f t="shared" si="9"/>
        <v>0.11039112273331372</v>
      </c>
      <c r="AO33" s="11">
        <f t="shared" si="10"/>
        <v>4.565963668022035</v>
      </c>
      <c r="AP33" s="11">
        <f t="shared" si="11"/>
        <v>17.77076218478761</v>
      </c>
      <c r="AR33" s="18">
        <v>197.20222511738882</v>
      </c>
      <c r="AS33" s="19">
        <v>-26.837790000000002</v>
      </c>
      <c r="AT33" s="19">
        <v>0.31336905775043256</v>
      </c>
      <c r="AU33" s="19">
        <v>0.89</v>
      </c>
      <c r="AV33" s="19">
        <v>50.8</v>
      </c>
      <c r="AW33" s="20">
        <v>3.9908404424999995E-2</v>
      </c>
      <c r="AX33" s="19">
        <f t="shared" si="0"/>
        <v>2.0280048044307011E-2</v>
      </c>
      <c r="AY33" s="18">
        <f t="shared" si="1"/>
        <v>1.7550998035447605</v>
      </c>
      <c r="AZ33" s="18">
        <f t="shared" si="2"/>
        <v>7.8700261534946442E-2</v>
      </c>
    </row>
    <row r="34" spans="1:52" x14ac:dyDescent="0.3">
      <c r="A34" s="1">
        <v>85</v>
      </c>
      <c r="B34" s="1" t="s">
        <v>72</v>
      </c>
      <c r="E34" s="4" t="s">
        <v>66</v>
      </c>
      <c r="F34" s="4" t="s">
        <v>52</v>
      </c>
      <c r="G34" s="4"/>
      <c r="H34" s="11">
        <v>8.6469540530175498E-2</v>
      </c>
      <c r="I34" s="11">
        <v>0.62707570052187844</v>
      </c>
      <c r="J34" s="11">
        <v>-0.97644353821784502</v>
      </c>
      <c r="K34" s="11">
        <v>-7.0811526462817203E-3</v>
      </c>
      <c r="L34" s="11">
        <v>5.9069948381742758</v>
      </c>
      <c r="M34" s="11">
        <v>4.2837430422503667E-2</v>
      </c>
      <c r="O34" s="11">
        <v>3.3058817502671438</v>
      </c>
      <c r="P34" s="11">
        <v>2.3974200645461151E-2</v>
      </c>
      <c r="Q34" s="11">
        <v>52.150484022353339</v>
      </c>
      <c r="R34" s="11">
        <v>0.37819446131392409</v>
      </c>
      <c r="S34" s="11">
        <v>15.775060320333338</v>
      </c>
      <c r="T34" s="11">
        <v>54.749728930650136</v>
      </c>
      <c r="U34" s="11" t="s">
        <v>54</v>
      </c>
      <c r="V34" s="11">
        <v>0.89914323819106867</v>
      </c>
      <c r="W34" s="11">
        <v>0.90177431789630025</v>
      </c>
      <c r="X34" s="11">
        <f t="shared" si="3"/>
        <v>2.0356001846006291</v>
      </c>
      <c r="Y34" s="11">
        <f t="shared" si="4"/>
        <v>0.18579014885878645</v>
      </c>
      <c r="Z34" s="11">
        <f t="shared" si="5"/>
        <v>0.13552050976706553</v>
      </c>
      <c r="AA34" s="11">
        <v>25.619217573702915</v>
      </c>
      <c r="AC34" s="11">
        <v>250</v>
      </c>
      <c r="AD34" s="11">
        <v>181.6869870944567</v>
      </c>
      <c r="AE34" s="11">
        <f t="shared" si="6"/>
        <v>0.72674794837782675</v>
      </c>
      <c r="AF34" s="11">
        <f t="shared" si="7"/>
        <v>68.313012905543303</v>
      </c>
      <c r="AH34" s="11">
        <v>3.3830260583768965E-2</v>
      </c>
      <c r="AI34" s="11">
        <v>368.34500000000003</v>
      </c>
      <c r="AJ34" s="11">
        <v>5.214078598413769</v>
      </c>
      <c r="AK34" s="11">
        <v>214.03646181374918</v>
      </c>
      <c r="AL34" s="11">
        <v>0.58107606133855261</v>
      </c>
      <c r="AM34" s="11">
        <f t="shared" si="8"/>
        <v>153.73686305973246</v>
      </c>
      <c r="AN34" s="11">
        <f t="shared" si="9"/>
        <v>0.11144367127786067</v>
      </c>
      <c r="AO34" s="11">
        <f t="shared" si="10"/>
        <v>4.6330025370752166</v>
      </c>
      <c r="AP34" s="11">
        <f t="shared" si="11"/>
        <v>17.176221859116879</v>
      </c>
      <c r="AR34" s="18">
        <v>137.89330452162628</v>
      </c>
      <c r="AS34" s="19">
        <v>-30.753074999999999</v>
      </c>
      <c r="AT34" s="19">
        <v>2.531852366303883</v>
      </c>
      <c r="AU34" s="19">
        <v>1.07</v>
      </c>
      <c r="AV34" s="19">
        <v>51.9</v>
      </c>
      <c r="AW34" s="20">
        <v>8.9677842812500005E-2</v>
      </c>
      <c r="AX34" s="19">
        <f t="shared" ref="AX34:AX54" si="12">AW34/AU34*14.0067/30.97</f>
        <v>3.7904955984592981E-2</v>
      </c>
      <c r="AY34" s="18">
        <f t="shared" ref="AY34:AY54" si="13">AU34*AR34/100</f>
        <v>1.4754583583814014</v>
      </c>
      <c r="AZ34" s="18">
        <f t="shared" ref="AZ34:AZ65" si="14">AW34*AR34/100</f>
        <v>0.12365974087786596</v>
      </c>
    </row>
    <row r="35" spans="1:52" x14ac:dyDescent="0.3">
      <c r="A35" s="1">
        <v>50</v>
      </c>
      <c r="B35" s="1" t="s">
        <v>73</v>
      </c>
      <c r="D35" s="1" t="s">
        <v>54</v>
      </c>
      <c r="E35" s="4" t="s">
        <v>74</v>
      </c>
      <c r="F35" s="4" t="s">
        <v>74</v>
      </c>
      <c r="G35" s="4" t="s">
        <v>53</v>
      </c>
      <c r="H35" s="11">
        <v>0.11146532730886997</v>
      </c>
      <c r="I35" s="11">
        <v>0.78465597741857518</v>
      </c>
      <c r="J35" s="11">
        <v>-0.7107179513814802</v>
      </c>
      <c r="K35" s="11">
        <v>-5.0030722761425532E-3</v>
      </c>
      <c r="L35" s="11">
        <v>7.868001501307222</v>
      </c>
      <c r="M35" s="11">
        <v>5.5386500514476654E-2</v>
      </c>
      <c r="O35" s="11">
        <v>5.1741780346705051</v>
      </c>
      <c r="P35" s="11">
        <v>3.6423431583186436E-2</v>
      </c>
      <c r="Q35" s="11">
        <v>74.366779627105245</v>
      </c>
      <c r="R35" s="11">
        <v>0.5235021469419272</v>
      </c>
      <c r="S35" s="11">
        <v>14.372675066222566</v>
      </c>
      <c r="T35" s="11">
        <v>79.936552250880339</v>
      </c>
      <c r="U35" s="11" t="s">
        <v>54</v>
      </c>
      <c r="V35" s="11">
        <v>0.98468254677813993</v>
      </c>
      <c r="W35" s="11">
        <v>0.97045991617749694</v>
      </c>
      <c r="X35" s="11">
        <f t="shared" si="3"/>
        <v>2.2377371516895295</v>
      </c>
      <c r="Y35" s="11">
        <f t="shared" si="4"/>
        <v>0.23394264449096452</v>
      </c>
      <c r="Z35" s="11">
        <f t="shared" si="5"/>
        <v>0.10999360305187871</v>
      </c>
      <c r="AA35" s="11">
        <v>33.233027199354964</v>
      </c>
      <c r="AC35" s="11">
        <v>250</v>
      </c>
      <c r="AD35" s="11">
        <v>179.4130139724524</v>
      </c>
      <c r="AE35" s="11">
        <f t="shared" si="6"/>
        <v>0.71765205588980963</v>
      </c>
      <c r="AF35" s="11">
        <f t="shared" si="7"/>
        <v>70.586986027547596</v>
      </c>
      <c r="AH35" s="11">
        <v>6.0139109264011191E-2</v>
      </c>
      <c r="AI35" s="11">
        <v>367.22500000000002</v>
      </c>
      <c r="AJ35" s="11">
        <v>7.5855691490211239</v>
      </c>
      <c r="AK35" s="11">
        <v>241.27619081332702</v>
      </c>
      <c r="AL35" s="11">
        <v>0.65702550429117568</v>
      </c>
      <c r="AM35" s="11">
        <f t="shared" si="8"/>
        <v>173.22301829626667</v>
      </c>
      <c r="AN35" s="11">
        <f t="shared" si="9"/>
        <v>8.6615188838659679E-2</v>
      </c>
      <c r="AO35" s="11">
        <f t="shared" si="10"/>
        <v>6.928543644729948</v>
      </c>
      <c r="AP35" s="11">
        <f t="shared" si="11"/>
        <v>10.925095371912281</v>
      </c>
      <c r="AR35" s="18">
        <v>142.05630303815136</v>
      </c>
      <c r="AS35" s="19">
        <v>-30.54543</v>
      </c>
      <c r="AT35" s="19">
        <v>-2.2434475115169001</v>
      </c>
      <c r="AU35" s="19">
        <v>1.66</v>
      </c>
      <c r="AV35" s="19">
        <v>53.8</v>
      </c>
      <c r="AW35" s="20">
        <v>1.4796916662500001E-2</v>
      </c>
      <c r="AX35" s="19">
        <f t="shared" si="12"/>
        <v>4.0314173571905729E-3</v>
      </c>
      <c r="AY35" s="18">
        <f t="shared" si="13"/>
        <v>2.3581346304333124</v>
      </c>
      <c r="AZ35" s="18">
        <f t="shared" si="14"/>
        <v>2.1019952774383715E-2</v>
      </c>
    </row>
    <row r="36" spans="1:52" x14ac:dyDescent="0.3">
      <c r="A36" s="3">
        <v>25</v>
      </c>
      <c r="B36" s="1" t="s">
        <v>65</v>
      </c>
      <c r="D36" s="1" t="s">
        <v>54</v>
      </c>
      <c r="E36" s="4" t="s">
        <v>74</v>
      </c>
      <c r="F36" s="4" t="s">
        <v>74</v>
      </c>
      <c r="G36" s="4" t="s">
        <v>53</v>
      </c>
      <c r="H36" s="11">
        <v>6.0788946314689125E-2</v>
      </c>
      <c r="I36" s="11">
        <v>0.34157078722536854</v>
      </c>
      <c r="J36" s="11">
        <v>-2.1909347416568363</v>
      </c>
      <c r="K36" s="11">
        <v>-1.2310779341248433E-2</v>
      </c>
      <c r="L36" s="11">
        <v>6.9903185125782201</v>
      </c>
      <c r="M36" s="11">
        <v>3.9278334994275847E-2</v>
      </c>
      <c r="O36" s="11">
        <v>6.2964146371825995</v>
      </c>
      <c r="P36" s="11">
        <v>3.5379315397018198E-2</v>
      </c>
      <c r="Q36" s="11">
        <v>100.99281789495943</v>
      </c>
      <c r="R36" s="11">
        <v>0.56747481908818453</v>
      </c>
      <c r="S36" s="11">
        <v>16.039734311422315</v>
      </c>
      <c r="T36" s="11">
        <v>101.03128577320552</v>
      </c>
      <c r="U36" s="11" t="s">
        <v>54</v>
      </c>
      <c r="V36" s="11">
        <v>0.98329956687244358</v>
      </c>
      <c r="W36" s="11">
        <v>0.91436473042209554</v>
      </c>
      <c r="X36" s="11">
        <f t="shared" si="3"/>
        <v>2.5136483108889061</v>
      </c>
      <c r="Y36" s="11">
        <f t="shared" si="4"/>
        <v>0.2257574445199565</v>
      </c>
      <c r="Z36" s="11">
        <f t="shared" si="5"/>
        <v>7.7112005386546473E-2</v>
      </c>
      <c r="AA36" s="11">
        <v>40.177783605394325</v>
      </c>
      <c r="AC36" s="11">
        <v>250</v>
      </c>
      <c r="AD36" s="11">
        <v>135.00674980627065</v>
      </c>
      <c r="AE36" s="11">
        <f t="shared" si="6"/>
        <v>0.54002699922508257</v>
      </c>
      <c r="AF36" s="11">
        <f t="shared" si="7"/>
        <v>114.99325019372935</v>
      </c>
      <c r="AH36" s="11">
        <v>3.4699412974351161E-2</v>
      </c>
      <c r="AI36" s="11">
        <v>385.54333333333335</v>
      </c>
      <c r="AJ36" s="11">
        <v>6.3983517438774449</v>
      </c>
      <c r="AK36" s="11">
        <v>217.99663553485325</v>
      </c>
      <c r="AL36" s="11">
        <v>0.56542706535759901</v>
      </c>
      <c r="AM36" s="11">
        <f t="shared" si="8"/>
        <v>112.74145129864716</v>
      </c>
      <c r="AN36" s="11">
        <f t="shared" si="9"/>
        <v>8.8370737963672244E-2</v>
      </c>
      <c r="AO36" s="11">
        <f t="shared" si="10"/>
        <v>5.8329246785198459</v>
      </c>
      <c r="AP36" s="11">
        <f t="shared" si="11"/>
        <v>16.295003773566627</v>
      </c>
      <c r="AR36" s="18">
        <v>177.96880936009484</v>
      </c>
      <c r="AS36" s="19">
        <v>-29.4</v>
      </c>
      <c r="AT36" s="19">
        <v>-3.2</v>
      </c>
      <c r="AU36" s="19">
        <v>2.2850000000000001</v>
      </c>
      <c r="AV36" s="19">
        <v>53.95</v>
      </c>
      <c r="AW36" s="20">
        <v>2.5990954412500003E-2</v>
      </c>
      <c r="AX36" s="19">
        <f t="shared" si="12"/>
        <v>5.144351612516437E-3</v>
      </c>
      <c r="AY36" s="18">
        <f t="shared" si="13"/>
        <v>4.0665872938781673</v>
      </c>
      <c r="AZ36" s="18">
        <f t="shared" si="14"/>
        <v>4.6255792109251292E-2</v>
      </c>
    </row>
    <row r="37" spans="1:52" x14ac:dyDescent="0.3">
      <c r="A37" s="1">
        <v>62</v>
      </c>
      <c r="B37" s="1" t="s">
        <v>65</v>
      </c>
      <c r="D37" s="1" t="s">
        <v>54</v>
      </c>
      <c r="E37" s="6" t="s">
        <v>74</v>
      </c>
      <c r="F37" s="6" t="s">
        <v>74</v>
      </c>
      <c r="G37" s="4" t="s">
        <v>53</v>
      </c>
      <c r="H37" s="11">
        <v>7.1378430523231201E-2</v>
      </c>
      <c r="I37" s="11">
        <v>0.45633787104120954</v>
      </c>
      <c r="J37" s="11">
        <v>-2.0286202757656802</v>
      </c>
      <c r="K37" s="11">
        <v>-1.2969411781793758E-2</v>
      </c>
      <c r="L37" s="11">
        <v>8.2299731830286404</v>
      </c>
      <c r="M37" s="11">
        <v>5.2616013178479783E-2</v>
      </c>
      <c r="O37" s="11">
        <v>7.8671187216056602</v>
      </c>
      <c r="P37" s="11">
        <v>5.0296205482936861E-2</v>
      </c>
      <c r="Q37" s="11">
        <v>123.7535428753682</v>
      </c>
      <c r="R37" s="11">
        <v>0.79118338517085252</v>
      </c>
      <c r="S37" s="11">
        <v>15.730478623069565</v>
      </c>
      <c r="T37" s="11">
        <v>74.673487167685707</v>
      </c>
      <c r="U37" s="11" t="s">
        <v>57</v>
      </c>
      <c r="V37" s="11">
        <v>1.4504172126320991</v>
      </c>
      <c r="W37" s="11">
        <v>1.1724638209623579</v>
      </c>
      <c r="X37" s="11">
        <f t="shared" si="3"/>
        <v>2.6895148342887167</v>
      </c>
      <c r="Y37" s="11">
        <f t="shared" si="4"/>
        <v>0.29417327433335871</v>
      </c>
      <c r="Z37" s="11">
        <f t="shared" si="5"/>
        <v>0.11834982120527382</v>
      </c>
      <c r="AA37" s="11">
        <v>46.013333444987936</v>
      </c>
      <c r="AC37" s="11">
        <v>250</v>
      </c>
      <c r="AD37" s="11">
        <v>134.6994375934047</v>
      </c>
      <c r="AE37" s="11">
        <f t="shared" si="6"/>
        <v>0.53879775037361877</v>
      </c>
      <c r="AF37" s="11">
        <f t="shared" si="7"/>
        <v>115.3005624065953</v>
      </c>
      <c r="AH37" s="11">
        <f>0.0132220110073232*3</f>
        <v>3.9666033021969596E-2</v>
      </c>
      <c r="AI37" s="11">
        <v>371.97500000000002</v>
      </c>
      <c r="AJ37" s="11">
        <v>3.4574357761641901</v>
      </c>
      <c r="AK37" s="11">
        <f>AI37-AJ37/AH37</f>
        <v>284.81136116953667</v>
      </c>
      <c r="AL37" s="11">
        <f>AK37/AI37</f>
        <v>0.76567339517316124</v>
      </c>
      <c r="AM37" s="11">
        <f t="shared" si="8"/>
        <v>236.3732580784507</v>
      </c>
      <c r="AN37" s="11">
        <f t="shared" si="9"/>
        <v>0.22145701171132909</v>
      </c>
      <c r="AO37" s="11">
        <f t="shared" si="10"/>
        <v>2.6917623809910287</v>
      </c>
      <c r="AP37" s="11">
        <f t="shared" si="11"/>
        <v>19.302998985279977</v>
      </c>
      <c r="AR37" s="18">
        <v>156.41575037454075</v>
      </c>
      <c r="AS37" s="19">
        <v>-31.472340000000003</v>
      </c>
      <c r="AT37" s="19">
        <v>-2.4</v>
      </c>
      <c r="AU37" s="19">
        <v>1.94</v>
      </c>
      <c r="AV37" s="19">
        <v>52.8</v>
      </c>
      <c r="AW37" s="19">
        <v>3.1852359387500001E-2</v>
      </c>
      <c r="AX37" s="19">
        <f t="shared" si="12"/>
        <v>7.4256504005022535E-3</v>
      </c>
      <c r="AY37" s="18">
        <f t="shared" si="13"/>
        <v>3.0344655572660906</v>
      </c>
      <c r="AZ37" s="18">
        <f t="shared" si="14"/>
        <v>4.9822106947953602E-2</v>
      </c>
    </row>
    <row r="38" spans="1:52" x14ac:dyDescent="0.3">
      <c r="A38" s="3">
        <v>5</v>
      </c>
      <c r="B38" s="1" t="s">
        <v>75</v>
      </c>
      <c r="E38" s="4" t="s">
        <v>74</v>
      </c>
      <c r="F38" s="4" t="s">
        <v>74</v>
      </c>
      <c r="G38" s="4" t="s">
        <v>53</v>
      </c>
      <c r="H38" s="11">
        <v>3.2083774356254278E-2</v>
      </c>
      <c r="I38" s="11">
        <v>0.15466080905046653</v>
      </c>
      <c r="J38" s="11">
        <v>-1.3626595805125259</v>
      </c>
      <c r="K38" s="11">
        <v>-6.5687419080527809E-3</v>
      </c>
      <c r="L38" s="11">
        <v>4.0086482372162857</v>
      </c>
      <c r="M38" s="11">
        <v>1.9323810617865811E-2</v>
      </c>
      <c r="O38" s="11">
        <v>3.0533736573672461</v>
      </c>
      <c r="P38" s="11">
        <v>1.4718880482643224E-2</v>
      </c>
      <c r="Q38" s="14">
        <v>76.370714978065607</v>
      </c>
      <c r="R38" s="11">
        <v>0.36814735183947311</v>
      </c>
      <c r="S38" s="11">
        <v>25.01191257538909</v>
      </c>
      <c r="T38" s="11">
        <v>107.7279646638052</v>
      </c>
      <c r="U38" s="11" t="s">
        <v>57</v>
      </c>
      <c r="V38" s="11">
        <v>1.1100949738433659</v>
      </c>
      <c r="W38" s="11">
        <v>1.0725842562521291</v>
      </c>
      <c r="X38" s="11">
        <f t="shared" ref="X38:X73" si="15">Q38/AA38</f>
        <v>3.0915868627812197</v>
      </c>
      <c r="Y38" s="11">
        <f t="shared" ref="Y38:Y73" si="16">AA38/AR38</f>
        <v>0.11908038433967351</v>
      </c>
      <c r="Z38" s="11">
        <f t="shared" ref="Z38:Z69" si="17">Y38/6.25/20.5/(AU38/100)</f>
        <v>0.14081937542016085</v>
      </c>
      <c r="AA38" s="11">
        <v>24.702755694000398</v>
      </c>
      <c r="AC38" s="11">
        <v>250</v>
      </c>
      <c r="AD38" s="11">
        <v>125.05683736879779</v>
      </c>
      <c r="AE38" s="11">
        <f t="shared" ref="AE38:AE69" si="18">AD38/AC38</f>
        <v>0.5002273494751911</v>
      </c>
      <c r="AF38" s="11">
        <f t="shared" ref="AF38:AF73" si="19">AC38-AD38</f>
        <v>124.94316263120221</v>
      </c>
      <c r="AH38" s="11">
        <f>0.0120222605118703*1.5</f>
        <v>1.8033390767805448E-2</v>
      </c>
      <c r="AI38" s="11">
        <v>371.96499999999997</v>
      </c>
      <c r="AJ38" s="11">
        <v>2.8984555226137498</v>
      </c>
      <c r="AK38" s="11">
        <f>AI38-AJ38/AH38</f>
        <v>211.23784890935269</v>
      </c>
      <c r="AL38" s="11">
        <f>AK38/AI38</f>
        <v>0.56789711104365381</v>
      </c>
      <c r="AM38" s="11">
        <f t="shared" ref="AM38:AM73" si="20">AK38-AJ38/H38</f>
        <v>120.89761990669058</v>
      </c>
      <c r="AN38" s="11">
        <f t="shared" ref="AN38:AN73" si="21">AL38/AJ38</f>
        <v>0.19593093860261804</v>
      </c>
      <c r="AO38" s="11">
        <f t="shared" ref="AO38:AO73" si="22">AJ38-AL38</f>
        <v>2.3305584115700961</v>
      </c>
      <c r="AP38" s="11">
        <f t="shared" ref="AP38:AP73" si="23">AL38/AH38</f>
        <v>31.491421572115325</v>
      </c>
      <c r="AR38" s="18">
        <v>207.44605277336416</v>
      </c>
      <c r="AS38" s="19">
        <v>-26.546320893380756</v>
      </c>
      <c r="AT38" s="19">
        <v>2.0499999999999998</v>
      </c>
      <c r="AU38" s="19">
        <v>0.66</v>
      </c>
      <c r="AV38" s="19">
        <v>52.5</v>
      </c>
      <c r="AW38" s="20">
        <v>3.1824934862500001E-2</v>
      </c>
      <c r="AX38" s="19">
        <f t="shared" si="12"/>
        <v>2.1808119056495472E-2</v>
      </c>
      <c r="AY38" s="18">
        <f t="shared" si="13"/>
        <v>1.3691439483042034</v>
      </c>
      <c r="AZ38" s="18">
        <f t="shared" si="14"/>
        <v>6.6019571169950525E-2</v>
      </c>
    </row>
    <row r="39" spans="1:52" x14ac:dyDescent="0.3">
      <c r="A39" s="3">
        <v>9</v>
      </c>
      <c r="B39" s="1" t="s">
        <v>75</v>
      </c>
      <c r="E39" s="4" t="s">
        <v>74</v>
      </c>
      <c r="F39" s="4" t="s">
        <v>74</v>
      </c>
      <c r="G39" s="4" t="s">
        <v>53</v>
      </c>
      <c r="H39" s="11">
        <v>6.3175064405047401E-2</v>
      </c>
      <c r="I39" s="11">
        <v>0.49664249505631458</v>
      </c>
      <c r="J39" s="11">
        <v>-1.6352395408431988</v>
      </c>
      <c r="K39" s="11">
        <v>-1.2855221490114112E-2</v>
      </c>
      <c r="L39" s="11">
        <v>5.0581807784136457</v>
      </c>
      <c r="M39" s="11">
        <v>3.9764225741518014E-2</v>
      </c>
      <c r="O39" s="11">
        <v>3.8237810738276767</v>
      </c>
      <c r="P39" s="11">
        <v>3.0060154127886658E-2</v>
      </c>
      <c r="Q39" s="11">
        <v>69.597227747922759</v>
      </c>
      <c r="R39" s="11">
        <v>0.54712949109347242</v>
      </c>
      <c r="S39" s="11">
        <v>18.201153885165979</v>
      </c>
      <c r="T39" s="11">
        <v>83.748513119657815</v>
      </c>
      <c r="U39" s="11" t="s">
        <v>54</v>
      </c>
      <c r="V39" s="11">
        <v>1.0003873283529889</v>
      </c>
      <c r="W39" s="11">
        <v>0.95527301700716949</v>
      </c>
      <c r="X39" s="11">
        <f t="shared" si="15"/>
        <v>2.8211030721887775</v>
      </c>
      <c r="Y39" s="11">
        <f t="shared" si="16"/>
        <v>0.19394168773457013</v>
      </c>
      <c r="Z39" s="12">
        <f t="shared" si="17"/>
        <v>0.25228187022383108</v>
      </c>
      <c r="AA39" s="14">
        <v>24.670217984600306</v>
      </c>
      <c r="AC39" s="11">
        <v>250</v>
      </c>
      <c r="AD39" s="11">
        <v>169.93390388994175</v>
      </c>
      <c r="AE39" s="11">
        <f t="shared" si="18"/>
        <v>0.67973561555976703</v>
      </c>
      <c r="AF39" s="11">
        <f t="shared" si="19"/>
        <v>80.066096110058254</v>
      </c>
      <c r="AH39" s="11">
        <v>3.8160863066667244E-2</v>
      </c>
      <c r="AI39" s="11">
        <v>369.48</v>
      </c>
      <c r="AJ39" s="11">
        <v>4.8005227997673083</v>
      </c>
      <c r="AK39" s="11">
        <v>243.28605744294481</v>
      </c>
      <c r="AL39" s="11">
        <v>0.65845528159290023</v>
      </c>
      <c r="AM39" s="11">
        <f t="shared" si="20"/>
        <v>167.29843724854786</v>
      </c>
      <c r="AN39" s="11">
        <f t="shared" si="21"/>
        <v>0.13716324430847759</v>
      </c>
      <c r="AO39" s="11">
        <f t="shared" si="22"/>
        <v>4.1420675181744082</v>
      </c>
      <c r="AP39" s="11">
        <f t="shared" si="23"/>
        <v>17.254727191116594</v>
      </c>
      <c r="AR39" s="18">
        <v>127.20430698924373</v>
      </c>
      <c r="AS39" s="19">
        <v>-28.2</v>
      </c>
      <c r="AT39" s="19">
        <v>4.55</v>
      </c>
      <c r="AU39" s="19">
        <v>0.6</v>
      </c>
      <c r="AV39" s="19">
        <v>54.2</v>
      </c>
      <c r="AW39" s="20">
        <v>4.0284527899999999E-2</v>
      </c>
      <c r="AX39" s="19">
        <f t="shared" si="12"/>
        <v>3.0365584809866002E-2</v>
      </c>
      <c r="AY39" s="18">
        <f t="shared" si="13"/>
        <v>0.76322584193546239</v>
      </c>
      <c r="AZ39" s="18">
        <f t="shared" si="14"/>
        <v>5.1243654539083534E-2</v>
      </c>
    </row>
    <row r="40" spans="1:52" x14ac:dyDescent="0.3">
      <c r="A40" s="3">
        <v>13</v>
      </c>
      <c r="B40" s="1" t="s">
        <v>75</v>
      </c>
      <c r="E40" s="4" t="s">
        <v>74</v>
      </c>
      <c r="F40" s="4" t="s">
        <v>74</v>
      </c>
      <c r="G40" s="4" t="s">
        <v>53</v>
      </c>
      <c r="H40" s="11">
        <v>8.0425306793844853E-2</v>
      </c>
      <c r="I40" s="11">
        <v>0.39637207779393613</v>
      </c>
      <c r="J40" s="11">
        <v>-2.5989166365638701</v>
      </c>
      <c r="K40" s="11">
        <v>-1.2808629874283403E-2</v>
      </c>
      <c r="L40" s="11">
        <v>8.1556406135652129</v>
      </c>
      <c r="M40" s="11">
        <v>4.0194664398679789E-2</v>
      </c>
      <c r="O40" s="11">
        <v>6.2464172755881471</v>
      </c>
      <c r="P40" s="11">
        <v>3.0785153243360692E-2</v>
      </c>
      <c r="Q40" s="11">
        <v>98.658831515979301</v>
      </c>
      <c r="R40" s="11">
        <v>0.4862350869353903</v>
      </c>
      <c r="S40" s="11">
        <v>15.79446699815453</v>
      </c>
      <c r="T40" s="11">
        <v>105.83247927024577</v>
      </c>
      <c r="U40" s="11" t="s">
        <v>54</v>
      </c>
      <c r="V40" s="11">
        <v>0.98530997685531452</v>
      </c>
      <c r="W40" s="11">
        <v>0.93017920933555598</v>
      </c>
      <c r="X40" s="11">
        <f t="shared" si="15"/>
        <v>2.2554928237987553</v>
      </c>
      <c r="Y40" s="11">
        <f t="shared" si="16"/>
        <v>0.21557820171489681</v>
      </c>
      <c r="Z40" s="12">
        <f t="shared" si="17"/>
        <v>0.31158547673336484</v>
      </c>
      <c r="AA40" s="11">
        <v>43.741585198136754</v>
      </c>
      <c r="AC40" s="11">
        <v>250</v>
      </c>
      <c r="AD40" s="11">
        <v>148.59360270181304</v>
      </c>
      <c r="AE40" s="11">
        <f t="shared" si="18"/>
        <v>0.59437441080725217</v>
      </c>
      <c r="AF40" s="11">
        <f t="shared" si="19"/>
        <v>101.40639729818696</v>
      </c>
      <c r="AH40" s="11">
        <v>5.5848641981894181E-2</v>
      </c>
      <c r="AI40" s="11">
        <v>367.61500000000001</v>
      </c>
      <c r="AJ40" s="11">
        <v>7.8355179109407223</v>
      </c>
      <c r="AK40" s="11">
        <v>227.11624710287174</v>
      </c>
      <c r="AL40" s="11">
        <v>0.61781006515749282</v>
      </c>
      <c r="AM40" s="11">
        <f t="shared" si="20"/>
        <v>129.69022259263147</v>
      </c>
      <c r="AN40" s="11">
        <f t="shared" si="21"/>
        <v>7.8847380885294832E-2</v>
      </c>
      <c r="AO40" s="11">
        <f t="shared" si="22"/>
        <v>7.2177078457832291</v>
      </c>
      <c r="AP40" s="11">
        <f t="shared" si="23"/>
        <v>11.062221805819082</v>
      </c>
      <c r="AR40" s="18">
        <v>202.90356283788472</v>
      </c>
      <c r="AS40" s="19">
        <v>-28.01099</v>
      </c>
      <c r="AT40" s="19">
        <v>-3.4</v>
      </c>
      <c r="AU40" s="19">
        <v>0.54</v>
      </c>
      <c r="AV40" s="19">
        <v>53.7</v>
      </c>
      <c r="AW40" s="21">
        <v>3.7976302424999997E-2</v>
      </c>
      <c r="AX40" s="19">
        <f t="shared" si="12"/>
        <v>3.1806328416762189E-2</v>
      </c>
      <c r="AY40" s="18">
        <f t="shared" si="13"/>
        <v>1.0956792393245776</v>
      </c>
      <c r="AZ40" s="18">
        <f t="shared" si="14"/>
        <v>7.7055270654415017E-2</v>
      </c>
    </row>
    <row r="41" spans="1:52" x14ac:dyDescent="0.3">
      <c r="A41" s="3">
        <v>14</v>
      </c>
      <c r="B41" s="1" t="s">
        <v>75</v>
      </c>
      <c r="E41" s="4" t="s">
        <v>74</v>
      </c>
      <c r="F41" s="4" t="s">
        <v>74</v>
      </c>
      <c r="G41" s="4" t="s">
        <v>53</v>
      </c>
      <c r="H41" s="11">
        <v>3.8224478179954287E-2</v>
      </c>
      <c r="I41" s="11">
        <v>0.1943865797167609</v>
      </c>
      <c r="J41" s="11">
        <v>-2.600197166588464</v>
      </c>
      <c r="K41" s="11">
        <v>-1.3223030316406238E-2</v>
      </c>
      <c r="L41" s="11">
        <v>4.3981236253080702</v>
      </c>
      <c r="M41" s="11">
        <v>2.2366196986920883E-2</v>
      </c>
      <c r="O41" s="11">
        <v>3.3487090673432363</v>
      </c>
      <c r="P41" s="11">
        <v>1.7029509180029163E-2</v>
      </c>
      <c r="Q41" s="14">
        <v>68.066632651088796</v>
      </c>
      <c r="R41" s="11">
        <v>0.34614573027241718</v>
      </c>
      <c r="S41" s="11">
        <v>20.32623058087599</v>
      </c>
      <c r="T41" s="11">
        <v>107.97279531262174</v>
      </c>
      <c r="U41" s="11" t="s">
        <v>54</v>
      </c>
      <c r="V41" s="11">
        <v>0.82526957008535273</v>
      </c>
      <c r="X41" s="11">
        <f t="shared" si="15"/>
        <v>2.40307969409933</v>
      </c>
      <c r="Y41" s="11">
        <f t="shared" si="16"/>
        <v>0.14404255136538532</v>
      </c>
      <c r="Z41" s="11">
        <f t="shared" si="17"/>
        <v>0.1905482283461071</v>
      </c>
      <c r="AA41" s="11">
        <v>28.324750451773948</v>
      </c>
      <c r="AC41" s="11">
        <v>250</v>
      </c>
      <c r="AD41" s="11">
        <v>134.93960324056053</v>
      </c>
      <c r="AE41" s="11">
        <f t="shared" si="18"/>
        <v>0.53975841296224214</v>
      </c>
      <c r="AF41" s="11">
        <f t="shared" si="19"/>
        <v>115.06039675943947</v>
      </c>
      <c r="AH41" s="11">
        <v>1.6471333962574004E-2</v>
      </c>
      <c r="AI41" s="11">
        <v>371.495</v>
      </c>
      <c r="AJ41" s="11">
        <v>2.4645350652101388</v>
      </c>
      <c r="AK41" s="11">
        <v>222.39098380910056</v>
      </c>
      <c r="AL41" s="11">
        <v>0.59863789232452813</v>
      </c>
      <c r="AM41" s="11">
        <f t="shared" si="20"/>
        <v>157.9156742023211</v>
      </c>
      <c r="AN41" s="11">
        <f t="shared" si="21"/>
        <v>0.24290094337671159</v>
      </c>
      <c r="AO41" s="11">
        <f t="shared" si="22"/>
        <v>1.8658971728856106</v>
      </c>
      <c r="AP41" s="11">
        <f t="shared" si="23"/>
        <v>36.344226501918243</v>
      </c>
      <c r="AR41" s="18">
        <v>196.64154920391553</v>
      </c>
      <c r="AS41" s="19">
        <v>-27.301959999999994</v>
      </c>
      <c r="AT41" s="19">
        <v>-3.7621844927950026</v>
      </c>
      <c r="AU41" s="19">
        <v>0.59</v>
      </c>
      <c r="AV41" s="19">
        <v>51.6</v>
      </c>
      <c r="AW41" s="20">
        <v>3.6535709887500004E-2</v>
      </c>
      <c r="AX41" s="19">
        <f t="shared" si="12"/>
        <v>2.8006585250967112E-2</v>
      </c>
      <c r="AY41" s="18">
        <f t="shared" si="13"/>
        <v>1.1601851403031016</v>
      </c>
      <c r="AZ41" s="18">
        <f t="shared" si="14"/>
        <v>7.1844385935428148E-2</v>
      </c>
    </row>
    <row r="42" spans="1:52" x14ac:dyDescent="0.3">
      <c r="A42" s="3">
        <v>24</v>
      </c>
      <c r="B42" s="1" t="s">
        <v>76</v>
      </c>
      <c r="E42" s="4" t="s">
        <v>74</v>
      </c>
      <c r="F42" s="4" t="s">
        <v>74</v>
      </c>
      <c r="G42" s="4" t="s">
        <v>53</v>
      </c>
      <c r="H42" s="11">
        <v>3.6811619235777422E-2</v>
      </c>
      <c r="I42" s="11">
        <v>0.15766915054895814</v>
      </c>
      <c r="J42" s="11">
        <v>-1.5592795225010136</v>
      </c>
      <c r="K42" s="11">
        <v>-6.6786053665951368E-3</v>
      </c>
      <c r="L42" s="11">
        <v>4.7508209693810368</v>
      </c>
      <c r="M42" s="11">
        <v>2.0348409610965231E-2</v>
      </c>
      <c r="O42" s="11">
        <v>3.8771326228357395</v>
      </c>
      <c r="P42" s="11">
        <v>1.6606284099940787E-2</v>
      </c>
      <c r="Q42" s="11">
        <v>57.441575647024912</v>
      </c>
      <c r="R42" s="11">
        <v>0.24603004775345</v>
      </c>
      <c r="S42" s="11">
        <v>14.815478662943461</v>
      </c>
      <c r="T42" s="11">
        <v>59.791195054430382</v>
      </c>
      <c r="U42" s="11" t="s">
        <v>54</v>
      </c>
      <c r="V42" s="11">
        <v>1.0478703229198427</v>
      </c>
      <c r="W42" s="11">
        <v>0.93370833979411083</v>
      </c>
      <c r="X42" s="11">
        <f t="shared" si="15"/>
        <v>1.9217038575478458</v>
      </c>
      <c r="Y42" s="11">
        <f t="shared" si="16"/>
        <v>0.12802703537650803</v>
      </c>
      <c r="Z42" s="11">
        <f t="shared" si="17"/>
        <v>0.2498088495151376</v>
      </c>
      <c r="AA42" s="11">
        <v>29.89096130572489</v>
      </c>
      <c r="AC42" s="11">
        <v>250</v>
      </c>
      <c r="AD42" s="11">
        <v>120.94235276769194</v>
      </c>
      <c r="AE42" s="11">
        <f t="shared" si="18"/>
        <v>0.48376941107076776</v>
      </c>
      <c r="AF42" s="11">
        <f t="shared" si="19"/>
        <v>129.05764723230806</v>
      </c>
      <c r="AH42" s="11">
        <v>2.3129515407547357E-2</v>
      </c>
      <c r="AI42" s="11">
        <v>388.7233333333333</v>
      </c>
      <c r="AJ42" s="11">
        <v>2.8986349355186403</v>
      </c>
      <c r="AK42" s="11">
        <v>263.2898729200972</v>
      </c>
      <c r="AL42" s="11">
        <v>0.67731944635884278</v>
      </c>
      <c r="AM42" s="11">
        <f t="shared" si="20"/>
        <v>184.54748136831671</v>
      </c>
      <c r="AN42" s="11">
        <f t="shared" si="21"/>
        <v>0.23366842028268486</v>
      </c>
      <c r="AO42" s="11">
        <f t="shared" si="22"/>
        <v>2.2213154891597977</v>
      </c>
      <c r="AP42" s="11">
        <f t="shared" si="23"/>
        <v>29.283771597645654</v>
      </c>
      <c r="AR42" s="18">
        <v>233.47382228933225</v>
      </c>
      <c r="AS42" s="19">
        <v>-29.8</v>
      </c>
      <c r="AT42" s="19">
        <v>1.5359657964958984</v>
      </c>
      <c r="AU42" s="19">
        <v>0.4</v>
      </c>
      <c r="AV42" s="19">
        <v>57.7</v>
      </c>
      <c r="AW42" s="20">
        <v>7.6532020599999993E-3</v>
      </c>
      <c r="AX42" s="19">
        <f t="shared" si="12"/>
        <v>8.653221286228769E-3</v>
      </c>
      <c r="AY42" s="18">
        <f t="shared" si="13"/>
        <v>0.93389528915732911</v>
      </c>
      <c r="AZ42" s="18">
        <f t="shared" si="14"/>
        <v>1.7868223377007914E-2</v>
      </c>
    </row>
    <row r="43" spans="1:52" x14ac:dyDescent="0.3">
      <c r="A43" s="3">
        <v>27</v>
      </c>
      <c r="B43" s="1" t="s">
        <v>76</v>
      </c>
      <c r="E43" s="4" t="s">
        <v>74</v>
      </c>
      <c r="F43" s="4" t="s">
        <v>74</v>
      </c>
      <c r="G43" s="4" t="s">
        <v>53</v>
      </c>
      <c r="H43" s="11">
        <v>9.9306734645439862E-2</v>
      </c>
      <c r="I43" s="11">
        <v>0.45439282737772724</v>
      </c>
      <c r="J43" s="11">
        <v>-0.97697946459670781</v>
      </c>
      <c r="K43" s="11">
        <v>-4.4703157625016268E-3</v>
      </c>
      <c r="L43" s="11">
        <v>8.0531671965538862</v>
      </c>
      <c r="M43" s="11">
        <v>3.6848471806596853E-2</v>
      </c>
      <c r="O43" s="11">
        <v>5.0022637739751428</v>
      </c>
      <c r="P43" s="11">
        <v>2.288860657498339E-2</v>
      </c>
      <c r="Q43" s="11">
        <v>83.451236427818642</v>
      </c>
      <c r="R43" s="11">
        <v>0.38184362222753804</v>
      </c>
      <c r="S43" s="11">
        <v>16.6826941158088</v>
      </c>
      <c r="T43" s="11">
        <v>86.215338035612362</v>
      </c>
      <c r="U43" s="11" t="s">
        <v>54</v>
      </c>
      <c r="V43" s="11">
        <v>0.91115101542735488</v>
      </c>
      <c r="W43" s="11">
        <v>0.92556396569529242</v>
      </c>
      <c r="X43" s="11">
        <f t="shared" si="15"/>
        <v>2.3169391426381329</v>
      </c>
      <c r="Y43" s="11">
        <f t="shared" si="16"/>
        <v>0.16480520148352276</v>
      </c>
      <c r="Z43" s="11">
        <f t="shared" si="17"/>
        <v>0.27457843677614835</v>
      </c>
      <c r="AA43" s="11">
        <v>36.017880181694665</v>
      </c>
      <c r="AC43" s="11">
        <v>250</v>
      </c>
      <c r="AD43" s="11">
        <v>168.90613234533856</v>
      </c>
      <c r="AE43" s="11">
        <f t="shared" si="18"/>
        <v>0.6756245293813542</v>
      </c>
      <c r="AF43" s="11">
        <f t="shared" si="19"/>
        <v>81.093867654661437</v>
      </c>
      <c r="AH43" s="11">
        <v>5.4126326573844828E-2</v>
      </c>
      <c r="AI43" s="11">
        <v>383.18666666666667</v>
      </c>
      <c r="AJ43" s="11">
        <v>7.7120999591382047</v>
      </c>
      <c r="AK43" s="11">
        <v>238.88791442844737</v>
      </c>
      <c r="AL43" s="11">
        <v>0.62342439131958494</v>
      </c>
      <c r="AM43" s="11">
        <f t="shared" si="20"/>
        <v>161.22852922488462</v>
      </c>
      <c r="AN43" s="11">
        <f t="shared" si="21"/>
        <v>8.0837177243907252E-2</v>
      </c>
      <c r="AO43" s="11">
        <f t="shared" si="22"/>
        <v>7.08867556781862</v>
      </c>
      <c r="AP43" s="11">
        <f t="shared" si="23"/>
        <v>11.517951259246161</v>
      </c>
      <c r="AR43" s="18">
        <v>218.5482002841745</v>
      </c>
      <c r="AS43" s="19">
        <v>-28.624811062909046</v>
      </c>
      <c r="AT43" s="19">
        <v>-2.5702010854892494</v>
      </c>
      <c r="AU43" s="19">
        <v>0.46845794392523366</v>
      </c>
      <c r="AV43" s="19">
        <v>51.150467289719629</v>
      </c>
      <c r="AW43" s="20">
        <v>1.4806763465397197E-2</v>
      </c>
      <c r="AX43" s="19">
        <f t="shared" si="12"/>
        <v>1.4294999755949708E-2</v>
      </c>
      <c r="AY43" s="18">
        <f t="shared" si="13"/>
        <v>1.0238064055368457</v>
      </c>
      <c r="AZ43" s="18">
        <f t="shared" si="14"/>
        <v>3.2359915073960244E-2</v>
      </c>
    </row>
    <row r="44" spans="1:52" x14ac:dyDescent="0.3">
      <c r="A44" s="1">
        <v>29</v>
      </c>
      <c r="B44" s="1" t="s">
        <v>76</v>
      </c>
      <c r="E44" s="4" t="s">
        <v>74</v>
      </c>
      <c r="F44" s="4" t="s">
        <v>74</v>
      </c>
      <c r="G44" s="4" t="s">
        <v>53</v>
      </c>
      <c r="H44" s="11">
        <v>5.6380244888885968E-2</v>
      </c>
      <c r="I44" s="11">
        <v>0.23172112864802741</v>
      </c>
      <c r="J44" s="11">
        <v>-1.1798009550038049</v>
      </c>
      <c r="K44" s="11">
        <v>-4.8489468148336049E-3</v>
      </c>
      <c r="L44" s="11">
        <v>7.2382953111183719</v>
      </c>
      <c r="M44" s="11">
        <v>2.9749178320981489E-2</v>
      </c>
      <c r="O44" s="11">
        <v>4.3243166194096414</v>
      </c>
      <c r="P44" s="11">
        <v>1.7772812616472903E-2</v>
      </c>
      <c r="Q44" s="11">
        <v>91.653040249731902</v>
      </c>
      <c r="R44" s="11">
        <v>0.37669126788197971</v>
      </c>
      <c r="S44" s="11">
        <v>21.194803321835497</v>
      </c>
      <c r="T44" s="11">
        <v>116.92961689787208</v>
      </c>
      <c r="U44" s="11" t="s">
        <v>54</v>
      </c>
      <c r="V44" s="11">
        <v>0.87507247821582912</v>
      </c>
      <c r="W44" s="11">
        <v>0.94426061000120043</v>
      </c>
      <c r="X44" s="11">
        <f t="shared" si="15"/>
        <v>2.1755750117865169</v>
      </c>
      <c r="Y44" s="11">
        <f t="shared" si="16"/>
        <v>0.17314561246621973</v>
      </c>
      <c r="Z44" s="12">
        <f t="shared" si="17"/>
        <v>0.26873778584260644</v>
      </c>
      <c r="AA44" s="11">
        <v>42.128191284229345</v>
      </c>
      <c r="AC44" s="11">
        <v>250</v>
      </c>
      <c r="AD44" s="11">
        <v>121.61646201814841</v>
      </c>
      <c r="AE44" s="11">
        <f t="shared" si="18"/>
        <v>0.48646584807259363</v>
      </c>
      <c r="AF44" s="11">
        <f t="shared" si="19"/>
        <v>128.38353798185159</v>
      </c>
      <c r="AH44" s="11">
        <v>3.9113746202300903E-2</v>
      </c>
      <c r="AI44" s="11">
        <v>385.26666666666665</v>
      </c>
      <c r="AJ44" s="11">
        <v>5.9634528685364758</v>
      </c>
      <c r="AK44" s="11">
        <v>230.62255099496414</v>
      </c>
      <c r="AL44" s="11">
        <v>0.59860499479571938</v>
      </c>
      <c r="AM44" s="11">
        <f t="shared" si="20"/>
        <v>124.85052250716257</v>
      </c>
      <c r="AN44" s="11">
        <f t="shared" si="21"/>
        <v>0.10037892610068139</v>
      </c>
      <c r="AO44" s="11">
        <f t="shared" si="22"/>
        <v>5.3648478737407563</v>
      </c>
      <c r="AP44" s="11">
        <f t="shared" si="23"/>
        <v>15.30421023083966</v>
      </c>
      <c r="AR44" s="18">
        <v>243.31076418380772</v>
      </c>
      <c r="AS44" s="19">
        <v>-29.126241326776849</v>
      </c>
      <c r="AT44" s="19">
        <v>-2.2567811529903148</v>
      </c>
      <c r="AU44" s="19">
        <v>0.50286206896551722</v>
      </c>
      <c r="AV44" s="19">
        <v>52.079310344827583</v>
      </c>
      <c r="AW44" s="20">
        <v>8.9990591250948288E-3</v>
      </c>
      <c r="AX44" s="19">
        <f t="shared" si="12"/>
        <v>8.0936207207810262E-3</v>
      </c>
      <c r="AY44" s="18">
        <f t="shared" si="13"/>
        <v>1.2235175427905061</v>
      </c>
      <c r="AZ44" s="18">
        <f t="shared" si="14"/>
        <v>2.1895679526620908E-2</v>
      </c>
    </row>
    <row r="45" spans="1:52" x14ac:dyDescent="0.3">
      <c r="A45" s="1">
        <v>54</v>
      </c>
      <c r="B45" s="1" t="s">
        <v>76</v>
      </c>
      <c r="E45" s="6" t="s">
        <v>74</v>
      </c>
      <c r="F45" s="6" t="s">
        <v>74</v>
      </c>
      <c r="G45" s="4" t="s">
        <v>53</v>
      </c>
      <c r="H45" s="11">
        <v>3.3421357051122424E-2</v>
      </c>
      <c r="I45" s="11">
        <v>0.16051145086555196</v>
      </c>
      <c r="J45" s="11">
        <v>-2.3143477796941605</v>
      </c>
      <c r="K45" s="11">
        <v>-1.1115028015108762E-2</v>
      </c>
      <c r="L45" s="11">
        <v>3.671846527890946</v>
      </c>
      <c r="M45" s="11">
        <v>1.7634634423907142E-2</v>
      </c>
      <c r="O45" s="11">
        <v>3.8916994106434033</v>
      </c>
      <c r="P45" s="11">
        <v>1.869051330798692E-2</v>
      </c>
      <c r="Q45" s="11">
        <v>57.301520555463796</v>
      </c>
      <c r="R45" s="11">
        <v>0.27519978279430313</v>
      </c>
      <c r="S45" s="11">
        <v>14.724035571388157</v>
      </c>
      <c r="T45" s="11">
        <v>67.961518292449369</v>
      </c>
      <c r="U45" s="11" t="s">
        <v>57</v>
      </c>
      <c r="V45" s="11">
        <v>1.029421942312434</v>
      </c>
      <c r="W45" s="11">
        <v>1.0632904752091568</v>
      </c>
      <c r="X45" s="11">
        <f t="shared" si="15"/>
        <v>2.4558336738873736</v>
      </c>
      <c r="Y45" s="11">
        <f t="shared" si="16"/>
        <v>0.11205961776665661</v>
      </c>
      <c r="Z45" s="11">
        <f t="shared" si="17"/>
        <v>0.22233936856732095</v>
      </c>
      <c r="AA45" s="11">
        <v>23.332818164660317</v>
      </c>
      <c r="AC45" s="11">
        <v>250</v>
      </c>
      <c r="AD45" s="11">
        <v>140.13472665773662</v>
      </c>
      <c r="AE45" s="11">
        <f t="shared" si="18"/>
        <v>0.56053890663094652</v>
      </c>
      <c r="AF45" s="11">
        <f t="shared" si="19"/>
        <v>109.86527334226338</v>
      </c>
      <c r="AH45" s="11">
        <v>0.11228614599636885</v>
      </c>
      <c r="AI45" s="11">
        <v>370.45</v>
      </c>
      <c r="AJ45" s="11">
        <v>3.5985703636042912</v>
      </c>
      <c r="AK45" s="11">
        <v>338.37089919117648</v>
      </c>
      <c r="AL45" s="11">
        <v>0.91340504573134418</v>
      </c>
      <c r="AM45" s="11">
        <f t="shared" si="20"/>
        <v>230.69812103020001</v>
      </c>
      <c r="AN45" s="11">
        <f t="shared" si="21"/>
        <v>0.25382442287900325</v>
      </c>
      <c r="AO45" s="11">
        <f t="shared" si="22"/>
        <v>2.6851653178729471</v>
      </c>
      <c r="AP45" s="11">
        <f t="shared" si="23"/>
        <v>8.134619258914471</v>
      </c>
      <c r="AR45" s="18">
        <v>208.21789891561639</v>
      </c>
      <c r="AS45" s="19">
        <v>-28.098963730569949</v>
      </c>
      <c r="AT45" s="19">
        <v>-0.29225469370643709</v>
      </c>
      <c r="AU45" s="19">
        <v>0.3933678756476684</v>
      </c>
      <c r="AV45" s="19">
        <v>51.847409326424867</v>
      </c>
      <c r="AW45" s="19">
        <v>1.2325894610556998E-2</v>
      </c>
      <c r="AX45" s="19">
        <f t="shared" si="12"/>
        <v>1.4171446488054964E-2</v>
      </c>
      <c r="AY45" s="18">
        <f t="shared" si="13"/>
        <v>0.81906232568256987</v>
      </c>
      <c r="AZ45" s="18">
        <f t="shared" si="14"/>
        <v>2.5664718780654974E-2</v>
      </c>
    </row>
    <row r="46" spans="1:52" x14ac:dyDescent="0.3">
      <c r="A46" s="9">
        <v>7</v>
      </c>
      <c r="B46" s="1" t="s">
        <v>77</v>
      </c>
      <c r="E46" s="4" t="s">
        <v>74</v>
      </c>
      <c r="F46" s="4" t="s">
        <v>74</v>
      </c>
      <c r="G46" s="4" t="s">
        <v>53</v>
      </c>
      <c r="H46" s="11">
        <v>0.14308604976836509</v>
      </c>
      <c r="I46" s="11">
        <v>0.59534338627911576</v>
      </c>
      <c r="J46" s="11">
        <v>-2.1764129416216882</v>
      </c>
      <c r="K46" s="11">
        <v>-9.0554813184395896E-3</v>
      </c>
      <c r="L46" s="11">
        <v>12.896340586275386</v>
      </c>
      <c r="M46" s="11">
        <v>5.3658278271509464E-2</v>
      </c>
      <c r="O46" s="11">
        <v>7.5810483023711877</v>
      </c>
      <c r="P46" s="11">
        <v>3.1542746306754618E-2</v>
      </c>
      <c r="Q46" s="11">
        <v>140.10899879061844</v>
      </c>
      <c r="R46" s="11">
        <v>0.58295666085699083</v>
      </c>
      <c r="S46" s="11">
        <v>18.481480819320907</v>
      </c>
      <c r="T46" s="11">
        <v>126.36321573946364</v>
      </c>
      <c r="U46" s="11" t="s">
        <v>54</v>
      </c>
      <c r="V46" s="11">
        <v>0.89110949319787436</v>
      </c>
      <c r="W46" s="11">
        <v>0.86258082743577968</v>
      </c>
      <c r="X46" s="11">
        <f t="shared" si="15"/>
        <v>2.2842495928448749</v>
      </c>
      <c r="Y46" s="11">
        <f t="shared" si="16"/>
        <v>0.25520707661852254</v>
      </c>
      <c r="Z46" s="11">
        <f t="shared" si="17"/>
        <v>0.22380450676329741</v>
      </c>
      <c r="AA46" s="11">
        <v>61.336991907317085</v>
      </c>
      <c r="AC46" s="11">
        <v>250</v>
      </c>
      <c r="AD46" s="11">
        <v>159.87003549855046</v>
      </c>
      <c r="AE46" s="11">
        <f t="shared" si="18"/>
        <v>0.63948014199420189</v>
      </c>
      <c r="AF46" s="11">
        <f t="shared" si="19"/>
        <v>90.129964501449535</v>
      </c>
      <c r="AH46" s="11">
        <v>7.582854658181637E-2</v>
      </c>
      <c r="AI46" s="11">
        <v>380.44333333333333</v>
      </c>
      <c r="AJ46" s="11">
        <v>11.656195989693545</v>
      </c>
      <c r="AK46" s="11">
        <f>AI46-AJ46/AH46</f>
        <v>226.72555137483417</v>
      </c>
      <c r="AL46" s="11">
        <v>0.5978075840855237</v>
      </c>
      <c r="AM46" s="11">
        <f t="shared" si="20"/>
        <v>145.26271129669109</v>
      </c>
      <c r="AN46" s="11">
        <f t="shared" si="21"/>
        <v>5.1286679171670374E-2</v>
      </c>
      <c r="AO46" s="11">
        <f t="shared" si="22"/>
        <v>11.058388405608021</v>
      </c>
      <c r="AP46" s="11">
        <f t="shared" si="23"/>
        <v>7.8836745662863272</v>
      </c>
      <c r="AR46" s="18">
        <v>240.34204975829164</v>
      </c>
      <c r="AS46" s="19">
        <v>-28.171540591938239</v>
      </c>
      <c r="AT46" s="19">
        <v>2.2000000000000002</v>
      </c>
      <c r="AU46" s="19">
        <v>0.89</v>
      </c>
      <c r="AV46" s="19"/>
      <c r="AW46" s="20">
        <v>2.1282271450000001E-2</v>
      </c>
      <c r="AX46" s="19">
        <f t="shared" si="12"/>
        <v>1.0814902116898738E-2</v>
      </c>
      <c r="AY46" s="18">
        <f t="shared" si="13"/>
        <v>2.1390442428487955</v>
      </c>
      <c r="AZ46" s="18">
        <f t="shared" si="14"/>
        <v>5.1150247438053693E-2</v>
      </c>
    </row>
    <row r="47" spans="1:52" x14ac:dyDescent="0.3">
      <c r="A47" s="1">
        <v>47</v>
      </c>
      <c r="B47" s="1" t="s">
        <v>77</v>
      </c>
      <c r="E47" s="4" t="s">
        <v>74</v>
      </c>
      <c r="F47" s="4" t="s">
        <v>74</v>
      </c>
      <c r="G47" s="4" t="s">
        <v>53</v>
      </c>
      <c r="H47" s="11">
        <v>0.11228111614684685</v>
      </c>
      <c r="I47" s="11">
        <v>0.40086322342191427</v>
      </c>
      <c r="J47" s="11">
        <v>-2.4906413461661026</v>
      </c>
      <c r="K47" s="11">
        <v>-8.8920252369621422E-3</v>
      </c>
      <c r="L47" s="11">
        <v>12.620009536955882</v>
      </c>
      <c r="M47" s="11">
        <v>4.5055641377693072E-2</v>
      </c>
      <c r="O47" s="11">
        <v>9.8406134541649628</v>
      </c>
      <c r="P47" s="11">
        <v>3.5132711225692635E-2</v>
      </c>
      <c r="Q47" s="11">
        <v>157.91474719930306</v>
      </c>
      <c r="R47" s="11">
        <v>0.56378326793064237</v>
      </c>
      <c r="S47" s="11">
        <v>16.047246234681321</v>
      </c>
      <c r="T47" s="11">
        <v>135.6092971431429</v>
      </c>
      <c r="U47" s="11" t="s">
        <v>54</v>
      </c>
      <c r="V47" s="11">
        <v>0.97221286185395028</v>
      </c>
      <c r="W47" s="11">
        <v>0.99142635410396551</v>
      </c>
      <c r="X47" s="11">
        <f t="shared" si="15"/>
        <v>2.3251705377306546</v>
      </c>
      <c r="Y47" s="11">
        <f t="shared" si="16"/>
        <v>0.24246964202500593</v>
      </c>
      <c r="Z47" s="11">
        <f t="shared" si="17"/>
        <v>0.26035436444783822</v>
      </c>
      <c r="AA47" s="11">
        <v>67.915339815644842</v>
      </c>
      <c r="AC47" s="11">
        <v>250</v>
      </c>
      <c r="AD47" s="11">
        <v>137.60345488148869</v>
      </c>
      <c r="AE47" s="11">
        <f t="shared" si="18"/>
        <v>0.5504138195259547</v>
      </c>
      <c r="AF47" s="11">
        <f t="shared" si="19"/>
        <v>112.39654511851131</v>
      </c>
      <c r="AH47" s="11">
        <v>8.2690490924407001E-2</v>
      </c>
      <c r="AI47" s="11">
        <v>380.3633333333334</v>
      </c>
      <c r="AJ47" s="11">
        <v>11.239010337158811</v>
      </c>
      <c r="AK47" s="11">
        <v>244.85225683434228</v>
      </c>
      <c r="AL47" s="11">
        <v>0.64373254563884241</v>
      </c>
      <c r="AM47" s="11">
        <f t="shared" si="20"/>
        <v>144.75519044554835</v>
      </c>
      <c r="AN47" s="11">
        <f t="shared" si="21"/>
        <v>5.7276621902420645E-2</v>
      </c>
      <c r="AO47" s="11">
        <f t="shared" si="22"/>
        <v>10.595277791519969</v>
      </c>
      <c r="AP47" s="11">
        <f t="shared" si="23"/>
        <v>7.7848436796356921</v>
      </c>
      <c r="AR47" s="18">
        <v>280.09832178760229</v>
      </c>
      <c r="AS47" s="19">
        <v>-29.339670235988201</v>
      </c>
      <c r="AT47" s="19">
        <v>-3.112612167492395</v>
      </c>
      <c r="AU47" s="19">
        <v>0.72687315634218286</v>
      </c>
      <c r="AV47" s="19">
        <v>51.689380530973459</v>
      </c>
      <c r="AW47" s="20">
        <v>2.2444380327691742E-2</v>
      </c>
      <c r="AX47" s="19">
        <f t="shared" si="12"/>
        <v>1.3965085866660131E-2</v>
      </c>
      <c r="AY47" s="18">
        <f t="shared" si="13"/>
        <v>2.0359595124390286</v>
      </c>
      <c r="AZ47" s="18">
        <f t="shared" si="14"/>
        <v>6.2866332633491326E-2</v>
      </c>
    </row>
    <row r="48" spans="1:52" x14ac:dyDescent="0.3">
      <c r="A48" s="1">
        <v>48</v>
      </c>
      <c r="B48" s="1" t="s">
        <v>77</v>
      </c>
      <c r="E48" s="4" t="s">
        <v>74</v>
      </c>
      <c r="F48" s="4" t="s">
        <v>74</v>
      </c>
      <c r="G48" s="4" t="s">
        <v>53</v>
      </c>
      <c r="H48" s="11">
        <v>7.4552431833746713E-2</v>
      </c>
      <c r="I48" s="11">
        <v>0.26858843560018408</v>
      </c>
      <c r="J48" s="11">
        <v>-1.2117288821964534</v>
      </c>
      <c r="K48" s="11">
        <v>-4.3654694667301904E-3</v>
      </c>
      <c r="L48" s="11">
        <v>9.9894130162264787</v>
      </c>
      <c r="M48" s="11">
        <v>3.5988642470786411E-2</v>
      </c>
      <c r="O48" s="11">
        <v>4.7074586908067335</v>
      </c>
      <c r="P48" s="11">
        <v>1.695945972944031E-2</v>
      </c>
      <c r="Q48" s="11">
        <v>109.525247273895</v>
      </c>
      <c r="R48" s="11">
        <v>0.39458424226348127</v>
      </c>
      <c r="S48" s="11">
        <v>23.266321484198791</v>
      </c>
      <c r="T48" s="11">
        <v>119.86477040157069</v>
      </c>
      <c r="U48" s="11" t="s">
        <v>54</v>
      </c>
      <c r="V48" s="11">
        <v>0.95093436455255975</v>
      </c>
      <c r="W48" s="11">
        <v>0.91184525579430031</v>
      </c>
      <c r="X48" s="11">
        <f t="shared" si="15"/>
        <v>1.8516333459518939</v>
      </c>
      <c r="Y48" s="11">
        <f t="shared" si="16"/>
        <v>0.21310063524516623</v>
      </c>
      <c r="Z48" s="11">
        <f t="shared" si="17"/>
        <v>0.26400388415971038</v>
      </c>
      <c r="AA48" s="11">
        <v>59.150612897171548</v>
      </c>
      <c r="AC48" s="11">
        <v>250</v>
      </c>
      <c r="AD48" s="11">
        <v>116.00822038236197</v>
      </c>
      <c r="AE48" s="11">
        <f t="shared" si="18"/>
        <v>0.46403288152944788</v>
      </c>
      <c r="AF48" s="11">
        <f t="shared" si="19"/>
        <v>133.99177961763803</v>
      </c>
      <c r="AH48" s="11">
        <v>3.7677563329631229E-2</v>
      </c>
      <c r="AI48" s="11">
        <v>384.6033333333333</v>
      </c>
      <c r="AJ48" s="11">
        <v>6.3081965456601141</v>
      </c>
      <c r="AK48" s="11">
        <v>217.27189702288661</v>
      </c>
      <c r="AL48" s="11">
        <v>0.56492463323134645</v>
      </c>
      <c r="AM48" s="11">
        <f t="shared" si="20"/>
        <v>132.65766794277414</v>
      </c>
      <c r="AN48" s="11">
        <f t="shared" si="21"/>
        <v>8.955406337489609E-2</v>
      </c>
      <c r="AO48" s="11">
        <f t="shared" si="22"/>
        <v>5.7432719124287672</v>
      </c>
      <c r="AP48" s="11">
        <f t="shared" si="23"/>
        <v>14.993661566937526</v>
      </c>
      <c r="AR48" s="18">
        <v>277.57126499937669</v>
      </c>
      <c r="AS48" s="19">
        <v>-28.588620000000002</v>
      </c>
      <c r="AT48" s="19">
        <v>4.1546806925711808</v>
      </c>
      <c r="AU48" s="19">
        <v>0.63</v>
      </c>
      <c r="AV48" s="19">
        <v>51.7</v>
      </c>
      <c r="AW48" s="20">
        <v>2.19433079375E-2</v>
      </c>
      <c r="AX48" s="19">
        <f t="shared" si="12"/>
        <v>1.5752742351183749E-2</v>
      </c>
      <c r="AY48" s="18">
        <f t="shared" si="13"/>
        <v>1.7486989694960733</v>
      </c>
      <c r="AZ48" s="18">
        <f t="shared" si="14"/>
        <v>6.0908317424827392E-2</v>
      </c>
    </row>
    <row r="49" spans="1:52" x14ac:dyDescent="0.3">
      <c r="A49" s="3">
        <v>16</v>
      </c>
      <c r="B49" s="1" t="s">
        <v>71</v>
      </c>
      <c r="E49" s="4" t="s">
        <v>74</v>
      </c>
      <c r="F49" s="4" t="s">
        <v>74</v>
      </c>
      <c r="G49" s="4" t="s">
        <v>53</v>
      </c>
      <c r="H49" s="11">
        <v>0.11411155588837275</v>
      </c>
      <c r="I49" s="11">
        <v>0.46848317961852926</v>
      </c>
      <c r="J49" s="11">
        <v>-1.3012912321898078</v>
      </c>
      <c r="K49" s="11">
        <v>-5.342430477964526E-3</v>
      </c>
      <c r="L49" s="11">
        <v>11.411617242519196</v>
      </c>
      <c r="M49" s="11">
        <v>4.6850213273708988E-2</v>
      </c>
      <c r="O49" s="11">
        <v>7.5137925733393871</v>
      </c>
      <c r="P49" s="11">
        <v>3.0847756025652453E-2</v>
      </c>
      <c r="Q49" s="11">
        <v>129.9995837313883</v>
      </c>
      <c r="R49" s="11">
        <v>0.53371122548835226</v>
      </c>
      <c r="S49" s="11">
        <v>17.301460276220006</v>
      </c>
      <c r="T49" s="11">
        <v>115.27480732035514</v>
      </c>
      <c r="U49" s="11" t="s">
        <v>54</v>
      </c>
      <c r="V49" s="11">
        <v>0.86784215687419253</v>
      </c>
      <c r="W49" s="11">
        <v>0.92273268459431823</v>
      </c>
      <c r="X49" s="11">
        <f t="shared" si="15"/>
        <v>2.3457609254624532</v>
      </c>
      <c r="Y49" s="11">
        <f t="shared" si="16"/>
        <v>0.22752157719701729</v>
      </c>
      <c r="Z49" s="11">
        <f t="shared" si="17"/>
        <v>0.33505248367715385</v>
      </c>
      <c r="AA49" s="11">
        <v>55.418939892930325</v>
      </c>
      <c r="AC49" s="11">
        <v>250</v>
      </c>
      <c r="AD49" s="11">
        <v>149.99595436519712</v>
      </c>
      <c r="AE49" s="11">
        <f t="shared" si="18"/>
        <v>0.59998381746078844</v>
      </c>
      <c r="AF49" s="11">
        <f t="shared" si="19"/>
        <v>100.00404563480288</v>
      </c>
      <c r="AH49" s="11">
        <v>5.6170779698267947E-2</v>
      </c>
      <c r="AI49" s="11">
        <v>381.86</v>
      </c>
      <c r="AJ49" s="11">
        <v>9.228966890515375</v>
      </c>
      <c r="AK49" s="11">
        <v>218.02045903428507</v>
      </c>
      <c r="AL49" s="11">
        <v>0.57094343223769206</v>
      </c>
      <c r="AM49" s="11">
        <f t="shared" si="20"/>
        <v>137.14375186237146</v>
      </c>
      <c r="AN49" s="11">
        <f t="shared" si="21"/>
        <v>6.1864284378834601E-2</v>
      </c>
      <c r="AO49" s="11">
        <f t="shared" si="22"/>
        <v>8.6580234582776825</v>
      </c>
      <c r="AP49" s="11">
        <f t="shared" si="23"/>
        <v>10.164420634796661</v>
      </c>
      <c r="AR49" s="18">
        <v>243.57663381061005</v>
      </c>
      <c r="AS49" s="19">
        <v>-29.429049999999997</v>
      </c>
      <c r="AT49" s="19">
        <v>-4.7645286695075102</v>
      </c>
      <c r="AU49" s="19">
        <v>0.53</v>
      </c>
      <c r="AV49" s="19">
        <v>42.6</v>
      </c>
      <c r="AW49" s="20">
        <v>2.3016457549999998E-2</v>
      </c>
      <c r="AX49" s="19">
        <f t="shared" si="12"/>
        <v>1.9640712312315935E-2</v>
      </c>
      <c r="AY49" s="18">
        <f t="shared" si="13"/>
        <v>1.2909561591962333</v>
      </c>
      <c r="AZ49" s="18">
        <f t="shared" si="14"/>
        <v>5.6062712522738006E-2</v>
      </c>
    </row>
    <row r="50" spans="1:52" x14ac:dyDescent="0.3">
      <c r="A50" s="3">
        <v>18</v>
      </c>
      <c r="B50" s="1" t="s">
        <v>71</v>
      </c>
      <c r="E50" s="4" t="s">
        <v>74</v>
      </c>
      <c r="F50" s="4" t="s">
        <v>74</v>
      </c>
      <c r="G50" s="4" t="s">
        <v>53</v>
      </c>
      <c r="H50" s="11">
        <v>9.0557249098959278E-2</v>
      </c>
      <c r="I50" s="11">
        <v>0.38110665787576647</v>
      </c>
      <c r="J50" s="11">
        <v>-1.7268568829404596</v>
      </c>
      <c r="K50" s="11">
        <v>-7.2674099736402611E-3</v>
      </c>
      <c r="L50" s="11">
        <v>10.115452482032481</v>
      </c>
      <c r="M50" s="11">
        <v>4.257048802482704E-2</v>
      </c>
      <c r="O50" s="11">
        <v>7.1641145725917905</v>
      </c>
      <c r="P50" s="11">
        <v>3.0149897314304681E-2</v>
      </c>
      <c r="Q50" s="11">
        <v>144.71538864362938</v>
      </c>
      <c r="R50" s="11">
        <v>0.60902908003419098</v>
      </c>
      <c r="S50" s="11">
        <v>20.200038284881185</v>
      </c>
      <c r="T50" s="11">
        <v>125.64047414374267</v>
      </c>
      <c r="U50" s="11" t="s">
        <v>54</v>
      </c>
      <c r="V50" s="11">
        <v>0.84949941169714094</v>
      </c>
      <c r="W50" s="11">
        <v>0.88571632636122433</v>
      </c>
      <c r="X50" s="11">
        <f t="shared" si="15"/>
        <v>2.7012125461430783</v>
      </c>
      <c r="Y50" s="11">
        <f t="shared" si="16"/>
        <v>0.22546507156713461</v>
      </c>
      <c r="Z50" s="12">
        <f t="shared" si="17"/>
        <v>0.39105053063134448</v>
      </c>
      <c r="AA50" s="11">
        <v>53.574232375849505</v>
      </c>
      <c r="AC50" s="11">
        <v>250</v>
      </c>
      <c r="AD50" s="11">
        <v>138.29770578633077</v>
      </c>
      <c r="AE50" s="11">
        <f t="shared" si="18"/>
        <v>0.55319082314532309</v>
      </c>
      <c r="AF50" s="11">
        <f t="shared" si="19"/>
        <v>111.70229421366923</v>
      </c>
      <c r="AH50" s="11">
        <v>6.9139612443659446E-2</v>
      </c>
      <c r="AI50" s="11">
        <v>381.38333333333327</v>
      </c>
      <c r="AJ50" s="11">
        <v>10.072757481001144</v>
      </c>
      <c r="AK50" s="11">
        <v>236.53614702707682</v>
      </c>
      <c r="AL50" s="11">
        <v>0.62020577815953382</v>
      </c>
      <c r="AM50" s="11">
        <f t="shared" si="20"/>
        <v>125.30532253511569</v>
      </c>
      <c r="AN50" s="11">
        <f t="shared" si="21"/>
        <v>6.1572591152853885E-2</v>
      </c>
      <c r="AO50" s="11">
        <f t="shared" si="22"/>
        <v>9.4525517028416104</v>
      </c>
      <c r="AP50" s="11">
        <f t="shared" si="23"/>
        <v>8.9703392344718118</v>
      </c>
      <c r="AR50" s="18">
        <v>237.61654966541997</v>
      </c>
      <c r="AS50" s="19">
        <v>-29.125179999999997</v>
      </c>
      <c r="AT50" s="19">
        <v>-3.3265236716861515</v>
      </c>
      <c r="AU50" s="19">
        <v>0.45</v>
      </c>
      <c r="AV50" s="19">
        <v>42.8</v>
      </c>
      <c r="AW50" s="20">
        <v>3.2496415462499997E-2</v>
      </c>
      <c r="AX50" s="19">
        <f t="shared" si="12"/>
        <v>3.2660104219753794E-2</v>
      </c>
      <c r="AY50" s="18">
        <f t="shared" si="13"/>
        <v>1.06927447349439</v>
      </c>
      <c r="AZ50" s="18">
        <f t="shared" si="14"/>
        <v>7.7216861186932523E-2</v>
      </c>
    </row>
    <row r="51" spans="1:52" x14ac:dyDescent="0.3">
      <c r="A51" s="3">
        <v>19</v>
      </c>
      <c r="B51" s="1" t="s">
        <v>71</v>
      </c>
      <c r="E51" s="4" t="s">
        <v>74</v>
      </c>
      <c r="F51" s="4" t="s">
        <v>74</v>
      </c>
      <c r="G51" s="4" t="s">
        <v>53</v>
      </c>
      <c r="H51" s="11">
        <v>6.1559330022188274E-2</v>
      </c>
      <c r="I51" s="11">
        <v>0.21097461726352662</v>
      </c>
      <c r="J51" s="11">
        <v>-1.4163993814196405</v>
      </c>
      <c r="K51" s="11">
        <v>-4.854249019272905E-3</v>
      </c>
      <c r="L51" s="11">
        <v>7.7522036171315829</v>
      </c>
      <c r="M51" s="11">
        <v>2.6568160999864046E-2</v>
      </c>
      <c r="O51" s="11">
        <v>5.4195135689049518</v>
      </c>
      <c r="P51" s="11">
        <v>1.8573623211007896E-2</v>
      </c>
      <c r="Q51" s="11">
        <v>86.839157495025063</v>
      </c>
      <c r="R51" s="11">
        <v>0.29761301835800524</v>
      </c>
      <c r="S51" s="11">
        <v>16.023422838771761</v>
      </c>
      <c r="T51" s="11">
        <v>79.16149174808028</v>
      </c>
      <c r="U51" s="11" t="s">
        <v>54</v>
      </c>
      <c r="V51" s="11">
        <v>0.93877583917610585</v>
      </c>
      <c r="W51" s="11">
        <v>0.94635142267875638</v>
      </c>
      <c r="X51" s="11">
        <f t="shared" si="15"/>
        <v>1.9368805243837683</v>
      </c>
      <c r="Y51" s="11">
        <f t="shared" si="16"/>
        <v>0.15365584743679161</v>
      </c>
      <c r="Z51" s="11">
        <f t="shared" si="17"/>
        <v>0.18170684101911794</v>
      </c>
      <c r="AA51" s="11">
        <v>44.834545240034117</v>
      </c>
      <c r="AC51" s="11">
        <v>250</v>
      </c>
      <c r="AD51" s="11">
        <v>124.06939590899721</v>
      </c>
      <c r="AE51" s="11">
        <f t="shared" si="18"/>
        <v>0.49627758363598884</v>
      </c>
      <c r="AF51" s="11">
        <f t="shared" si="19"/>
        <v>125.93060409100279</v>
      </c>
      <c r="AH51" s="11">
        <v>0.2623975894686022</v>
      </c>
      <c r="AI51" s="11">
        <v>381.87</v>
      </c>
      <c r="AJ51" s="11">
        <v>8.4905148982770537</v>
      </c>
      <c r="AK51" s="11">
        <v>349.56032725650419</v>
      </c>
      <c r="AL51" s="11">
        <v>0.91539091119099236</v>
      </c>
      <c r="AM51" s="11">
        <f t="shared" si="20"/>
        <v>211.63623199398663</v>
      </c>
      <c r="AN51" s="11">
        <f t="shared" si="21"/>
        <v>0.10781335668779628</v>
      </c>
      <c r="AO51" s="11">
        <f t="shared" si="22"/>
        <v>7.5751239870860614</v>
      </c>
      <c r="AP51" s="11">
        <f t="shared" si="23"/>
        <v>3.4885644835564529</v>
      </c>
      <c r="AR51" s="18">
        <v>291.78548026606933</v>
      </c>
      <c r="AS51" s="19">
        <v>-28.922599999999996</v>
      </c>
      <c r="AT51" s="19">
        <v>-3.3</v>
      </c>
      <c r="AU51" s="19">
        <v>0.66</v>
      </c>
      <c r="AV51" s="19">
        <v>53.1</v>
      </c>
      <c r="AW51" s="20">
        <v>1.9551385387499998E-2</v>
      </c>
      <c r="AX51" s="19">
        <f t="shared" si="12"/>
        <v>1.3397637484324822E-2</v>
      </c>
      <c r="AY51" s="18">
        <f t="shared" si="13"/>
        <v>1.9257841697560576</v>
      </c>
      <c r="AZ51" s="18">
        <f t="shared" si="14"/>
        <v>5.7048103751586969E-2</v>
      </c>
    </row>
    <row r="52" spans="1:52" x14ac:dyDescent="0.3">
      <c r="A52" s="3">
        <v>23</v>
      </c>
      <c r="B52" s="1" t="s">
        <v>78</v>
      </c>
      <c r="E52" s="4" t="s">
        <v>74</v>
      </c>
      <c r="F52" s="4" t="s">
        <v>74</v>
      </c>
      <c r="G52" s="4" t="s">
        <v>53</v>
      </c>
      <c r="H52" s="11">
        <v>4.0149424622498001E-2</v>
      </c>
      <c r="I52" s="11">
        <v>0.17355988621891635</v>
      </c>
      <c r="J52" s="11">
        <v>-0.68870602000388959</v>
      </c>
      <c r="K52" s="11">
        <v>-2.9771718921017217E-3</v>
      </c>
      <c r="L52" s="11">
        <v>5.233896358548745</v>
      </c>
      <c r="M52" s="11">
        <v>2.2625341832726936E-2</v>
      </c>
      <c r="O52" s="11">
        <v>3.6948707593339449</v>
      </c>
      <c r="P52" s="11">
        <v>1.5972367091513791E-2</v>
      </c>
      <c r="Q52" s="11">
        <v>81.807771983907855</v>
      </c>
      <c r="R52" s="11">
        <v>0.35364261706988076</v>
      </c>
      <c r="S52" s="11">
        <v>22.140902162070461</v>
      </c>
      <c r="T52" s="11">
        <v>88.224920433448872</v>
      </c>
      <c r="U52" s="11" t="s">
        <v>54</v>
      </c>
      <c r="V52" s="11">
        <v>0.92802277574321723</v>
      </c>
      <c r="W52" s="11">
        <v>0.98079942520421615</v>
      </c>
      <c r="X52" s="11">
        <f t="shared" si="15"/>
        <v>2.6907456416663744</v>
      </c>
      <c r="Y52" s="11">
        <f t="shared" si="16"/>
        <v>0.13142922600847193</v>
      </c>
      <c r="Z52" s="11">
        <f t="shared" si="17"/>
        <v>0.1709648468402887</v>
      </c>
      <c r="AA52" s="11">
        <v>30.403383626125446</v>
      </c>
      <c r="AC52" s="11">
        <v>250</v>
      </c>
      <c r="AD52" s="11">
        <v>119.63956749666843</v>
      </c>
      <c r="AE52" s="11">
        <f t="shared" si="18"/>
        <v>0.47855826998667372</v>
      </c>
      <c r="AF52" s="11">
        <f t="shared" si="19"/>
        <v>130.36043250333157</v>
      </c>
      <c r="AH52" s="11">
        <v>3.3774618531915108E-2</v>
      </c>
      <c r="AI52" s="11">
        <v>386.58666666666664</v>
      </c>
      <c r="AJ52" s="11">
        <v>3.334747254049335</v>
      </c>
      <c r="AK52" s="11">
        <v>288.45957533915993</v>
      </c>
      <c r="AL52" s="11">
        <v>0.74617052322677091</v>
      </c>
      <c r="AM52" s="11">
        <f t="shared" si="20"/>
        <v>205.40116826598143</v>
      </c>
      <c r="AN52" s="11">
        <f t="shared" si="21"/>
        <v>0.22375624489103541</v>
      </c>
      <c r="AO52" s="11">
        <f t="shared" si="22"/>
        <v>2.588576730822564</v>
      </c>
      <c r="AP52" s="11">
        <f t="shared" si="23"/>
        <v>22.092641032249762</v>
      </c>
      <c r="AR52" s="18">
        <v>231.32894067386232</v>
      </c>
      <c r="AS52" s="19">
        <v>-27.4</v>
      </c>
      <c r="AT52" s="19">
        <v>-3.233270041456747</v>
      </c>
      <c r="AU52" s="19">
        <v>0.6</v>
      </c>
      <c r="AV52" s="19">
        <v>48.8</v>
      </c>
      <c r="AW52" s="20">
        <v>2.4000036462499999E-2</v>
      </c>
      <c r="AX52" s="19">
        <f t="shared" si="12"/>
        <v>1.8090695873388161E-2</v>
      </c>
      <c r="AY52" s="18">
        <f t="shared" si="13"/>
        <v>1.387973644043174</v>
      </c>
      <c r="AZ52" s="18">
        <f t="shared" si="14"/>
        <v>5.5519030110041952E-2</v>
      </c>
    </row>
    <row r="53" spans="1:52" x14ac:dyDescent="0.3">
      <c r="A53" s="1">
        <v>56</v>
      </c>
      <c r="B53" s="1" t="s">
        <v>79</v>
      </c>
      <c r="E53" s="6" t="s">
        <v>74</v>
      </c>
      <c r="F53" s="6" t="s">
        <v>74</v>
      </c>
      <c r="G53" s="4" t="s">
        <v>53</v>
      </c>
      <c r="H53" s="12">
        <v>6.6859980497733548E-2</v>
      </c>
      <c r="I53" s="11">
        <v>0.55746109955149115</v>
      </c>
      <c r="J53" s="11">
        <v>-2.0266175830178987</v>
      </c>
      <c r="K53" s="11">
        <v>-1.6897409448658758E-2</v>
      </c>
      <c r="L53" s="11">
        <v>3.8989658603608719</v>
      </c>
      <c r="M53" s="11">
        <v>3.2508561615631586E-2</v>
      </c>
      <c r="O53" s="11">
        <v>4.8200288761464121</v>
      </c>
      <c r="P53" s="11">
        <v>4.0188145093126397E-2</v>
      </c>
      <c r="Q53" s="11">
        <v>73.106902088927228</v>
      </c>
      <c r="R53" s="11">
        <v>0.60954630437976398</v>
      </c>
      <c r="S53" s="11">
        <v>15.167316206490408</v>
      </c>
      <c r="T53" s="11">
        <v>71.836763455098932</v>
      </c>
      <c r="U53" s="11" t="s">
        <v>57</v>
      </c>
      <c r="V53" s="11">
        <v>1.3175732583574327</v>
      </c>
      <c r="W53" s="11">
        <v>1.1413653162893869</v>
      </c>
      <c r="X53" s="11">
        <f t="shared" si="15"/>
        <v>3.8548282225577353</v>
      </c>
      <c r="Y53" s="11">
        <f t="shared" si="16"/>
        <v>0.15812541290758761</v>
      </c>
      <c r="Z53" s="11">
        <f t="shared" si="17"/>
        <v>0.10371004740813289</v>
      </c>
      <c r="AA53" s="11">
        <v>18.965022010869195</v>
      </c>
      <c r="AC53" s="11">
        <v>250</v>
      </c>
      <c r="AD53" s="11">
        <v>191.68460966731749</v>
      </c>
      <c r="AE53" s="11">
        <f t="shared" si="18"/>
        <v>0.76673843866926994</v>
      </c>
      <c r="AF53" s="11">
        <f t="shared" si="19"/>
        <v>58.315390332682512</v>
      </c>
      <c r="AH53" s="11">
        <v>3.0548579915229031E-2</v>
      </c>
      <c r="AI53" s="11">
        <v>370.57</v>
      </c>
      <c r="AJ53" s="11">
        <v>3.6849531354493683</v>
      </c>
      <c r="AK53" s="11">
        <v>249.87595484193739</v>
      </c>
      <c r="AL53" s="11">
        <v>0.67430162949493322</v>
      </c>
      <c r="AM53" s="11">
        <f t="shared" si="20"/>
        <v>194.7614736826992</v>
      </c>
      <c r="AN53" s="11">
        <f t="shared" si="21"/>
        <v>0.18298784399946089</v>
      </c>
      <c r="AO53" s="11">
        <f t="shared" si="22"/>
        <v>3.010651505954435</v>
      </c>
      <c r="AP53" s="11">
        <f t="shared" si="23"/>
        <v>22.073092476510876</v>
      </c>
      <c r="AR53" s="18">
        <v>119.93658490525378</v>
      </c>
      <c r="AS53" s="19">
        <v>-30.442440000000001</v>
      </c>
      <c r="AT53" s="19">
        <v>-3.3260253702441274</v>
      </c>
      <c r="AU53" s="19">
        <v>1.19</v>
      </c>
      <c r="AV53" s="19">
        <v>48.6</v>
      </c>
      <c r="AW53" s="19">
        <v>1.0259174146249999E-2</v>
      </c>
      <c r="AX53" s="19">
        <f t="shared" si="12"/>
        <v>3.8990612903861935E-3</v>
      </c>
      <c r="AY53" s="18">
        <f t="shared" si="13"/>
        <v>1.4272453603725199</v>
      </c>
      <c r="AZ53" s="18">
        <f t="shared" si="14"/>
        <v>1.2304503110494976E-2</v>
      </c>
    </row>
    <row r="54" spans="1:52" x14ac:dyDescent="0.3">
      <c r="A54" s="1">
        <v>57</v>
      </c>
      <c r="B54" s="1" t="s">
        <v>79</v>
      </c>
      <c r="E54" s="6" t="s">
        <v>74</v>
      </c>
      <c r="F54" s="6" t="s">
        <v>74</v>
      </c>
      <c r="G54" s="4" t="s">
        <v>53</v>
      </c>
      <c r="H54" s="11">
        <v>5.6704919751923398E-2</v>
      </c>
      <c r="I54" s="11">
        <v>0.33577988445029616</v>
      </c>
      <c r="J54" s="11">
        <v>-1.7986351121547077</v>
      </c>
      <c r="K54" s="11">
        <v>-1.0650671807133062E-2</v>
      </c>
      <c r="L54" s="11">
        <v>6.3429077962394169</v>
      </c>
      <c r="M54" s="11">
        <v>3.7559718913594123E-2</v>
      </c>
      <c r="O54" s="11">
        <v>5.6835713325412085</v>
      </c>
      <c r="P54" s="11">
        <v>3.3655438252180404E-2</v>
      </c>
      <c r="Q54" s="11">
        <v>100.91643300203528</v>
      </c>
      <c r="R54" s="11">
        <v>0.59757968727942823</v>
      </c>
      <c r="S54" s="11">
        <v>17.755813571695604</v>
      </c>
      <c r="T54" s="11">
        <v>89.820971556795627</v>
      </c>
      <c r="U54" s="11" t="s">
        <v>57</v>
      </c>
      <c r="V54" s="11">
        <v>1.3706652958203447</v>
      </c>
      <c r="W54" s="11">
        <v>1.1599089492291519</v>
      </c>
      <c r="X54" s="11">
        <f t="shared" si="15"/>
        <v>2.8531508504082397</v>
      </c>
      <c r="Y54" s="11">
        <f t="shared" si="16"/>
        <v>0.20944552833367514</v>
      </c>
      <c r="Z54" s="11">
        <f t="shared" si="17"/>
        <v>0.11676405760762379</v>
      </c>
      <c r="AA54" s="11">
        <v>35.370170836777092</v>
      </c>
      <c r="AC54" s="11">
        <v>250</v>
      </c>
      <c r="AD54" s="11">
        <v>138.14184335347244</v>
      </c>
      <c r="AE54" s="11">
        <f t="shared" si="18"/>
        <v>0.55256737341388973</v>
      </c>
      <c r="AF54" s="11">
        <f t="shared" si="19"/>
        <v>111.85815664652756</v>
      </c>
      <c r="AH54" s="11">
        <v>2.0580063740377533E-2</v>
      </c>
      <c r="AI54" s="11">
        <v>387.80666666666667</v>
      </c>
      <c r="AJ54" s="11">
        <v>3.1918638289707153</v>
      </c>
      <c r="AK54" s="11">
        <v>232.6501101419652</v>
      </c>
      <c r="AL54" s="11">
        <v>0.59991261146094754</v>
      </c>
      <c r="AM54" s="11">
        <f t="shared" si="20"/>
        <v>176.36109954227294</v>
      </c>
      <c r="AN54" s="11">
        <f t="shared" si="21"/>
        <v>0.18795056543950442</v>
      </c>
      <c r="AO54" s="11">
        <f t="shared" si="22"/>
        <v>2.5919512175097679</v>
      </c>
      <c r="AP54" s="11">
        <f t="shared" si="23"/>
        <v>29.150182381793847</v>
      </c>
      <c r="AR54" s="18">
        <v>168.87527329028296</v>
      </c>
      <c r="AS54" s="19">
        <v>-27.93534</v>
      </c>
      <c r="AT54" s="19">
        <v>-1.2668418416219625</v>
      </c>
      <c r="AU54" s="19">
        <v>1.4</v>
      </c>
      <c r="AV54" s="19">
        <v>50.4</v>
      </c>
      <c r="AW54" s="19">
        <v>1.077489062375E-2</v>
      </c>
      <c r="AX54" s="19">
        <f t="shared" si="12"/>
        <v>3.4808030928474361E-3</v>
      </c>
      <c r="AY54" s="18">
        <f t="shared" si="13"/>
        <v>2.3642538260639614</v>
      </c>
      <c r="AZ54" s="18">
        <f t="shared" si="14"/>
        <v>1.8196125987586888E-2</v>
      </c>
    </row>
    <row r="55" spans="1:52" x14ac:dyDescent="0.3">
      <c r="A55" s="1">
        <v>80</v>
      </c>
      <c r="B55" s="1" t="s">
        <v>79</v>
      </c>
      <c r="E55" s="4" t="s">
        <v>74</v>
      </c>
      <c r="F55" s="4" t="s">
        <v>74</v>
      </c>
      <c r="G55" s="4" t="s">
        <v>53</v>
      </c>
      <c r="H55" s="11">
        <v>8.6446551523749138E-2</v>
      </c>
      <c r="I55" s="11">
        <v>0.54084917866878912</v>
      </c>
      <c r="J55" s="11">
        <v>-0.91946434983026426</v>
      </c>
      <c r="K55" s="11">
        <v>-5.7525896598005022E-3</v>
      </c>
      <c r="L55" s="11">
        <v>7.267025776266431</v>
      </c>
      <c r="M55" s="11">
        <v>4.546583817607628E-2</v>
      </c>
      <c r="O55" s="11">
        <v>6.182975277050339</v>
      </c>
      <c r="P55" s="11">
        <v>3.8683522261768931E-2</v>
      </c>
      <c r="Q55" s="11">
        <v>88.747853557969307</v>
      </c>
      <c r="R55" s="11">
        <v>0.55524717712144978</v>
      </c>
      <c r="S55" s="11">
        <v>14.35358376530781</v>
      </c>
      <c r="T55" s="11">
        <v>89.219997935672041</v>
      </c>
      <c r="U55" s="11" t="s">
        <v>54</v>
      </c>
      <c r="V55" s="11">
        <v>1.0306109237495726</v>
      </c>
      <c r="W55" s="11">
        <v>0.96116284136046115</v>
      </c>
      <c r="X55" s="11">
        <f t="shared" si="15"/>
        <v>2.6896582285157691</v>
      </c>
      <c r="Y55" s="11">
        <f t="shared" si="16"/>
        <v>0.20643781846879897</v>
      </c>
      <c r="AA55" s="11">
        <v>32.995959344226023</v>
      </c>
      <c r="AC55" s="11">
        <v>250</v>
      </c>
      <c r="AD55" s="11">
        <v>165.93619816899243</v>
      </c>
      <c r="AE55" s="11">
        <f t="shared" si="18"/>
        <v>0.66374479267596975</v>
      </c>
      <c r="AF55" s="11">
        <f t="shared" si="19"/>
        <v>84.063801831007567</v>
      </c>
      <c r="AH55" s="11">
        <v>2.7653022529310733E-2</v>
      </c>
      <c r="AI55" s="11">
        <v>386.47333333333336</v>
      </c>
      <c r="AJ55" s="11">
        <v>5.4753555396574676</v>
      </c>
      <c r="AK55" s="11">
        <v>187.36655464042084</v>
      </c>
      <c r="AL55" s="11">
        <v>0.48481108133485923</v>
      </c>
      <c r="AM55" s="11">
        <f t="shared" si="20"/>
        <v>124.02850999727225</v>
      </c>
      <c r="AN55" s="11">
        <f t="shared" si="21"/>
        <v>8.8544219242644565E-2</v>
      </c>
      <c r="AO55" s="11">
        <f t="shared" si="22"/>
        <v>4.9905444583226082</v>
      </c>
      <c r="AP55" s="11">
        <f t="shared" si="23"/>
        <v>17.5319381749675</v>
      </c>
      <c r="AR55" s="18">
        <v>159.83485772599866</v>
      </c>
      <c r="AS55" s="19">
        <v>-28.005624999999998</v>
      </c>
      <c r="AT55" s="19">
        <v>-4.5409786419133864</v>
      </c>
      <c r="AU55" s="19"/>
      <c r="AV55" s="19"/>
      <c r="AW55" s="20">
        <v>1.2368271996250001E-2</v>
      </c>
      <c r="AX55" s="19"/>
      <c r="AZ55" s="18">
        <f t="shared" si="14"/>
        <v>1.9768809948370724E-2</v>
      </c>
    </row>
    <row r="56" spans="1:52" x14ac:dyDescent="0.3">
      <c r="A56" s="1">
        <v>63</v>
      </c>
      <c r="B56" s="1" t="s">
        <v>80</v>
      </c>
      <c r="E56" s="6" t="s">
        <v>74</v>
      </c>
      <c r="F56" s="6" t="s">
        <v>74</v>
      </c>
      <c r="G56" s="4" t="s">
        <v>53</v>
      </c>
      <c r="H56" s="11">
        <v>4.1577868578987154E-2</v>
      </c>
      <c r="I56" s="11">
        <v>0.31600135128664297</v>
      </c>
      <c r="J56" s="11">
        <v>-1.5157607370781438</v>
      </c>
      <c r="K56" s="11">
        <v>-1.1520129759272992E-2</v>
      </c>
      <c r="L56" s="11">
        <v>3.3851368912843456</v>
      </c>
      <c r="M56" s="11">
        <v>2.5727817911203214E-2</v>
      </c>
      <c r="O56" s="11">
        <v>4.5029260374757918</v>
      </c>
      <c r="P56" s="11">
        <v>3.4223272169013663E-2</v>
      </c>
      <c r="Q56" s="11">
        <v>59.268281414106163</v>
      </c>
      <c r="R56" s="11">
        <v>0.45045255217242819</v>
      </c>
      <c r="S56" s="11">
        <v>13.16217075760148</v>
      </c>
      <c r="T56" s="11">
        <v>64.031301665673652</v>
      </c>
      <c r="U56" s="11" t="s">
        <v>57</v>
      </c>
      <c r="V56" s="11">
        <v>1.3155576950860266</v>
      </c>
      <c r="W56" s="11">
        <v>1.135974682402372</v>
      </c>
      <c r="X56" s="11">
        <f t="shared" si="15"/>
        <v>3.3879652526936335</v>
      </c>
      <c r="Y56" s="11">
        <f t="shared" si="16"/>
        <v>0.13295666235487263</v>
      </c>
      <c r="Z56" s="11">
        <f t="shared" ref="Z56:Z73" si="24">Y56/6.25/20.5/(AU56/100)</f>
        <v>0.31445773801595894</v>
      </c>
      <c r="AA56" s="14">
        <v>17.493768971504167</v>
      </c>
      <c r="AC56" s="11">
        <v>250</v>
      </c>
      <c r="AD56" s="11">
        <v>168.58320286780776</v>
      </c>
      <c r="AE56" s="11">
        <f t="shared" si="18"/>
        <v>0.67433281147123103</v>
      </c>
      <c r="AF56" s="11">
        <f t="shared" si="19"/>
        <v>81.416797132192244</v>
      </c>
      <c r="AH56" s="11">
        <v>9.7461804597377119E-2</v>
      </c>
      <c r="AI56" s="11">
        <v>387.54666666666662</v>
      </c>
      <c r="AJ56" s="11">
        <v>3.9914839182694677</v>
      </c>
      <c r="AK56" s="11">
        <v>346.65540868890793</v>
      </c>
      <c r="AL56" s="11">
        <v>0.89448687991701981</v>
      </c>
      <c r="AM56" s="11">
        <f t="shared" si="20"/>
        <v>250.65520341896524</v>
      </c>
      <c r="AN56" s="11">
        <f t="shared" si="21"/>
        <v>0.22409883096931782</v>
      </c>
      <c r="AO56" s="11">
        <f t="shared" si="22"/>
        <v>3.0969970383524479</v>
      </c>
      <c r="AP56" s="11">
        <f t="shared" si="23"/>
        <v>9.1778197993790496</v>
      </c>
      <c r="AR56" s="18">
        <v>131.5749708338181</v>
      </c>
      <c r="AS56" s="19">
        <v>-30.092274000000003</v>
      </c>
      <c r="AT56" s="19">
        <v>-0.30129001536895533</v>
      </c>
      <c r="AU56" s="19">
        <v>0.33</v>
      </c>
      <c r="AV56" s="19">
        <v>51.8</v>
      </c>
      <c r="AW56" s="19">
        <v>1.8605832675E-2</v>
      </c>
      <c r="AX56" s="19">
        <f t="shared" ref="AX56:AX89" si="25">AW56/AU56*14.0067/30.97</f>
        <v>2.5499390077291073E-2</v>
      </c>
      <c r="AY56" s="18">
        <f t="shared" ref="AY56:AY89" si="26">AU56*AR56/100</f>
        <v>0.43419740375159976</v>
      </c>
      <c r="AZ56" s="18">
        <f t="shared" si="14"/>
        <v>2.4480618915520246E-2</v>
      </c>
    </row>
    <row r="57" spans="1:52" x14ac:dyDescent="0.3">
      <c r="A57" s="1">
        <v>64</v>
      </c>
      <c r="B57" s="1" t="s">
        <v>80</v>
      </c>
      <c r="E57" s="6" t="s">
        <v>74</v>
      </c>
      <c r="F57" s="6" t="s">
        <v>74</v>
      </c>
      <c r="G57" s="4" t="s">
        <v>53</v>
      </c>
      <c r="H57" s="11">
        <v>5.5498533509600899E-2</v>
      </c>
      <c r="I57" s="11">
        <v>0.43319283260839409</v>
      </c>
      <c r="J57" s="11">
        <v>-1.5671937908373008</v>
      </c>
      <c r="K57" s="11">
        <v>-1.2232703723273199E-2</v>
      </c>
      <c r="L57" s="11">
        <v>5.2069470437365197</v>
      </c>
      <c r="M57" s="11">
        <v>4.0642734077431429E-2</v>
      </c>
      <c r="O57" s="11">
        <v>4.6726984724379159</v>
      </c>
      <c r="P57" s="11">
        <v>3.6472666198470387E-2</v>
      </c>
      <c r="Q57" s="11">
        <v>69.157308522731455</v>
      </c>
      <c r="R57" s="11">
        <v>0.53980616207367071</v>
      </c>
      <c r="S57" s="11">
        <v>14.800293434438018</v>
      </c>
      <c r="T57" s="11">
        <v>67.682322802617762</v>
      </c>
      <c r="U57" s="11" t="s">
        <v>54</v>
      </c>
      <c r="V57" s="11">
        <v>1.0889198881763245</v>
      </c>
      <c r="W57" s="11">
        <v>0.95233982369655612</v>
      </c>
      <c r="X57" s="11">
        <f t="shared" si="15"/>
        <v>2.5879326141362258</v>
      </c>
      <c r="Y57" s="11">
        <f t="shared" si="16"/>
        <v>0.20858586468791881</v>
      </c>
      <c r="Z57" s="14">
        <f t="shared" si="24"/>
        <v>0.28561179589274294</v>
      </c>
      <c r="AA57" s="14">
        <v>26.722994310195396</v>
      </c>
      <c r="AC57" s="11">
        <v>250</v>
      </c>
      <c r="AD57" s="11">
        <v>156.17865528220224</v>
      </c>
      <c r="AE57" s="11">
        <f t="shared" si="18"/>
        <v>0.62471462112880893</v>
      </c>
      <c r="AF57" s="11">
        <f t="shared" si="19"/>
        <v>93.821344717797757</v>
      </c>
      <c r="AH57" s="11">
        <v>4.0111299685351043E-2</v>
      </c>
      <c r="AI57" s="11">
        <v>369.185</v>
      </c>
      <c r="AJ57" s="11">
        <v>5.35350538519147</v>
      </c>
      <c r="AK57" s="11">
        <v>232.5743869543162</v>
      </c>
      <c r="AL57" s="11">
        <v>0.62996705433404987</v>
      </c>
      <c r="AM57" s="11">
        <f t="shared" si="20"/>
        <v>136.1122816220132</v>
      </c>
      <c r="AN57" s="11">
        <f t="shared" si="21"/>
        <v>0.11767375000249838</v>
      </c>
      <c r="AO57" s="11">
        <f t="shared" si="22"/>
        <v>4.7235383308574201</v>
      </c>
      <c r="AP57" s="11">
        <f t="shared" si="23"/>
        <v>15.705475994938123</v>
      </c>
      <c r="AR57" s="18">
        <v>128.11507793290644</v>
      </c>
      <c r="AS57" s="19">
        <v>-30</v>
      </c>
      <c r="AT57" s="19">
        <v>-3.1165981727374596</v>
      </c>
      <c r="AU57" s="19">
        <v>0.56999999999999995</v>
      </c>
      <c r="AV57" s="19">
        <v>49.6</v>
      </c>
      <c r="AW57" s="19">
        <v>7.0090231687500006E-3</v>
      </c>
      <c r="AX57" s="19">
        <f t="shared" si="25"/>
        <v>5.5613120120620776E-3</v>
      </c>
      <c r="AY57" s="18">
        <f t="shared" si="26"/>
        <v>0.73025594421756668</v>
      </c>
      <c r="AZ57" s="18">
        <f t="shared" si="14"/>
        <v>8.9796154949795329E-3</v>
      </c>
    </row>
    <row r="58" spans="1:52" x14ac:dyDescent="0.3">
      <c r="A58" s="3">
        <v>20</v>
      </c>
      <c r="B58" s="1" t="s">
        <v>81</v>
      </c>
      <c r="E58" s="4" t="s">
        <v>74</v>
      </c>
      <c r="F58" s="4" t="s">
        <v>74</v>
      </c>
      <c r="G58" s="4" t="s">
        <v>53</v>
      </c>
      <c r="H58" s="11">
        <v>9.5649293332768462E-2</v>
      </c>
      <c r="I58" s="11">
        <v>0.35847151649049347</v>
      </c>
      <c r="J58" s="11">
        <v>-2.1347752608474773</v>
      </c>
      <c r="K58" s="11">
        <v>-8.0006458851715843E-3</v>
      </c>
      <c r="L58" s="11">
        <v>8.9435683908678723</v>
      </c>
      <c r="M58" s="11">
        <v>3.3518433981074701E-2</v>
      </c>
      <c r="O58" s="11">
        <v>5.3451041187313226</v>
      </c>
      <c r="P58" s="11">
        <v>2.003221887458289E-2</v>
      </c>
      <c r="Q58" s="11">
        <v>103.94259254472568</v>
      </c>
      <c r="R58" s="11">
        <v>0.389552891392834</v>
      </c>
      <c r="S58" s="11">
        <v>19.446317646174645</v>
      </c>
      <c r="T58" s="11">
        <v>94.155376293694729</v>
      </c>
      <c r="U58" s="11" t="s">
        <v>54</v>
      </c>
      <c r="V58" s="11">
        <v>0.9247213477856685</v>
      </c>
      <c r="W58" s="11">
        <v>0.89955752922065668</v>
      </c>
      <c r="X58" s="11">
        <f t="shared" si="15"/>
        <v>2.330986207078714</v>
      </c>
      <c r="Y58" s="11">
        <f t="shared" si="16"/>
        <v>0.16711934639932399</v>
      </c>
      <c r="Z58" s="11">
        <f t="shared" si="24"/>
        <v>0.36231836617739616</v>
      </c>
      <c r="AA58" s="11">
        <v>44.591680649621146</v>
      </c>
      <c r="AC58" s="11">
        <v>250</v>
      </c>
      <c r="AD58" s="11">
        <v>156.49624185143983</v>
      </c>
      <c r="AE58" s="11">
        <f t="shared" si="18"/>
        <v>0.62598496740575937</v>
      </c>
      <c r="AF58" s="11">
        <f t="shared" si="19"/>
        <v>93.503758148560166</v>
      </c>
      <c r="AH58" s="11">
        <v>6.7054024961826678E-2</v>
      </c>
      <c r="AI58" s="11">
        <v>381.98666666666668</v>
      </c>
      <c r="AJ58" s="11">
        <v>9.1770496642100987</v>
      </c>
      <c r="AK58" s="11">
        <v>245.81118232438189</v>
      </c>
      <c r="AL58" s="11">
        <v>0.64350723146806665</v>
      </c>
      <c r="AM58" s="11">
        <f t="shared" si="20"/>
        <v>149.86641007935646</v>
      </c>
      <c r="AN58" s="11">
        <f t="shared" si="21"/>
        <v>7.0121363075728277E-2</v>
      </c>
      <c r="AO58" s="11">
        <f t="shared" si="22"/>
        <v>8.5335424327420313</v>
      </c>
      <c r="AP58" s="11">
        <f t="shared" si="23"/>
        <v>9.5968471964868662</v>
      </c>
      <c r="AR58" s="18">
        <v>266.82536528757942</v>
      </c>
      <c r="AS58" s="19">
        <v>-29.732919999999996</v>
      </c>
      <c r="AT58" s="19">
        <v>3.1193096673522054</v>
      </c>
      <c r="AU58" s="19">
        <v>0.36</v>
      </c>
      <c r="AV58" s="19">
        <v>53.7</v>
      </c>
      <c r="AW58" s="20">
        <v>2.3127329262499999E-2</v>
      </c>
      <c r="AX58" s="19">
        <f t="shared" si="25"/>
        <v>2.9054780861502063E-2</v>
      </c>
      <c r="AY58" s="18">
        <f t="shared" si="26"/>
        <v>0.96057131503528581</v>
      </c>
      <c r="AZ58" s="18">
        <f t="shared" si="14"/>
        <v>6.1709580785926865E-2</v>
      </c>
    </row>
    <row r="59" spans="1:52" x14ac:dyDescent="0.3">
      <c r="A59" s="3">
        <v>21</v>
      </c>
      <c r="B59" s="1" t="s">
        <v>81</v>
      </c>
      <c r="E59" s="4" t="s">
        <v>74</v>
      </c>
      <c r="F59" s="4" t="s">
        <v>74</v>
      </c>
      <c r="G59" s="4" t="s">
        <v>53</v>
      </c>
      <c r="H59" s="11">
        <v>0.12584992235285403</v>
      </c>
      <c r="I59" s="11">
        <v>0.41173458918296596</v>
      </c>
      <c r="J59" s="11">
        <v>-1.682631709972179</v>
      </c>
      <c r="K59" s="11">
        <v>-5.5049511584852823E-3</v>
      </c>
      <c r="L59" s="11">
        <v>10.571117836215086</v>
      </c>
      <c r="M59" s="11">
        <v>3.4584803694160053E-2</v>
      </c>
      <c r="O59" s="11">
        <v>7.5223074039162974</v>
      </c>
      <c r="P59" s="11">
        <v>2.4610218987467031E-2</v>
      </c>
      <c r="Q59" s="11">
        <v>117.5789274087376</v>
      </c>
      <c r="R59" s="11">
        <v>0.38467494034264277</v>
      </c>
      <c r="S59" s="11">
        <v>15.630699610537469</v>
      </c>
      <c r="T59" s="11">
        <v>107.67134217775137</v>
      </c>
      <c r="U59" s="11" t="s">
        <v>54</v>
      </c>
      <c r="V59" s="11">
        <v>0.96020491161306809</v>
      </c>
      <c r="W59" s="11">
        <v>0.95239133432283918</v>
      </c>
      <c r="X59" s="11">
        <f t="shared" si="15"/>
        <v>2.4132986818297857</v>
      </c>
      <c r="Y59" s="11">
        <f t="shared" si="16"/>
        <v>0.15939798220540968</v>
      </c>
      <c r="Z59" s="11">
        <f t="shared" si="24"/>
        <v>0.28274586643975108</v>
      </c>
      <c r="AA59" s="11">
        <v>48.721249588380068</v>
      </c>
      <c r="AC59" s="11">
        <v>250</v>
      </c>
      <c r="AD59" s="11">
        <v>166.00219023913166</v>
      </c>
      <c r="AE59" s="11">
        <f t="shared" si="18"/>
        <v>0.66400876095652661</v>
      </c>
      <c r="AF59" s="11">
        <f t="shared" si="19"/>
        <v>83.997809760868336</v>
      </c>
      <c r="AH59" s="11">
        <v>8.8699018894691048E-2</v>
      </c>
      <c r="AI59" s="11">
        <v>380.41</v>
      </c>
      <c r="AJ59" s="11">
        <v>11.040212573139128</v>
      </c>
      <c r="AK59" s="11">
        <v>254.79255562353433</v>
      </c>
      <c r="AL59" s="11">
        <v>0.66978406357228859</v>
      </c>
      <c r="AM59" s="11">
        <f t="shared" si="20"/>
        <v>167.06733206570863</v>
      </c>
      <c r="AN59" s="11">
        <f t="shared" si="21"/>
        <v>6.0667678193251036E-2</v>
      </c>
      <c r="AO59" s="11">
        <f t="shared" si="22"/>
        <v>10.370428509566839</v>
      </c>
      <c r="AP59" s="11">
        <f t="shared" si="23"/>
        <v>7.5512003618382471</v>
      </c>
      <c r="AR59" s="18">
        <v>305.65788170138177</v>
      </c>
      <c r="AS59" s="19">
        <v>-29.873497423426286</v>
      </c>
      <c r="AT59" s="19">
        <v>2.3742723057364454</v>
      </c>
      <c r="AU59" s="19">
        <v>0.44</v>
      </c>
      <c r="AV59" s="19">
        <v>54.4</v>
      </c>
      <c r="AW59" s="20">
        <v>1.5286893425E-2</v>
      </c>
      <c r="AX59" s="19">
        <f t="shared" si="25"/>
        <v>1.5713074979888712E-2</v>
      </c>
      <c r="AY59" s="18">
        <f t="shared" si="26"/>
        <v>1.3448946794860797</v>
      </c>
      <c r="AZ59" s="18">
        <f t="shared" si="14"/>
        <v>4.6725594620802807E-2</v>
      </c>
    </row>
    <row r="60" spans="1:52" x14ac:dyDescent="0.3">
      <c r="A60" s="1">
        <v>36</v>
      </c>
      <c r="B60" s="1" t="s">
        <v>81</v>
      </c>
      <c r="E60" s="4" t="s">
        <v>74</v>
      </c>
      <c r="F60" s="4" t="s">
        <v>74</v>
      </c>
      <c r="G60" s="4" t="s">
        <v>53</v>
      </c>
      <c r="H60" s="11">
        <v>6.356664857660814E-2</v>
      </c>
      <c r="I60" s="11">
        <v>0.17247288149142428</v>
      </c>
      <c r="J60" s="11">
        <v>-3.4863255153840513</v>
      </c>
      <c r="K60" s="11">
        <v>-9.4593095738042879E-3</v>
      </c>
      <c r="L60" s="11">
        <v>7.1614630280113873</v>
      </c>
      <c r="M60" s="11">
        <v>1.9430915295885989E-2</v>
      </c>
      <c r="O60" s="11">
        <v>6.5580039937112709</v>
      </c>
      <c r="P60" s="11">
        <v>1.7793573689267549E-2</v>
      </c>
      <c r="Q60" s="11">
        <v>103.18952795727337</v>
      </c>
      <c r="R60" s="11">
        <v>0.27998007799769509</v>
      </c>
      <c r="S60" s="11">
        <v>15.734898614917874</v>
      </c>
      <c r="T60" s="11">
        <v>92.829656997649636</v>
      </c>
      <c r="U60" s="11" t="s">
        <v>54</v>
      </c>
      <c r="V60" s="11">
        <v>0.93865132169755283</v>
      </c>
      <c r="W60" s="11">
        <v>0.99442678594233047</v>
      </c>
      <c r="X60" s="11">
        <f t="shared" si="15"/>
        <v>2.3624121107699052</v>
      </c>
      <c r="Y60" s="11">
        <f t="shared" si="16"/>
        <v>0.11851449487636183</v>
      </c>
      <c r="Z60" s="11">
        <f t="shared" si="24"/>
        <v>0.18499823590456477</v>
      </c>
      <c r="AA60" s="11">
        <v>43.679732036102756</v>
      </c>
      <c r="AC60" s="11">
        <v>250</v>
      </c>
      <c r="AD60" s="11">
        <v>137.3393015304141</v>
      </c>
      <c r="AE60" s="11">
        <f t="shared" si="18"/>
        <v>0.54935720612165639</v>
      </c>
      <c r="AF60" s="11">
        <f t="shared" si="19"/>
        <v>112.6606984695859</v>
      </c>
      <c r="AH60" s="11">
        <v>9.3486511892426918E-2</v>
      </c>
      <c r="AI60" s="11">
        <v>383.68666666666667</v>
      </c>
      <c r="AJ60" s="11">
        <v>7.5700638920773171</v>
      </c>
      <c r="AK60" s="11">
        <v>302.76848490262637</v>
      </c>
      <c r="AL60" s="11">
        <v>0.78910348262286856</v>
      </c>
      <c r="AM60" s="11">
        <f t="shared" si="20"/>
        <v>183.67987378992692</v>
      </c>
      <c r="AN60" s="11">
        <f t="shared" si="21"/>
        <v>0.10424000297391532</v>
      </c>
      <c r="AO60" s="11">
        <f t="shared" si="22"/>
        <v>6.7809604094544484</v>
      </c>
      <c r="AP60" s="11">
        <f t="shared" si="23"/>
        <v>8.4408270952592002</v>
      </c>
      <c r="AR60" s="18">
        <v>368.56025148376045</v>
      </c>
      <c r="AS60" s="19">
        <v>-30.11524</v>
      </c>
      <c r="AT60" s="19">
        <v>2.4591357994804519</v>
      </c>
      <c r="AU60" s="19">
        <v>0.5</v>
      </c>
      <c r="AV60" s="19">
        <v>52.9</v>
      </c>
      <c r="AW60" s="20">
        <v>1.5165235400000001E-2</v>
      </c>
      <c r="AX60" s="19">
        <f t="shared" si="25"/>
        <v>1.3717462232946724E-2</v>
      </c>
      <c r="AY60" s="18">
        <f t="shared" si="26"/>
        <v>1.8428012574188022</v>
      </c>
      <c r="AZ60" s="18">
        <f t="shared" si="14"/>
        <v>5.5893029728344271E-2</v>
      </c>
    </row>
    <row r="61" spans="1:52" x14ac:dyDescent="0.3">
      <c r="A61" s="1">
        <v>59</v>
      </c>
      <c r="B61" s="1" t="s">
        <v>58</v>
      </c>
      <c r="E61" s="6" t="s">
        <v>74</v>
      </c>
      <c r="F61" s="6" t="s">
        <v>74</v>
      </c>
      <c r="G61" s="4" t="s">
        <v>53</v>
      </c>
      <c r="H61" s="11">
        <v>5.388066281730302E-2</v>
      </c>
      <c r="I61" s="11">
        <v>0.23493772245845929</v>
      </c>
      <c r="J61" s="11">
        <v>-1.1888363911161299</v>
      </c>
      <c r="K61" s="11">
        <v>-5.1837245405018219E-3</v>
      </c>
      <c r="L61" s="11">
        <v>4.9660708458198277</v>
      </c>
      <c r="M61" s="11">
        <v>2.1653730913451012E-2</v>
      </c>
      <c r="O61" s="11">
        <v>3.6470266410173289</v>
      </c>
      <c r="P61" s="11">
        <v>1.5902256727821456E-2</v>
      </c>
      <c r="Q61" s="11">
        <v>54.330924351121951</v>
      </c>
      <c r="R61" s="11">
        <v>0.23690101343772507</v>
      </c>
      <c r="S61" s="11">
        <v>14.897320392473599</v>
      </c>
      <c r="T61" s="11">
        <v>57.707833079154852</v>
      </c>
      <c r="U61" s="11" t="s">
        <v>54</v>
      </c>
      <c r="V61" s="11">
        <v>0.9709405835308641</v>
      </c>
      <c r="W61" s="11">
        <v>0.91020534665311548</v>
      </c>
      <c r="X61" s="11">
        <f t="shared" si="15"/>
        <v>2.2071512625068164</v>
      </c>
      <c r="Y61" s="11">
        <f t="shared" si="16"/>
        <v>0.10733338374310604</v>
      </c>
      <c r="Z61" s="11">
        <f t="shared" si="24"/>
        <v>0.16754479413558016</v>
      </c>
      <c r="AA61" s="11">
        <v>24.615859036962657</v>
      </c>
      <c r="AC61" s="11">
        <v>250</v>
      </c>
      <c r="AD61" s="11">
        <v>157.83203869153141</v>
      </c>
      <c r="AE61" s="11">
        <f t="shared" si="18"/>
        <v>0.63132815476612558</v>
      </c>
      <c r="AF61" s="11">
        <f t="shared" si="19"/>
        <v>92.167961308468591</v>
      </c>
      <c r="AH61" s="11">
        <v>5.0766604891279203E-2</v>
      </c>
      <c r="AI61" s="11">
        <v>385.92333333333335</v>
      </c>
      <c r="AJ61" s="11">
        <v>5.5400772072296673</v>
      </c>
      <c r="AK61" s="11">
        <v>277.09665256045554</v>
      </c>
      <c r="AL61" s="11">
        <v>0.71800958539378856</v>
      </c>
      <c r="AM61" s="11">
        <f t="shared" si="20"/>
        <v>174.27540060194121</v>
      </c>
      <c r="AN61" s="11">
        <f t="shared" si="21"/>
        <v>0.12960281211547076</v>
      </c>
      <c r="AO61" s="11">
        <f t="shared" si="22"/>
        <v>4.8220676218358784</v>
      </c>
      <c r="AP61" s="11">
        <f t="shared" si="23"/>
        <v>14.143344565417841</v>
      </c>
      <c r="AR61" s="18">
        <v>229.34019387554918</v>
      </c>
      <c r="AS61" s="19">
        <v>-29.15</v>
      </c>
      <c r="AT61" s="19">
        <v>1.5</v>
      </c>
      <c r="AU61" s="19">
        <v>0.5</v>
      </c>
      <c r="AV61" s="19">
        <v>52.1</v>
      </c>
      <c r="AW61" s="19">
        <v>1.3455109100000001E-2</v>
      </c>
      <c r="AX61" s="19">
        <f t="shared" si="25"/>
        <v>1.2170595843136586E-2</v>
      </c>
      <c r="AY61" s="18">
        <f t="shared" si="26"/>
        <v>1.1467009693777459</v>
      </c>
      <c r="AZ61" s="18">
        <f t="shared" si="14"/>
        <v>3.0857973296106664E-2</v>
      </c>
    </row>
    <row r="62" spans="1:52" x14ac:dyDescent="0.3">
      <c r="A62" s="3">
        <v>22</v>
      </c>
      <c r="B62" s="1" t="s">
        <v>82</v>
      </c>
      <c r="E62" s="4" t="s">
        <v>74</v>
      </c>
      <c r="F62" s="4" t="s">
        <v>74</v>
      </c>
      <c r="G62" s="4" t="s">
        <v>53</v>
      </c>
      <c r="H62" s="11">
        <v>7.9973788743620072E-2</v>
      </c>
      <c r="I62" s="11">
        <v>0.34890106755331834</v>
      </c>
      <c r="J62" s="11">
        <v>-0.9132383618781259</v>
      </c>
      <c r="K62" s="11">
        <v>-3.9841783713834688E-3</v>
      </c>
      <c r="L62" s="11">
        <v>8.9832191098932341</v>
      </c>
      <c r="M62" s="11">
        <v>3.9191024793822284E-2</v>
      </c>
      <c r="O62" s="11">
        <v>5.0392809461403347</v>
      </c>
      <c r="P62" s="11">
        <v>2.19848343992546E-2</v>
      </c>
      <c r="Q62" s="11">
        <v>90.488193225653902</v>
      </c>
      <c r="R62" s="11">
        <v>0.39477218365398764</v>
      </c>
      <c r="S62" s="11">
        <v>17.956568445535915</v>
      </c>
      <c r="T62" s="11">
        <v>92.129149228933784</v>
      </c>
      <c r="U62" s="11" t="s">
        <v>54</v>
      </c>
      <c r="V62" s="11">
        <v>0.92377981461847158</v>
      </c>
      <c r="W62" s="11">
        <v>0.85327346626135492</v>
      </c>
      <c r="X62" s="11">
        <f t="shared" si="15"/>
        <v>1.9577369104595106</v>
      </c>
      <c r="Y62" s="11">
        <f t="shared" si="16"/>
        <v>0.20164720884857232</v>
      </c>
      <c r="Z62" s="11">
        <f t="shared" si="24"/>
        <v>0.32119017835511771</v>
      </c>
      <c r="AA62" s="11">
        <v>46.220813809152197</v>
      </c>
      <c r="AC62" s="11">
        <v>250</v>
      </c>
      <c r="AD62" s="11">
        <v>137.67295821520182</v>
      </c>
      <c r="AE62" s="11">
        <f t="shared" si="18"/>
        <v>0.55069183286080725</v>
      </c>
      <c r="AF62" s="11">
        <f t="shared" si="19"/>
        <v>112.32704178479818</v>
      </c>
      <c r="AH62" s="11">
        <v>8.5071762105394785E-2</v>
      </c>
      <c r="AI62" s="11">
        <v>391.43</v>
      </c>
      <c r="AJ62" s="11">
        <v>9.3034441148083964</v>
      </c>
      <c r="AK62" s="11">
        <v>281.86141596120922</v>
      </c>
      <c r="AL62" s="11">
        <v>0.72008128135607696</v>
      </c>
      <c r="AM62" s="11">
        <f t="shared" si="20"/>
        <v>165.53024970080642</v>
      </c>
      <c r="AN62" s="11">
        <f t="shared" si="21"/>
        <v>7.7399431056926066E-2</v>
      </c>
      <c r="AO62" s="11">
        <f t="shared" si="22"/>
        <v>8.5833628334523198</v>
      </c>
      <c r="AP62" s="11">
        <f t="shared" si="23"/>
        <v>8.4643983330681873</v>
      </c>
      <c r="AR62" s="18">
        <v>229.21623400134379</v>
      </c>
      <c r="AS62" s="19">
        <v>-29.5</v>
      </c>
      <c r="AT62" s="19">
        <v>-3.75</v>
      </c>
      <c r="AU62" s="19">
        <v>0.49</v>
      </c>
      <c r="AV62" s="19">
        <v>52.1</v>
      </c>
      <c r="AW62" s="20">
        <v>1.160320216875E-2</v>
      </c>
      <c r="AX62" s="19">
        <f t="shared" si="25"/>
        <v>1.0709677687889572E-2</v>
      </c>
      <c r="AY62" s="18">
        <f t="shared" si="26"/>
        <v>1.1231595466065847</v>
      </c>
      <c r="AZ62" s="18">
        <f t="shared" si="14"/>
        <v>2.6596423034770996E-2</v>
      </c>
    </row>
    <row r="63" spans="1:52" x14ac:dyDescent="0.3">
      <c r="A63" s="3">
        <v>11</v>
      </c>
      <c r="B63" s="1" t="s">
        <v>83</v>
      </c>
      <c r="E63" s="4" t="s">
        <v>74</v>
      </c>
      <c r="F63" s="4" t="s">
        <v>74</v>
      </c>
      <c r="G63" s="4" t="s">
        <v>53</v>
      </c>
      <c r="H63" s="11">
        <v>4.2732965562425999E-2</v>
      </c>
      <c r="I63" s="11">
        <v>0.26231658177799932</v>
      </c>
      <c r="J63" s="11">
        <v>-1.1969154724740856</v>
      </c>
      <c r="K63" s="11">
        <v>-7.3472732651315839E-3</v>
      </c>
      <c r="L63" s="11">
        <v>4.7679161571190312</v>
      </c>
      <c r="M63" s="11">
        <v>2.9267883753878066E-2</v>
      </c>
      <c r="O63" s="11">
        <v>4.7965068761462852</v>
      </c>
      <c r="P63" s="11">
        <v>2.9443388065060222E-2</v>
      </c>
      <c r="Q63" s="11">
        <v>67.592770119223644</v>
      </c>
      <c r="R63" s="11">
        <v>0.41491865067682066</v>
      </c>
      <c r="S63" s="11">
        <v>14.092082397582324</v>
      </c>
      <c r="T63" s="11">
        <v>61.381050829596823</v>
      </c>
      <c r="U63" s="11" t="s">
        <v>57</v>
      </c>
      <c r="V63" s="11">
        <v>1.2049561713405372</v>
      </c>
      <c r="W63" s="11">
        <v>1.1714511136794656</v>
      </c>
      <c r="X63" s="11">
        <f t="shared" si="15"/>
        <v>2.582984360059041</v>
      </c>
      <c r="Y63" s="11">
        <f t="shared" si="16"/>
        <v>0.16063537088832261</v>
      </c>
      <c r="Z63" s="11">
        <f t="shared" si="24"/>
        <v>0.12925149279422488</v>
      </c>
      <c r="AA63" s="11">
        <v>26.168478278234186</v>
      </c>
      <c r="AC63" s="11">
        <v>250</v>
      </c>
      <c r="AD63" s="11">
        <v>138.42533874336732</v>
      </c>
      <c r="AE63" s="11">
        <f t="shared" si="18"/>
        <v>0.55370135497346928</v>
      </c>
      <c r="AF63" s="11">
        <f t="shared" si="19"/>
        <v>111.57466125663268</v>
      </c>
      <c r="AH63" s="11">
        <v>7.0754766144191655E-2</v>
      </c>
      <c r="AI63" s="11">
        <v>371.065</v>
      </c>
      <c r="AJ63" s="11">
        <v>4.5634787585226899</v>
      </c>
      <c r="AK63" s="11">
        <v>328.07183019101365</v>
      </c>
      <c r="AL63" s="11">
        <v>0.88413574492612779</v>
      </c>
      <c r="AM63" s="11">
        <f t="shared" si="20"/>
        <v>221.28123659515893</v>
      </c>
      <c r="AN63" s="11">
        <f t="shared" si="21"/>
        <v>0.19374161505078294</v>
      </c>
      <c r="AO63" s="11">
        <f t="shared" si="22"/>
        <v>3.6793430135965624</v>
      </c>
      <c r="AP63" s="11">
        <f t="shared" si="23"/>
        <v>12.49577651241672</v>
      </c>
      <c r="AR63" s="18">
        <v>162.90607811667527</v>
      </c>
      <c r="AS63" s="19">
        <v>-27.808409999999995</v>
      </c>
      <c r="AT63" s="19">
        <v>3.4307419048363279</v>
      </c>
      <c r="AU63" s="19">
        <v>0.97</v>
      </c>
      <c r="AV63" s="19"/>
      <c r="AW63" s="20">
        <v>9.9618461562500007E-3</v>
      </c>
      <c r="AX63" s="19">
        <f t="shared" si="25"/>
        <v>4.644754003932868E-3</v>
      </c>
      <c r="AY63" s="18">
        <f t="shared" si="26"/>
        <v>1.5801889577317503</v>
      </c>
      <c r="AZ63" s="18">
        <f t="shared" si="14"/>
        <v>1.6228452881163639E-2</v>
      </c>
    </row>
    <row r="64" spans="1:52" x14ac:dyDescent="0.3">
      <c r="A64" s="3">
        <v>15</v>
      </c>
      <c r="B64" s="1" t="s">
        <v>83</v>
      </c>
      <c r="E64" s="4" t="s">
        <v>74</v>
      </c>
      <c r="F64" s="4" t="s">
        <v>74</v>
      </c>
      <c r="G64" s="4" t="s">
        <v>53</v>
      </c>
      <c r="H64" s="11">
        <v>8.8831310872118638E-2</v>
      </c>
      <c r="I64" s="11">
        <v>0.50291997275417488</v>
      </c>
      <c r="J64" s="11">
        <v>-1.3305650126567921</v>
      </c>
      <c r="K64" s="11">
        <v>-7.5330163806357035E-3</v>
      </c>
      <c r="L64" s="11">
        <v>10.170265922091911</v>
      </c>
      <c r="M64" s="11">
        <v>5.7579132968154374E-2</v>
      </c>
      <c r="O64" s="11">
        <v>6.9181702513940921</v>
      </c>
      <c r="P64" s="11">
        <v>3.916733818494058E-2</v>
      </c>
      <c r="Q64" s="11">
        <v>109.58927401756281</v>
      </c>
      <c r="R64" s="11">
        <v>0.62044153308066563</v>
      </c>
      <c r="S64" s="11">
        <v>15.840788826421161</v>
      </c>
      <c r="T64" s="11">
        <v>112.27324102982992</v>
      </c>
      <c r="U64" s="11" t="s">
        <v>54</v>
      </c>
      <c r="V64" s="11">
        <v>0.93783839664777968</v>
      </c>
      <c r="W64" s="11">
        <v>0.96723427588323152</v>
      </c>
      <c r="X64" s="11">
        <f t="shared" si="15"/>
        <v>2.041138594860719</v>
      </c>
      <c r="Y64" s="11">
        <f t="shared" si="16"/>
        <v>0.30396835111679554</v>
      </c>
      <c r="Z64" s="11">
        <f t="shared" si="24"/>
        <v>0.26360399012838637</v>
      </c>
      <c r="AA64" s="11">
        <v>53.690265959152498</v>
      </c>
      <c r="AC64" s="11">
        <v>250</v>
      </c>
      <c r="AD64" s="11">
        <v>135.51034739616759</v>
      </c>
      <c r="AE64" s="11">
        <f t="shared" si="18"/>
        <v>0.54204138958467041</v>
      </c>
      <c r="AF64" s="11">
        <f t="shared" si="19"/>
        <v>114.48965260383241</v>
      </c>
      <c r="AH64" s="11">
        <v>6.0818183716998292E-2</v>
      </c>
      <c r="AI64" s="11">
        <v>383.73</v>
      </c>
      <c r="AJ64" s="11">
        <v>8.3249675534752932</v>
      </c>
      <c r="AK64" s="11">
        <v>246.72937952986285</v>
      </c>
      <c r="AL64" s="11">
        <v>0.6429765187237455</v>
      </c>
      <c r="AM64" s="11">
        <f t="shared" si="20"/>
        <v>153.01278938002372</v>
      </c>
      <c r="AN64" s="11">
        <f t="shared" si="21"/>
        <v>7.7234717684314849E-2</v>
      </c>
      <c r="AO64" s="11">
        <f t="shared" si="22"/>
        <v>7.6819910347515474</v>
      </c>
      <c r="AP64" s="11">
        <f t="shared" si="23"/>
        <v>10.572109843261197</v>
      </c>
      <c r="AR64" s="18">
        <v>176.63110571180081</v>
      </c>
      <c r="AS64" s="19">
        <v>-29.157582850475048</v>
      </c>
      <c r="AT64" s="19">
        <v>0.49345118753022016</v>
      </c>
      <c r="AU64" s="19">
        <v>0.9</v>
      </c>
      <c r="AV64" s="19">
        <v>50.26</v>
      </c>
      <c r="AW64" s="20">
        <v>6.6381745437499987E-2</v>
      </c>
      <c r="AX64" s="19">
        <f t="shared" si="25"/>
        <v>3.33580595493643E-2</v>
      </c>
      <c r="AY64" s="18">
        <f t="shared" si="26"/>
        <v>1.5896799514062072</v>
      </c>
      <c r="AZ64" s="18">
        <f t="shared" si="14"/>
        <v>0.11725081095704912</v>
      </c>
    </row>
    <row r="65" spans="1:52" x14ac:dyDescent="0.3">
      <c r="A65" s="3">
        <v>26</v>
      </c>
      <c r="B65" s="1" t="s">
        <v>83</v>
      </c>
      <c r="E65" s="10" t="s">
        <v>74</v>
      </c>
      <c r="F65" s="10" t="s">
        <v>74</v>
      </c>
      <c r="G65" s="4" t="s">
        <v>53</v>
      </c>
      <c r="H65" s="11">
        <v>3.7638448806607758E-2</v>
      </c>
      <c r="I65" s="11">
        <v>0.19785510562633873</v>
      </c>
      <c r="J65" s="11">
        <v>-1.2516441695510221</v>
      </c>
      <c r="K65" s="11">
        <v>-6.5795535476380314E-3</v>
      </c>
      <c r="L65" s="11">
        <v>3.6734964644247667</v>
      </c>
      <c r="M65" s="11">
        <v>1.9310573470263326E-2</v>
      </c>
      <c r="O65" s="11">
        <v>4.7149073868277389</v>
      </c>
      <c r="P65" s="11">
        <v>2.4784987921059962E-2</v>
      </c>
      <c r="Q65" s="11">
        <v>62.180550422005481</v>
      </c>
      <c r="R65" s="11">
        <v>0.3268662700437836</v>
      </c>
      <c r="S65" s="11">
        <v>13.188074615361957</v>
      </c>
      <c r="T65" s="11">
        <v>60.178136608618047</v>
      </c>
      <c r="U65" s="11" t="s">
        <v>57</v>
      </c>
      <c r="V65" s="11">
        <v>1.1582809022822087</v>
      </c>
      <c r="W65" s="11">
        <v>1.0192143442858874</v>
      </c>
      <c r="X65" s="11">
        <f t="shared" si="15"/>
        <v>3.1848273982451469</v>
      </c>
      <c r="Y65" s="11">
        <f t="shared" si="16"/>
        <v>0.10263233424325861</v>
      </c>
      <c r="Z65" s="11">
        <f t="shared" si="24"/>
        <v>0.25032276644697227</v>
      </c>
      <c r="AA65" s="11">
        <v>19.523993814002989</v>
      </c>
      <c r="AC65" s="11">
        <v>250</v>
      </c>
      <c r="AD65" s="11">
        <v>152.40042879291423</v>
      </c>
      <c r="AE65" s="11">
        <f t="shared" si="18"/>
        <v>0.60960171517165695</v>
      </c>
      <c r="AF65" s="11">
        <f t="shared" si="19"/>
        <v>97.599571207085773</v>
      </c>
      <c r="AH65" s="11">
        <v>7.8193311965751022E-2</v>
      </c>
      <c r="AI65" s="11">
        <v>385.80666666666667</v>
      </c>
      <c r="AJ65" s="11">
        <v>4.9320090323570414</v>
      </c>
      <c r="AK65" s="11">
        <v>322.78498846784242</v>
      </c>
      <c r="AL65" s="11">
        <v>0.83664958736113704</v>
      </c>
      <c r="AM65" s="11">
        <f t="shared" si="20"/>
        <v>191.74853003942854</v>
      </c>
      <c r="AN65" s="11">
        <f t="shared" si="21"/>
        <v>0.16963666973685496</v>
      </c>
      <c r="AO65" s="11">
        <f t="shared" si="22"/>
        <v>4.0953594449959043</v>
      </c>
      <c r="AP65" s="11">
        <f t="shared" si="23"/>
        <v>10.699758922190082</v>
      </c>
      <c r="AR65" s="18">
        <v>190.23238590410818</v>
      </c>
      <c r="AS65" s="19">
        <v>-28.916628319643483</v>
      </c>
      <c r="AT65" s="19">
        <v>1.6</v>
      </c>
      <c r="AU65" s="19">
        <v>0.32</v>
      </c>
      <c r="AV65" s="19">
        <v>53.5</v>
      </c>
      <c r="AW65" s="20">
        <v>2.1612940899999999E-2</v>
      </c>
      <c r="AX65" s="19">
        <f t="shared" si="25"/>
        <v>3.0546292713112488E-2</v>
      </c>
      <c r="AY65" s="18">
        <f t="shared" si="26"/>
        <v>0.6087436348931462</v>
      </c>
      <c r="AZ65" s="18">
        <f t="shared" si="14"/>
        <v>4.1114813138114832E-2</v>
      </c>
    </row>
    <row r="66" spans="1:52" x14ac:dyDescent="0.3">
      <c r="A66" s="3">
        <v>8</v>
      </c>
      <c r="B66" s="1" t="s">
        <v>84</v>
      </c>
      <c r="E66" s="4" t="s">
        <v>74</v>
      </c>
      <c r="F66" s="4" t="s">
        <v>74</v>
      </c>
      <c r="G66" s="4" t="s">
        <v>53</v>
      </c>
      <c r="H66" s="11">
        <v>5.5040783808703496E-2</v>
      </c>
      <c r="I66" s="11">
        <v>0.32204804350732763</v>
      </c>
      <c r="J66" s="11">
        <v>-1.428484483770962</v>
      </c>
      <c r="K66" s="11">
        <v>-8.3581773613163532E-3</v>
      </c>
      <c r="L66" s="11">
        <v>5.6899996357196967</v>
      </c>
      <c r="M66" s="11">
        <v>3.3292644534454699E-2</v>
      </c>
      <c r="O66" s="11">
        <v>5.2055957023590933</v>
      </c>
      <c r="P66" s="11">
        <v>3.045835824325243E-2</v>
      </c>
      <c r="Q66" s="11">
        <v>70.751833659990652</v>
      </c>
      <c r="R66" s="11">
        <v>0.41397465711876091</v>
      </c>
      <c r="S66" s="11">
        <v>13.591496094851747</v>
      </c>
      <c r="T66" s="11">
        <v>86.952524761996429</v>
      </c>
      <c r="U66" s="11" t="s">
        <v>57</v>
      </c>
      <c r="V66" s="11">
        <v>1.1135622734531012</v>
      </c>
      <c r="W66" s="11">
        <v>1.0185219945957242</v>
      </c>
      <c r="X66" s="11">
        <f t="shared" si="15"/>
        <v>2.364636382198372</v>
      </c>
      <c r="Y66" s="11">
        <f t="shared" si="16"/>
        <v>0.17506905511362131</v>
      </c>
      <c r="Z66" s="11">
        <f t="shared" si="24"/>
        <v>0.2355849353925939</v>
      </c>
      <c r="AA66" s="11">
        <v>29.920809048118247</v>
      </c>
      <c r="AC66" s="11">
        <v>250</v>
      </c>
      <c r="AD66" s="11">
        <v>146.62211832782901</v>
      </c>
      <c r="AE66" s="11">
        <f t="shared" si="18"/>
        <v>0.58648847331131604</v>
      </c>
      <c r="AF66" s="11">
        <f t="shared" si="19"/>
        <v>103.37788167217099</v>
      </c>
      <c r="AH66" s="11">
        <v>7.4362044874990707E-2</v>
      </c>
      <c r="AI66" s="11">
        <v>368.255</v>
      </c>
      <c r="AJ66" s="11">
        <v>6.1505581802185123</v>
      </c>
      <c r="AK66" s="11">
        <f>AI66-AJ66/AH66</f>
        <v>285.54401228364344</v>
      </c>
      <c r="AL66" s="11">
        <v>0.77513160985948626</v>
      </c>
      <c r="AM66" s="11">
        <f t="shared" si="20"/>
        <v>173.79854365814148</v>
      </c>
      <c r="AN66" s="11">
        <f t="shared" si="21"/>
        <v>0.12602622187242654</v>
      </c>
      <c r="AO66" s="11">
        <f t="shared" si="22"/>
        <v>5.3754265703590258</v>
      </c>
      <c r="AP66" s="11">
        <f t="shared" si="23"/>
        <v>10.423753289229099</v>
      </c>
      <c r="AR66" s="18">
        <v>170.90861105464577</v>
      </c>
      <c r="AS66" s="19">
        <v>-30.3</v>
      </c>
      <c r="AT66" s="19">
        <v>3.2</v>
      </c>
      <c r="AU66" s="19">
        <v>0.57999999999999996</v>
      </c>
      <c r="AV66" s="19">
        <v>50.7</v>
      </c>
      <c r="AW66" s="20">
        <v>2.4924798525E-2</v>
      </c>
      <c r="AX66" s="19">
        <f t="shared" si="25"/>
        <v>1.9435614860884142E-2</v>
      </c>
      <c r="AY66" s="18">
        <f t="shared" si="26"/>
        <v>0.99126994411694536</v>
      </c>
      <c r="AZ66" s="18">
        <f t="shared" ref="AZ66:AZ98" si="27">AW66*AR66/100</f>
        <v>4.2598626967246339E-2</v>
      </c>
    </row>
    <row r="67" spans="1:52" x14ac:dyDescent="0.3">
      <c r="A67" s="3">
        <v>10</v>
      </c>
      <c r="B67" s="1" t="s">
        <v>84</v>
      </c>
      <c r="E67" s="4" t="s">
        <v>74</v>
      </c>
      <c r="F67" s="4" t="s">
        <v>74</v>
      </c>
      <c r="G67" s="4" t="s">
        <v>53</v>
      </c>
      <c r="H67" s="11">
        <v>6.9518815421167293E-2</v>
      </c>
      <c r="I67" s="11">
        <v>0.3690440677610104</v>
      </c>
      <c r="J67" s="11">
        <v>-1.2771995742499425</v>
      </c>
      <c r="K67" s="11">
        <v>-6.780077067888495E-3</v>
      </c>
      <c r="L67" s="11">
        <v>6.6515488160952723</v>
      </c>
      <c r="M67" s="11">
        <v>3.5310075655508276E-2</v>
      </c>
      <c r="O67" s="11">
        <v>6.72040711648624</v>
      </c>
      <c r="P67" s="11">
        <v>3.5675613346584277E-2</v>
      </c>
      <c r="Q67" s="11">
        <v>90.721974999642171</v>
      </c>
      <c r="R67" s="11">
        <v>0.48160208838924529</v>
      </c>
      <c r="S67" s="11">
        <v>13.49947606255677</v>
      </c>
      <c r="T67" s="11">
        <v>95.826577642311747</v>
      </c>
      <c r="U67" s="11" t="s">
        <v>57</v>
      </c>
      <c r="V67" s="11">
        <v>1.114714076336899</v>
      </c>
      <c r="W67" s="11">
        <v>1.0010879144321549</v>
      </c>
      <c r="X67" s="11">
        <f t="shared" si="15"/>
        <v>2.76550933556062</v>
      </c>
      <c r="Y67" s="11">
        <f t="shared" si="16"/>
        <v>0.17414589139024392</v>
      </c>
      <c r="Z67" s="11">
        <f t="shared" si="24"/>
        <v>0.21237303828078527</v>
      </c>
      <c r="AA67" s="11">
        <v>32.804797956413751</v>
      </c>
      <c r="AC67" s="11">
        <v>250</v>
      </c>
      <c r="AD67" s="11">
        <v>154.32016460870273</v>
      </c>
      <c r="AE67" s="11">
        <f t="shared" si="18"/>
        <v>0.61728065843481095</v>
      </c>
      <c r="AF67" s="11">
        <f t="shared" si="19"/>
        <v>95.679835391297274</v>
      </c>
      <c r="AH67" s="11">
        <v>8.056426333959954E-2</v>
      </c>
      <c r="AI67" s="11">
        <v>383.95</v>
      </c>
      <c r="AJ67" s="11">
        <v>6.999372561891871</v>
      </c>
      <c r="AK67" s="11">
        <v>297.45323906377416</v>
      </c>
      <c r="AL67" s="11">
        <v>0.77471868489067375</v>
      </c>
      <c r="AM67" s="11">
        <f t="shared" si="20"/>
        <v>196.77009998139158</v>
      </c>
      <c r="AN67" s="11">
        <f t="shared" si="21"/>
        <v>0.11068401889458415</v>
      </c>
      <c r="AO67" s="11">
        <f t="shared" si="22"/>
        <v>6.224653877001197</v>
      </c>
      <c r="AP67" s="11">
        <f t="shared" si="23"/>
        <v>9.6161579933404333</v>
      </c>
      <c r="AR67" s="18">
        <v>188.37537707336091</v>
      </c>
      <c r="AS67" s="19">
        <v>-29.95</v>
      </c>
      <c r="AT67" s="19">
        <v>4.2381732213230627</v>
      </c>
      <c r="AU67" s="19">
        <v>0.64</v>
      </c>
      <c r="AV67" s="19">
        <v>51.5</v>
      </c>
      <c r="AW67" s="20">
        <v>2.4443900049999998E-2</v>
      </c>
      <c r="AX67" s="19">
        <f t="shared" si="25"/>
        <v>1.7273691012993166E-2</v>
      </c>
      <c r="AY67" s="18">
        <f t="shared" si="26"/>
        <v>1.2056024132695098</v>
      </c>
      <c r="AZ67" s="18">
        <f t="shared" si="27"/>
        <v>4.6046288890622948E-2</v>
      </c>
    </row>
    <row r="68" spans="1:52" x14ac:dyDescent="0.3">
      <c r="A68" s="3">
        <v>12</v>
      </c>
      <c r="B68" s="1" t="s">
        <v>84</v>
      </c>
      <c r="E68" s="4" t="s">
        <v>74</v>
      </c>
      <c r="F68" s="4" t="s">
        <v>74</v>
      </c>
      <c r="G68" s="4" t="s">
        <v>53</v>
      </c>
      <c r="H68" s="11">
        <v>5.3402654013548448E-2</v>
      </c>
      <c r="I68" s="11">
        <v>0.30172738830045998</v>
      </c>
      <c r="J68" s="11">
        <v>-1.9551130919820519</v>
      </c>
      <c r="K68" s="11">
        <v>-1.1046476583843921E-2</v>
      </c>
      <c r="L68" s="11">
        <v>5.2633217905993828</v>
      </c>
      <c r="M68" s="11">
        <v>2.9738003981216898E-2</v>
      </c>
      <c r="O68" s="11">
        <v>5.4672367181809527</v>
      </c>
      <c r="P68" s="11">
        <v>3.0890132460057198E-2</v>
      </c>
      <c r="Q68" s="11">
        <v>78.075328113643891</v>
      </c>
      <c r="R68" s="11">
        <v>0.44112910261828253</v>
      </c>
      <c r="S68" s="11">
        <v>14.280583069324454</v>
      </c>
      <c r="T68" s="11">
        <v>78.669780006061359</v>
      </c>
      <c r="U68" s="11" t="s">
        <v>54</v>
      </c>
      <c r="V68" s="11">
        <v>1.0448208410611246</v>
      </c>
      <c r="W68" s="11">
        <v>0.9725858638141246</v>
      </c>
      <c r="X68" s="11">
        <f t="shared" si="15"/>
        <v>2.7421532014684575</v>
      </c>
      <c r="Y68" s="11">
        <f t="shared" si="16"/>
        <v>0.16086960509064641</v>
      </c>
      <c r="Z68" s="11">
        <f t="shared" si="24"/>
        <v>0.22027502622596004</v>
      </c>
      <c r="AA68" s="11">
        <v>28.4722706491503</v>
      </c>
      <c r="AC68" s="11">
        <v>250</v>
      </c>
      <c r="AD68" s="11">
        <v>151.44081997752286</v>
      </c>
      <c r="AE68" s="11">
        <f t="shared" si="18"/>
        <v>0.60576327991009149</v>
      </c>
      <c r="AF68" s="11">
        <f t="shared" si="19"/>
        <v>98.559180022477136</v>
      </c>
      <c r="AH68" s="11">
        <v>9.3464698043818753E-2</v>
      </c>
      <c r="AI68" s="11">
        <v>384.46</v>
      </c>
      <c r="AJ68" s="11">
        <v>6.1355588045536509</v>
      </c>
      <c r="AK68" s="11">
        <v>318.07850219949802</v>
      </c>
      <c r="AL68" s="11">
        <v>0.82733835041226134</v>
      </c>
      <c r="AM68" s="11">
        <f t="shared" si="20"/>
        <v>203.18610746950881</v>
      </c>
      <c r="AN68" s="11">
        <f t="shared" si="21"/>
        <v>0.13484319468965605</v>
      </c>
      <c r="AO68" s="11">
        <f t="shared" si="22"/>
        <v>5.3082204541413898</v>
      </c>
      <c r="AP68" s="11">
        <f t="shared" si="23"/>
        <v>8.8518806322402384</v>
      </c>
      <c r="AR68" s="18">
        <v>176.98974665292934</v>
      </c>
      <c r="AS68" s="19">
        <v>-29.530339999999999</v>
      </c>
      <c r="AT68" s="19">
        <v>3.4</v>
      </c>
      <c r="AU68" s="19">
        <v>0.56999999999999995</v>
      </c>
      <c r="AV68" s="19">
        <v>51</v>
      </c>
      <c r="AW68" s="20">
        <v>2.4719537650000001E-2</v>
      </c>
      <c r="AX68" s="19">
        <f t="shared" si="25"/>
        <v>1.9613726243407886E-2</v>
      </c>
      <c r="AY68" s="18">
        <f t="shared" si="26"/>
        <v>1.0088415559216972</v>
      </c>
      <c r="AZ68" s="18">
        <f t="shared" si="27"/>
        <v>4.375104706051048E-2</v>
      </c>
    </row>
    <row r="69" spans="1:52" x14ac:dyDescent="0.3">
      <c r="A69" s="1">
        <v>69</v>
      </c>
      <c r="B69" s="1" t="s">
        <v>85</v>
      </c>
      <c r="D69" s="1" t="s">
        <v>54</v>
      </c>
      <c r="E69" s="6" t="s">
        <v>86</v>
      </c>
      <c r="F69" s="6" t="s">
        <v>86</v>
      </c>
      <c r="G69" s="10" t="s">
        <v>87</v>
      </c>
      <c r="H69" s="11">
        <v>4.041171597145482E-2</v>
      </c>
      <c r="I69" s="11">
        <v>0.34124448324669515</v>
      </c>
      <c r="J69" s="11">
        <v>-1.7467863938005648</v>
      </c>
      <c r="K69" s="11">
        <v>-1.4750208100934867E-2</v>
      </c>
      <c r="L69" s="11">
        <v>5.018315155383851</v>
      </c>
      <c r="M69" s="11">
        <v>4.2375640845779508E-2</v>
      </c>
      <c r="O69" s="11">
        <v>4.3919189400105729</v>
      </c>
      <c r="P69" s="11">
        <v>3.7086227919742733E-2</v>
      </c>
      <c r="Q69" s="11">
        <v>71.142070440399067</v>
      </c>
      <c r="R69" s="11">
        <v>0.60073764454056167</v>
      </c>
      <c r="S69" s="11">
        <v>16.198402432315337</v>
      </c>
      <c r="T69" s="11">
        <v>79.669409495523013</v>
      </c>
      <c r="U69" s="11" t="s">
        <v>57</v>
      </c>
      <c r="V69" s="11">
        <v>1.1547783424669342</v>
      </c>
      <c r="W69" s="11">
        <v>1.0862018854023681</v>
      </c>
      <c r="X69" s="11">
        <f t="shared" si="15"/>
        <v>2.3032428111604673</v>
      </c>
      <c r="Y69" s="11">
        <f t="shared" si="16"/>
        <v>0.26082254186560805</v>
      </c>
      <c r="Z69" s="11">
        <f t="shared" si="24"/>
        <v>9.6937530077810183E-2</v>
      </c>
      <c r="AA69" s="11">
        <v>30.887785732219353</v>
      </c>
      <c r="AC69" s="11">
        <v>250</v>
      </c>
      <c r="AD69" s="11">
        <v>125.82029036013729</v>
      </c>
      <c r="AE69" s="11">
        <f t="shared" si="18"/>
        <v>0.50328116144054913</v>
      </c>
      <c r="AF69" s="11">
        <f t="shared" si="19"/>
        <v>124.17970963986271</v>
      </c>
      <c r="AH69" s="11">
        <v>2.1060653487395581E-2</v>
      </c>
      <c r="AI69" s="11">
        <v>370.06</v>
      </c>
      <c r="AJ69" s="11">
        <v>3.6435244390903914</v>
      </c>
      <c r="AK69" s="11">
        <v>195.92753056338773</v>
      </c>
      <c r="AL69" s="11">
        <v>0.52944800995348795</v>
      </c>
      <c r="AM69" s="11">
        <f t="shared" si="20"/>
        <v>105.76742843696411</v>
      </c>
      <c r="AN69" s="11">
        <f t="shared" si="21"/>
        <v>0.14531205123072127</v>
      </c>
      <c r="AO69" s="11">
        <f t="shared" si="22"/>
        <v>3.1140764291369036</v>
      </c>
      <c r="AP69" s="11">
        <f t="shared" si="23"/>
        <v>25.139201415110552</v>
      </c>
      <c r="AR69" s="18">
        <v>118.42452539295724</v>
      </c>
      <c r="AS69" s="19">
        <v>-30.4</v>
      </c>
      <c r="AT69" s="19">
        <v>-1.4498800000000001</v>
      </c>
      <c r="AU69" s="19">
        <v>2.1</v>
      </c>
      <c r="AV69" s="19">
        <v>52.6</v>
      </c>
      <c r="AW69" s="19">
        <v>6.602049657499999E-2</v>
      </c>
      <c r="AX69" s="19">
        <f t="shared" si="25"/>
        <v>1.4218510838092968E-2</v>
      </c>
      <c r="AY69" s="18">
        <f t="shared" si="26"/>
        <v>2.4869150332521017</v>
      </c>
      <c r="AZ69" s="18">
        <f t="shared" si="27"/>
        <v>7.8184459731017328E-2</v>
      </c>
    </row>
    <row r="70" spans="1:52" x14ac:dyDescent="0.3">
      <c r="A70" s="1">
        <v>72</v>
      </c>
      <c r="B70" s="1" t="s">
        <v>85</v>
      </c>
      <c r="D70" s="1" t="s">
        <v>54</v>
      </c>
      <c r="E70" s="4" t="s">
        <v>86</v>
      </c>
      <c r="F70" s="4" t="s">
        <v>86</v>
      </c>
      <c r="G70" s="10" t="s">
        <v>87</v>
      </c>
      <c r="H70" s="11">
        <v>4.8696213504551306E-2</v>
      </c>
      <c r="I70" s="11">
        <v>0.32521416818281806</v>
      </c>
      <c r="J70" s="11">
        <v>-1.4585423101450121</v>
      </c>
      <c r="K70" s="11">
        <v>-9.7407701752606039E-3</v>
      </c>
      <c r="L70" s="11">
        <v>5.3654768312917547</v>
      </c>
      <c r="M70" s="11">
        <v>3.5832952071923295E-2</v>
      </c>
      <c r="O70" s="11">
        <v>5.1609436102018682</v>
      </c>
      <c r="P70" s="11">
        <v>3.4466991629099886E-2</v>
      </c>
      <c r="Q70" s="11">
        <v>77.210997909622165</v>
      </c>
      <c r="R70" s="11">
        <v>0.5156481100403465</v>
      </c>
      <c r="S70" s="11">
        <v>14.960635833531631</v>
      </c>
      <c r="T70" s="11">
        <v>79.273829683731151</v>
      </c>
      <c r="U70" s="11" t="s">
        <v>57</v>
      </c>
      <c r="V70" s="11">
        <v>0.98492603985082783</v>
      </c>
      <c r="W70" s="11">
        <v>1.0187948666548587</v>
      </c>
      <c r="X70" s="11">
        <f t="shared" si="15"/>
        <v>2.6174550364863025</v>
      </c>
      <c r="Y70" s="11">
        <f t="shared" si="16"/>
        <v>0.19700361719777912</v>
      </c>
      <c r="Z70" s="11">
        <f t="shared" si="24"/>
        <v>8.2224021785951881E-2</v>
      </c>
      <c r="AA70" s="11">
        <v>29.498500197073479</v>
      </c>
      <c r="AC70" s="11">
        <v>250</v>
      </c>
      <c r="AD70" s="11">
        <v>139.81737089701477</v>
      </c>
      <c r="AE70" s="11">
        <f>AD70/AC70</f>
        <v>0.55926948358805906</v>
      </c>
      <c r="AF70" s="11">
        <f t="shared" si="19"/>
        <v>110.18262910298523</v>
      </c>
      <c r="AH70" s="11">
        <v>3.4789046637596951E-2</v>
      </c>
      <c r="AI70" s="11">
        <v>369.82</v>
      </c>
      <c r="AJ70" s="11">
        <v>4.838209509407351</v>
      </c>
      <c r="AK70" s="11">
        <v>230.55032421798023</v>
      </c>
      <c r="AL70" s="11">
        <v>0.62341226601584621</v>
      </c>
      <c r="AM70" s="11">
        <f t="shared" si="20"/>
        <v>131.19538137514184</v>
      </c>
      <c r="AN70" s="11">
        <f t="shared" si="21"/>
        <v>0.12885185414225894</v>
      </c>
      <c r="AO70" s="11">
        <f t="shared" si="22"/>
        <v>4.2147972433915051</v>
      </c>
      <c r="AP70" s="11">
        <f t="shared" si="23"/>
        <v>17.919785859900998</v>
      </c>
      <c r="AR70" s="18">
        <v>149.73583031959691</v>
      </c>
      <c r="AS70" s="19">
        <v>-29.765999999999998</v>
      </c>
      <c r="AT70" s="19">
        <v>-1.4997600000000002</v>
      </c>
      <c r="AU70" s="19">
        <v>1.87</v>
      </c>
      <c r="AV70" s="19">
        <v>53.2</v>
      </c>
      <c r="AW70" s="20">
        <v>4.2556797350000002E-2</v>
      </c>
      <c r="AX70" s="19">
        <f t="shared" si="25"/>
        <v>1.0292525515329567E-2</v>
      </c>
      <c r="AY70" s="18">
        <f t="shared" si="26"/>
        <v>2.8000600269764622</v>
      </c>
      <c r="AZ70" s="18">
        <f t="shared" si="27"/>
        <v>6.3722773869450716E-2</v>
      </c>
    </row>
    <row r="71" spans="1:52" x14ac:dyDescent="0.3">
      <c r="A71" s="1">
        <v>74</v>
      </c>
      <c r="B71" s="1" t="s">
        <v>85</v>
      </c>
      <c r="D71" s="1" t="s">
        <v>54</v>
      </c>
      <c r="E71" s="4" t="s">
        <v>86</v>
      </c>
      <c r="F71" s="4" t="s">
        <v>86</v>
      </c>
      <c r="G71" s="10" t="s">
        <v>87</v>
      </c>
      <c r="H71" s="11">
        <v>5.9158400903796447E-2</v>
      </c>
      <c r="I71" s="11">
        <v>0.51079743599118665</v>
      </c>
      <c r="J71" s="11">
        <v>-1.7379070591221224</v>
      </c>
      <c r="K71" s="11">
        <v>-1.5005788801393969E-2</v>
      </c>
      <c r="L71" s="11">
        <v>5.8181243106221832</v>
      </c>
      <c r="M71" s="11">
        <v>5.0236026240409799E-2</v>
      </c>
      <c r="O71" s="11">
        <v>4.7077863259773336</v>
      </c>
      <c r="P71" s="11">
        <v>4.0648921332646588E-2</v>
      </c>
      <c r="Q71" s="11">
        <v>75.941349428608191</v>
      </c>
      <c r="R71" s="11">
        <v>0.65570816623196559</v>
      </c>
      <c r="S71" s="11">
        <v>16.131010239264164</v>
      </c>
      <c r="T71" s="11">
        <v>85.250879527043679</v>
      </c>
      <c r="U71" s="11" t="s">
        <v>57</v>
      </c>
      <c r="V71" s="11">
        <v>0.91156722360714981</v>
      </c>
      <c r="W71" s="11">
        <v>1.0276724182558654</v>
      </c>
      <c r="X71" s="11">
        <f t="shared" si="15"/>
        <v>2.4917713545377653</v>
      </c>
      <c r="Y71" s="11">
        <f t="shared" si="16"/>
        <v>0.26314941177803308</v>
      </c>
      <c r="Z71" s="11">
        <f t="shared" si="24"/>
        <v>0.11284884986460812</v>
      </c>
      <c r="AA71" s="11">
        <v>30.476853058893781</v>
      </c>
      <c r="AC71" s="11">
        <v>250</v>
      </c>
      <c r="AD71" s="11">
        <v>151.65176506235127</v>
      </c>
      <c r="AE71" s="11">
        <f>AD71/AC71</f>
        <v>0.60660706024940514</v>
      </c>
      <c r="AF71" s="11">
        <f t="shared" si="19"/>
        <v>98.348234937648726</v>
      </c>
      <c r="AH71" s="11">
        <v>3.0928141273598688E-2</v>
      </c>
      <c r="AI71" s="11">
        <v>369.25</v>
      </c>
      <c r="AJ71" s="11">
        <v>4.861775050118224</v>
      </c>
      <c r="AK71" s="11">
        <v>212.31309739349132</v>
      </c>
      <c r="AL71" s="11">
        <v>0.57498469165468202</v>
      </c>
      <c r="AM71" s="11">
        <f t="shared" si="20"/>
        <v>130.13077035553681</v>
      </c>
      <c r="AN71" s="11">
        <f t="shared" si="21"/>
        <v>0.11826641210820729</v>
      </c>
      <c r="AO71" s="11">
        <f t="shared" si="22"/>
        <v>4.2867903584635423</v>
      </c>
      <c r="AP71" s="11">
        <f t="shared" si="23"/>
        <v>18.590987624125621</v>
      </c>
      <c r="AR71" s="18">
        <v>115.81577497350081</v>
      </c>
      <c r="AS71" s="19">
        <v>-29.973299999999998</v>
      </c>
      <c r="AT71" s="19">
        <v>-1.0822400000000001</v>
      </c>
      <c r="AU71" s="19">
        <v>1.82</v>
      </c>
      <c r="AV71" s="19">
        <v>53.3</v>
      </c>
      <c r="AW71" s="20">
        <v>5.0841237312499996E-2</v>
      </c>
      <c r="AX71" s="19">
        <f t="shared" si="25"/>
        <v>1.26339555589953E-2</v>
      </c>
      <c r="AY71" s="18">
        <f t="shared" si="26"/>
        <v>2.107847104517715</v>
      </c>
      <c r="AZ71" s="18">
        <f t="shared" si="27"/>
        <v>5.8882172999588527E-2</v>
      </c>
    </row>
    <row r="72" spans="1:52" x14ac:dyDescent="0.3">
      <c r="A72" s="1">
        <v>58</v>
      </c>
      <c r="B72" s="1" t="s">
        <v>88</v>
      </c>
      <c r="E72" s="6" t="s">
        <v>86</v>
      </c>
      <c r="F72" s="6" t="s">
        <v>86</v>
      </c>
      <c r="G72" s="10" t="s">
        <v>87</v>
      </c>
      <c r="H72" s="11">
        <v>3.8601703911781124E-2</v>
      </c>
      <c r="I72" s="11">
        <v>0.17725945559140702</v>
      </c>
      <c r="J72" s="11">
        <v>-3.0503971818760349</v>
      </c>
      <c r="K72" s="11">
        <v>-1.4007457935862893E-2</v>
      </c>
      <c r="L72" s="11">
        <v>4.6982476910378246</v>
      </c>
      <c r="M72" s="11">
        <v>2.1574405882450673E-2</v>
      </c>
      <c r="O72" s="11">
        <v>4.3645832137006844</v>
      </c>
      <c r="P72" s="11">
        <v>2.0042214875075948E-2</v>
      </c>
      <c r="Q72" s="11">
        <v>66.168472452529983</v>
      </c>
      <c r="R72" s="11">
        <v>0.30384636468523418</v>
      </c>
      <c r="S72" s="11">
        <v>15.160318686289047</v>
      </c>
      <c r="T72" s="11">
        <v>52.132615158310685</v>
      </c>
      <c r="U72" s="11" t="s">
        <v>57</v>
      </c>
      <c r="V72" s="11">
        <v>1.0635283255506696</v>
      </c>
      <c r="W72" s="11">
        <v>1.0873007785444577</v>
      </c>
      <c r="X72" s="11">
        <f t="shared" si="15"/>
        <v>2.058417909769187</v>
      </c>
      <c r="Y72" s="11">
        <f t="shared" si="16"/>
        <v>0.14761160172732118</v>
      </c>
      <c r="Z72" s="11">
        <f t="shared" si="24"/>
        <v>0.11637278283504013</v>
      </c>
      <c r="AA72" s="11">
        <v>32.145305449635124</v>
      </c>
      <c r="AC72" s="11">
        <v>250</v>
      </c>
      <c r="AD72" s="11">
        <v>128.28911123262901</v>
      </c>
      <c r="AE72" s="11">
        <f>AD72/AC72</f>
        <v>0.51315644493051604</v>
      </c>
      <c r="AF72" s="11">
        <f t="shared" si="19"/>
        <v>121.71088876737099</v>
      </c>
      <c r="AH72" s="11">
        <v>2.4614284105945437E-2</v>
      </c>
      <c r="AI72" s="11">
        <v>386.79</v>
      </c>
      <c r="AJ72" s="11">
        <v>3.0535646753826984</v>
      </c>
      <c r="AK72" s="11">
        <v>258.55186897353877</v>
      </c>
      <c r="AL72" s="11">
        <v>0.66845541242932549</v>
      </c>
      <c r="AM72" s="11">
        <f t="shared" si="20"/>
        <v>179.44746771806052</v>
      </c>
      <c r="AN72" s="11">
        <f t="shared" si="21"/>
        <v>0.21890985896525969</v>
      </c>
      <c r="AO72" s="11">
        <f t="shared" si="22"/>
        <v>2.3851092629533728</v>
      </c>
      <c r="AP72" s="11">
        <f t="shared" si="23"/>
        <v>27.157215280043996</v>
      </c>
      <c r="AR72" s="18">
        <v>217.76950506245609</v>
      </c>
      <c r="AS72" s="19">
        <v>-29.8</v>
      </c>
      <c r="AT72" s="19">
        <v>-4.8196511202874568</v>
      </c>
      <c r="AU72" s="19">
        <v>0.99</v>
      </c>
      <c r="AV72" s="19">
        <v>49.5</v>
      </c>
      <c r="AW72" s="19">
        <v>3.42125E-2</v>
      </c>
      <c r="AX72" s="19">
        <f t="shared" si="25"/>
        <v>1.5629469501276895E-2</v>
      </c>
      <c r="AY72" s="18">
        <f t="shared" si="26"/>
        <v>2.1559181001183152</v>
      </c>
      <c r="AZ72" s="18">
        <f t="shared" si="27"/>
        <v>7.4504391919492791E-2</v>
      </c>
    </row>
    <row r="73" spans="1:52" x14ac:dyDescent="0.3">
      <c r="A73" s="1">
        <v>65</v>
      </c>
      <c r="B73" s="1" t="s">
        <v>88</v>
      </c>
      <c r="E73" s="6" t="s">
        <v>86</v>
      </c>
      <c r="F73" s="6" t="s">
        <v>86</v>
      </c>
      <c r="G73" s="10" t="s">
        <v>87</v>
      </c>
      <c r="H73" s="11">
        <v>2.9602682226137701E-2</v>
      </c>
      <c r="I73" s="11">
        <v>0.12991145229768292</v>
      </c>
      <c r="J73" s="11">
        <v>-2.7006167833949974</v>
      </c>
      <c r="K73" s="11">
        <v>-1.1851664175233617E-2</v>
      </c>
      <c r="L73" s="11">
        <v>3.198234232778117</v>
      </c>
      <c r="M73" s="11">
        <v>1.4035459719305985E-2</v>
      </c>
      <c r="O73" s="11">
        <v>3.363690770706484</v>
      </c>
      <c r="P73" s="11">
        <v>1.4761566190679786E-2</v>
      </c>
      <c r="Q73" s="11">
        <v>50.195884365971693</v>
      </c>
      <c r="R73" s="11">
        <v>0.22028477647853822</v>
      </c>
      <c r="S73" s="11">
        <v>14.922859379082855</v>
      </c>
      <c r="T73" s="11">
        <v>49.739344850439977</v>
      </c>
      <c r="U73" s="11" t="s">
        <v>57</v>
      </c>
      <c r="V73" s="11">
        <v>1.0367969161652912</v>
      </c>
      <c r="W73" s="11">
        <v>1.0536773966375947</v>
      </c>
      <c r="X73" s="11">
        <f t="shared" si="15"/>
        <v>2.3061301795638376</v>
      </c>
      <c r="Y73" s="11">
        <f t="shared" si="16"/>
        <v>9.5521397027205579E-2</v>
      </c>
      <c r="Z73" s="11">
        <f t="shared" si="24"/>
        <v>7.7124088432394738E-2</v>
      </c>
      <c r="AA73" s="11">
        <v>21.766283972514216</v>
      </c>
      <c r="AC73" s="11">
        <v>250</v>
      </c>
      <c r="AD73" s="11">
        <v>141.9613361942508</v>
      </c>
      <c r="AE73" s="11">
        <f>AD73/AC73</f>
        <v>0.56784534477700321</v>
      </c>
      <c r="AF73" s="11">
        <f t="shared" si="19"/>
        <v>108.0386638057492</v>
      </c>
      <c r="AH73" s="11">
        <v>4.4875627866505667E-2</v>
      </c>
      <c r="AI73" s="11">
        <v>387.09666666666664</v>
      </c>
      <c r="AJ73" s="11">
        <v>3.6426505409254233</v>
      </c>
      <c r="AK73" s="11">
        <v>305.96763440863759</v>
      </c>
      <c r="AL73" s="11">
        <v>0.79041660844914952</v>
      </c>
      <c r="AM73" s="11">
        <f t="shared" si="20"/>
        <v>182.91626652586029</v>
      </c>
      <c r="AN73" s="11">
        <f t="shared" si="21"/>
        <v>0.21698941459488519</v>
      </c>
      <c r="AO73" s="11">
        <f t="shared" si="22"/>
        <v>2.852233932476274</v>
      </c>
      <c r="AP73" s="11">
        <f t="shared" si="23"/>
        <v>17.61349413985808</v>
      </c>
      <c r="AR73" s="18">
        <v>227.86814944001429</v>
      </c>
      <c r="AS73" s="19">
        <v>-28.8</v>
      </c>
      <c r="AT73" s="19">
        <v>-3.1034929427175482</v>
      </c>
      <c r="AU73" s="19">
        <v>0.96666666666666667</v>
      </c>
      <c r="AV73" s="19">
        <v>52.066666666666663</v>
      </c>
      <c r="AW73" s="19">
        <v>4.2822232250000002E-2</v>
      </c>
      <c r="AX73" s="19">
        <f t="shared" si="25"/>
        <v>2.0034900085379902E-2</v>
      </c>
      <c r="AY73" s="18">
        <f t="shared" si="26"/>
        <v>2.2027254445868047</v>
      </c>
      <c r="AZ73" s="18">
        <f t="shared" si="27"/>
        <v>9.7578228176979989E-2</v>
      </c>
    </row>
    <row r="74" spans="1:52" x14ac:dyDescent="0.3">
      <c r="A74" s="1">
        <v>71</v>
      </c>
      <c r="B74" s="1" t="s">
        <v>88</v>
      </c>
      <c r="E74" s="4" t="s">
        <v>86</v>
      </c>
      <c r="F74" s="4" t="s">
        <v>86</v>
      </c>
      <c r="G74" s="10" t="s">
        <v>87</v>
      </c>
      <c r="J74" s="11">
        <v>-0.91074258709753408</v>
      </c>
      <c r="K74" s="11">
        <v>-5.8054098566857589E-3</v>
      </c>
      <c r="AH74" s="11">
        <v>3.1968760287771611E-2</v>
      </c>
      <c r="AI74" s="11">
        <v>372.1</v>
      </c>
      <c r="AJ74" s="11">
        <v>1.78752598728643</v>
      </c>
      <c r="AK74" s="11">
        <v>316.20738019088094</v>
      </c>
      <c r="AL74" s="11">
        <v>0.84979140067422987</v>
      </c>
      <c r="AR74" s="18">
        <v>156.87825831085533</v>
      </c>
      <c r="AS74" s="19">
        <v>-28.6</v>
      </c>
      <c r="AT74" s="19">
        <v>-4.7</v>
      </c>
      <c r="AU74" s="19">
        <v>1.02</v>
      </c>
      <c r="AV74" s="19">
        <v>50.3</v>
      </c>
      <c r="AW74" s="20">
        <v>4.1387500000000001E-2</v>
      </c>
      <c r="AX74" s="19">
        <f t="shared" si="25"/>
        <v>1.8351165145586809E-2</v>
      </c>
      <c r="AY74" s="18">
        <f t="shared" si="26"/>
        <v>1.6001582347707244</v>
      </c>
      <c r="AZ74" s="18">
        <f t="shared" si="27"/>
        <v>6.4927989158405253E-2</v>
      </c>
    </row>
    <row r="75" spans="1:52" x14ac:dyDescent="0.3">
      <c r="A75" s="1">
        <v>70</v>
      </c>
      <c r="B75" s="1" t="s">
        <v>89</v>
      </c>
      <c r="E75" s="4" t="s">
        <v>86</v>
      </c>
      <c r="F75" s="4" t="s">
        <v>86</v>
      </c>
      <c r="G75" s="10" t="s">
        <v>87</v>
      </c>
      <c r="H75" s="11">
        <v>0.10275453749579584</v>
      </c>
      <c r="I75" s="11">
        <v>0.73728046213180587</v>
      </c>
      <c r="J75" s="11">
        <v>-1.9694116854084007</v>
      </c>
      <c r="K75" s="11">
        <v>-1.4130848066977994E-2</v>
      </c>
      <c r="L75" s="11">
        <v>9.6979746275620542</v>
      </c>
      <c r="M75" s="11">
        <v>6.9584539908459267E-2</v>
      </c>
      <c r="O75" s="11">
        <v>6.2961804994257138</v>
      </c>
      <c r="P75" s="11">
        <v>4.5176115638414338E-2</v>
      </c>
      <c r="Q75" s="11">
        <v>95.813645014996197</v>
      </c>
      <c r="R75" s="11">
        <v>0.68747843352493765</v>
      </c>
      <c r="S75" s="11">
        <v>15.217741140638443</v>
      </c>
      <c r="T75" s="11">
        <v>101.25332383891606</v>
      </c>
      <c r="U75" s="11" t="s">
        <v>54</v>
      </c>
      <c r="V75" s="11">
        <v>0.9177038210442019</v>
      </c>
      <c r="W75" s="11">
        <v>0.9236397031130914</v>
      </c>
      <c r="X75" s="11">
        <f t="shared" ref="X75:X89" si="28">Q75/AA75</f>
        <v>2.0053832776090519</v>
      </c>
      <c r="Y75" s="11">
        <f t="shared" ref="Y75:Y89" si="29">AA75/AR75</f>
        <v>0.34281647862576881</v>
      </c>
      <c r="Z75" s="11">
        <f t="shared" ref="Z75:Z89" si="30">Y75/6.25/20.5/(AU75/100)</f>
        <v>0.2326644181553468</v>
      </c>
      <c r="AA75" s="11">
        <v>47.778220794396695</v>
      </c>
      <c r="AC75" s="11">
        <v>250</v>
      </c>
      <c r="AD75" s="11">
        <v>155.61998658250161</v>
      </c>
      <c r="AE75" s="11">
        <f t="shared" ref="AE75:AE89" si="31">AD75/AC75</f>
        <v>0.62247994633000647</v>
      </c>
      <c r="AF75" s="11">
        <f t="shared" ref="AF75:AF89" si="32">AC75-AD75</f>
        <v>94.38001341749839</v>
      </c>
      <c r="AH75" s="11">
        <v>5.4016324424478256E-2</v>
      </c>
      <c r="AI75" s="11">
        <v>383.29333333333335</v>
      </c>
      <c r="AJ75" s="11">
        <v>8.5074293493146502</v>
      </c>
      <c r="AK75" s="11">
        <v>225.96752161563882</v>
      </c>
      <c r="AL75" s="11">
        <v>0.58954200859821582</v>
      </c>
      <c r="AM75" s="11">
        <f t="shared" ref="AM75:AM89" si="33">AK75-AJ75/H75</f>
        <v>143.17381190074931</v>
      </c>
      <c r="AN75" s="11">
        <f t="shared" ref="AN75:AN89" si="34">AL75/AJ75</f>
        <v>6.929731466364851E-2</v>
      </c>
      <c r="AO75" s="11">
        <f t="shared" ref="AO75:AO89" si="35">AJ75-AL75</f>
        <v>7.9178873407164341</v>
      </c>
      <c r="AP75" s="11">
        <f t="shared" ref="AP75:AP89" si="36">AL75/AH75</f>
        <v>10.914145212202861</v>
      </c>
      <c r="AR75" s="18">
        <v>139.36967378558595</v>
      </c>
      <c r="AS75" s="19">
        <v>-30.623778858863048</v>
      </c>
      <c r="AT75" s="19">
        <v>-4.5133899999999993</v>
      </c>
      <c r="AU75" s="19">
        <v>1.1499999999999999</v>
      </c>
      <c r="AV75" s="19">
        <v>54</v>
      </c>
      <c r="AW75" s="20">
        <v>6.279032209999999E-2</v>
      </c>
      <c r="AX75" s="19">
        <f t="shared" si="25"/>
        <v>2.4693889024668195E-2</v>
      </c>
      <c r="AY75" s="18">
        <f t="shared" si="26"/>
        <v>1.6027512485342381</v>
      </c>
      <c r="AZ75" s="18">
        <f t="shared" si="27"/>
        <v>8.7510667079688673E-2</v>
      </c>
    </row>
    <row r="76" spans="1:52" x14ac:dyDescent="0.3">
      <c r="A76" s="1">
        <v>81</v>
      </c>
      <c r="B76" s="1" t="s">
        <v>90</v>
      </c>
      <c r="E76" s="4" t="s">
        <v>86</v>
      </c>
      <c r="F76" s="4" t="s">
        <v>86</v>
      </c>
      <c r="G76" s="10" t="s">
        <v>87</v>
      </c>
      <c r="H76" s="11">
        <v>6.4342844409292096E-2</v>
      </c>
      <c r="I76" s="11">
        <v>0.52838139263928263</v>
      </c>
      <c r="J76" s="11">
        <v>-2.2040532462942686</v>
      </c>
      <c r="K76" s="11">
        <v>-1.8099615185179999E-2</v>
      </c>
      <c r="L76" s="11">
        <v>3.5226824677400765</v>
      </c>
      <c r="M76" s="11">
        <v>2.8928156428559802E-2</v>
      </c>
      <c r="O76" s="11">
        <v>3.8632558021882506</v>
      </c>
      <c r="P76" s="11">
        <v>3.1724933823211982E-2</v>
      </c>
      <c r="Q76" s="11">
        <v>57.268978615441057</v>
      </c>
      <c r="R76" s="11">
        <v>0.47029103163934804</v>
      </c>
      <c r="S76" s="11">
        <v>14.824019311121562</v>
      </c>
      <c r="T76" s="11">
        <v>66.514611594543226</v>
      </c>
      <c r="U76" s="11" t="s">
        <v>54</v>
      </c>
      <c r="V76" s="11">
        <v>0.97895294621950835</v>
      </c>
      <c r="W76" s="11">
        <v>1</v>
      </c>
      <c r="X76" s="11">
        <f t="shared" si="28"/>
        <v>3.2480513583087296</v>
      </c>
      <c r="Y76" s="11">
        <f t="shared" si="29"/>
        <v>0.14479174734608571</v>
      </c>
      <c r="Z76" s="11">
        <f t="shared" si="30"/>
        <v>0.11771686776104531</v>
      </c>
      <c r="AA76" s="11">
        <v>17.631795897852179</v>
      </c>
      <c r="AC76" s="11">
        <v>250</v>
      </c>
      <c r="AD76" s="11">
        <v>195.25137177132086</v>
      </c>
      <c r="AE76" s="11">
        <f t="shared" si="31"/>
        <v>0.7810054870852835</v>
      </c>
      <c r="AF76" s="11">
        <f t="shared" si="32"/>
        <v>54.748628228679138</v>
      </c>
      <c r="AH76" s="11">
        <v>3.2727887978814749E-2</v>
      </c>
      <c r="AI76" s="11">
        <v>369.71499999999997</v>
      </c>
      <c r="AJ76" s="11">
        <v>4.1197973865479174</v>
      </c>
      <c r="AK76" s="11">
        <v>244.0092038882693</v>
      </c>
      <c r="AL76" s="11">
        <v>0.65999270759441542</v>
      </c>
      <c r="AM76" s="11">
        <f t="shared" si="33"/>
        <v>179.98036860176222</v>
      </c>
      <c r="AN76" s="11">
        <f t="shared" si="34"/>
        <v>0.16020028308902831</v>
      </c>
      <c r="AO76" s="11">
        <f t="shared" si="35"/>
        <v>3.459804678953502</v>
      </c>
      <c r="AP76" s="11">
        <f t="shared" si="36"/>
        <v>20.166064734199733</v>
      </c>
      <c r="AR76" s="18">
        <v>121.77348654898208</v>
      </c>
      <c r="AS76" s="19">
        <v>-31.5</v>
      </c>
      <c r="AT76" s="19">
        <v>-4.9191680385761858</v>
      </c>
      <c r="AU76" s="19">
        <v>0.96</v>
      </c>
      <c r="AV76" s="19">
        <v>54.4</v>
      </c>
      <c r="AW76" s="20">
        <v>6.7512630662500003E-2</v>
      </c>
      <c r="AX76" s="19">
        <f t="shared" si="25"/>
        <v>3.1805953473133912E-2</v>
      </c>
      <c r="AY76" s="18">
        <f t="shared" si="26"/>
        <v>1.1690254708702279</v>
      </c>
      <c r="AZ76" s="18">
        <f t="shared" si="27"/>
        <v>8.2212484218663381E-2</v>
      </c>
    </row>
    <row r="77" spans="1:52" x14ac:dyDescent="0.3">
      <c r="A77" s="1">
        <v>75</v>
      </c>
      <c r="B77" s="1" t="s">
        <v>91</v>
      </c>
      <c r="D77" s="1" t="s">
        <v>54</v>
      </c>
      <c r="E77" s="4" t="s">
        <v>86</v>
      </c>
      <c r="F77" s="4" t="s">
        <v>86</v>
      </c>
      <c r="G77" s="10" t="s">
        <v>87</v>
      </c>
      <c r="H77" s="11">
        <v>5.7845446751187482E-2</v>
      </c>
      <c r="I77" s="11">
        <v>0.23395611114098958</v>
      </c>
      <c r="J77" s="11">
        <v>-1.2172618579317915</v>
      </c>
      <c r="K77" s="11">
        <v>-4.9232198300228607E-3</v>
      </c>
      <c r="L77" s="11">
        <v>7.2265043387749719</v>
      </c>
      <c r="M77" s="11">
        <v>2.9227622003084857E-2</v>
      </c>
      <c r="O77" s="11">
        <v>5.0819327705557953</v>
      </c>
      <c r="P77" s="11">
        <v>2.055389481549438E-2</v>
      </c>
      <c r="Q77" s="11">
        <v>83.543839635451207</v>
      </c>
      <c r="R77" s="11">
        <v>0.33789335079334293</v>
      </c>
      <c r="S77" s="11">
        <v>16.439383086587796</v>
      </c>
      <c r="T77" s="11">
        <v>60.156694471958097</v>
      </c>
      <c r="U77" s="11" t="s">
        <v>54</v>
      </c>
      <c r="V77" s="11">
        <v>0.79417467237160977</v>
      </c>
      <c r="W77" s="11">
        <v>0.88734901717644865</v>
      </c>
      <c r="X77" s="11">
        <f t="shared" si="28"/>
        <v>2.0245771019398653</v>
      </c>
      <c r="Y77" s="11">
        <f t="shared" si="29"/>
        <v>0.16689576824196406</v>
      </c>
      <c r="Z77" s="11">
        <f t="shared" si="30"/>
        <v>9.5080373575624877E-2</v>
      </c>
      <c r="AA77" s="11">
        <v>41.264834792116829</v>
      </c>
      <c r="AC77" s="11">
        <v>250</v>
      </c>
      <c r="AD77" s="11">
        <v>125.07220110411492</v>
      </c>
      <c r="AE77" s="11">
        <f t="shared" si="31"/>
        <v>0.50028880441645973</v>
      </c>
      <c r="AF77" s="11">
        <f t="shared" si="32"/>
        <v>124.92779889588508</v>
      </c>
      <c r="AH77" s="11">
        <v>2.9523260057668126E-2</v>
      </c>
      <c r="AI77" s="11">
        <v>386.12</v>
      </c>
      <c r="AJ77" s="11">
        <v>6.7891804454622147</v>
      </c>
      <c r="AK77" s="11">
        <v>232.99039988391254</v>
      </c>
      <c r="AL77" s="11">
        <v>0.60341448224363536</v>
      </c>
      <c r="AM77" s="11">
        <f t="shared" si="33"/>
        <v>115.6228138980226</v>
      </c>
      <c r="AN77" s="11">
        <f t="shared" si="34"/>
        <v>8.8878839955851885E-2</v>
      </c>
      <c r="AO77" s="11">
        <f t="shared" si="35"/>
        <v>6.1857659632185795</v>
      </c>
      <c r="AP77" s="11">
        <f t="shared" si="36"/>
        <v>20.438612845091594</v>
      </c>
      <c r="AR77" s="18">
        <v>247.24913775100293</v>
      </c>
      <c r="AS77" s="19">
        <v>-26.034599999999998</v>
      </c>
      <c r="AT77" s="19">
        <v>-1.4997600000000002</v>
      </c>
      <c r="AU77" s="19">
        <v>1.37</v>
      </c>
      <c r="AV77" s="19">
        <v>55.6</v>
      </c>
      <c r="AW77" s="20">
        <v>6.1934823625000003E-2</v>
      </c>
      <c r="AX77" s="19">
        <f t="shared" si="25"/>
        <v>2.0446028392635388E-2</v>
      </c>
      <c r="AY77" s="18">
        <f t="shared" si="26"/>
        <v>3.3873131871887403</v>
      </c>
      <c r="AZ77" s="18">
        <f t="shared" si="27"/>
        <v>0.15313331738041697</v>
      </c>
    </row>
    <row r="78" spans="1:52" x14ac:dyDescent="0.3">
      <c r="A78" s="1">
        <v>76</v>
      </c>
      <c r="B78" s="1" t="s">
        <v>91</v>
      </c>
      <c r="D78" s="1" t="s">
        <v>54</v>
      </c>
      <c r="E78" s="4" t="s">
        <v>86</v>
      </c>
      <c r="F78" s="4" t="s">
        <v>86</v>
      </c>
      <c r="G78" s="10" t="s">
        <v>87</v>
      </c>
      <c r="H78" s="11">
        <v>4.8104885460353221E-2</v>
      </c>
      <c r="I78" s="11">
        <v>0.18971132681644232</v>
      </c>
      <c r="J78" s="11">
        <v>-1.3323727557687555</v>
      </c>
      <c r="K78" s="11">
        <v>-5.2544809304097282E-3</v>
      </c>
      <c r="L78" s="11">
        <v>6.4289508052410111</v>
      </c>
      <c r="M78" s="11">
        <v>2.5353865322163719E-2</v>
      </c>
      <c r="O78" s="11">
        <v>5.4038583141503249</v>
      </c>
      <c r="P78" s="11">
        <v>2.1311206146628119E-2</v>
      </c>
      <c r="Q78" s="11">
        <v>75.541002426750438</v>
      </c>
      <c r="R78" s="11">
        <v>0.29791119264246313</v>
      </c>
      <c r="S78" s="11">
        <v>13.979086429587138</v>
      </c>
      <c r="T78" s="11">
        <v>65.161408449754745</v>
      </c>
      <c r="U78" s="11" t="s">
        <v>57</v>
      </c>
      <c r="V78" s="11">
        <v>1.2772024656504306</v>
      </c>
      <c r="W78" s="11">
        <v>1.0651815661903365</v>
      </c>
      <c r="X78" s="11">
        <f t="shared" si="28"/>
        <v>1.9115650688507411</v>
      </c>
      <c r="Y78" s="11">
        <f t="shared" si="29"/>
        <v>0.15584674437557672</v>
      </c>
      <c r="Z78" s="11">
        <f t="shared" si="30"/>
        <v>6.8335103042182183E-2</v>
      </c>
      <c r="AA78" s="11">
        <v>39.517881791053398</v>
      </c>
      <c r="AC78" s="11">
        <v>250</v>
      </c>
      <c r="AD78" s="11">
        <v>116.35555321013561</v>
      </c>
      <c r="AE78" s="11">
        <f t="shared" si="31"/>
        <v>0.46542221284054242</v>
      </c>
      <c r="AF78" s="11">
        <f t="shared" si="32"/>
        <v>133.64444678986439</v>
      </c>
      <c r="AH78" s="11">
        <v>1.7793261592736812E-2</v>
      </c>
      <c r="AI78" s="11">
        <v>371.57</v>
      </c>
      <c r="AJ78" s="11">
        <v>4.2015329856943353</v>
      </c>
      <c r="AK78" s="11">
        <v>213.45345156377294</v>
      </c>
      <c r="AL78" s="11">
        <v>0.57446363151969471</v>
      </c>
      <c r="AM78" s="11">
        <f t="shared" si="33"/>
        <v>126.11236457257476</v>
      </c>
      <c r="AN78" s="11">
        <f t="shared" si="34"/>
        <v>0.13672715017962908</v>
      </c>
      <c r="AO78" s="11">
        <f t="shared" si="35"/>
        <v>3.6270693541746404</v>
      </c>
      <c r="AP78" s="11">
        <f t="shared" si="36"/>
        <v>32.285459780695298</v>
      </c>
      <c r="AR78" s="18">
        <v>253.56886311220489</v>
      </c>
      <c r="AS78" s="19">
        <v>-25.723649999999999</v>
      </c>
      <c r="AT78" s="19">
        <v>-1.2910000000000001</v>
      </c>
      <c r="AU78" s="19">
        <v>1.78</v>
      </c>
      <c r="AV78" s="19">
        <v>58.1</v>
      </c>
      <c r="AW78" s="20">
        <v>7.1137136249999997E-2</v>
      </c>
      <c r="AX78" s="19">
        <f t="shared" si="25"/>
        <v>1.8074695814958207E-2</v>
      </c>
      <c r="AY78" s="18">
        <f t="shared" si="26"/>
        <v>4.5135257633972472</v>
      </c>
      <c r="AZ78" s="18">
        <f t="shared" si="27"/>
        <v>0.18038162763970519</v>
      </c>
    </row>
    <row r="79" spans="1:52" x14ac:dyDescent="0.3">
      <c r="A79" s="1">
        <v>77</v>
      </c>
      <c r="B79" s="1" t="s">
        <v>92</v>
      </c>
      <c r="E79" s="4" t="s">
        <v>86</v>
      </c>
      <c r="F79" s="4" t="s">
        <v>93</v>
      </c>
      <c r="G79" s="10" t="s">
        <v>87</v>
      </c>
      <c r="H79" s="11">
        <v>3.2827735827269326E-2</v>
      </c>
      <c r="I79" s="11">
        <v>0.14997639824356213</v>
      </c>
      <c r="J79" s="11">
        <v>-0.99894094654883769</v>
      </c>
      <c r="K79" s="11">
        <v>-4.5637495686485638E-3</v>
      </c>
      <c r="L79" s="11">
        <v>3.3356722256922162</v>
      </c>
      <c r="M79" s="11">
        <v>1.5239311927045522E-2</v>
      </c>
      <c r="O79" s="11">
        <v>2.2517772884292686</v>
      </c>
      <c r="P79" s="11">
        <v>1.0287442580330038E-2</v>
      </c>
      <c r="Q79" s="11">
        <v>45.290456328888851</v>
      </c>
      <c r="R79" s="11">
        <v>0.20691343292008896</v>
      </c>
      <c r="S79" s="11">
        <v>20.113204161714098</v>
      </c>
      <c r="T79" s="11">
        <v>48.695464552289749</v>
      </c>
      <c r="U79" s="11" t="s">
        <v>54</v>
      </c>
      <c r="V79" s="11">
        <v>0.90431997510474116</v>
      </c>
      <c r="W79" s="11">
        <v>0.93730094846459644</v>
      </c>
      <c r="X79" s="11">
        <f t="shared" si="28"/>
        <v>2.5500888798101968</v>
      </c>
      <c r="Y79" s="11">
        <f t="shared" si="29"/>
        <v>8.1139694603699269E-2</v>
      </c>
      <c r="Z79" s="11">
        <f t="shared" si="30"/>
        <v>0.10479137640697715</v>
      </c>
      <c r="AA79" s="11">
        <v>17.760344232495857</v>
      </c>
      <c r="AC79" s="11">
        <v>250</v>
      </c>
      <c r="AD79" s="11">
        <v>148.38859910279453</v>
      </c>
      <c r="AE79" s="11">
        <f t="shared" si="31"/>
        <v>0.59355439641117813</v>
      </c>
      <c r="AF79" s="11">
        <f t="shared" si="32"/>
        <v>101.61140089720547</v>
      </c>
      <c r="AH79" s="11">
        <v>3.9795054231751663E-2</v>
      </c>
      <c r="AI79" s="11">
        <v>371.39499999999998</v>
      </c>
      <c r="AJ79" s="11">
        <v>3.9728964545512642</v>
      </c>
      <c r="AK79" s="11">
        <v>270.74179007537487</v>
      </c>
      <c r="AL79" s="11">
        <v>0.72898609317673868</v>
      </c>
      <c r="AM79" s="11">
        <f t="shared" si="33"/>
        <v>149.71923538395259</v>
      </c>
      <c r="AN79" s="11">
        <f t="shared" si="34"/>
        <v>0.18348982952768075</v>
      </c>
      <c r="AO79" s="11">
        <f t="shared" si="35"/>
        <v>3.2439103613745255</v>
      </c>
      <c r="AP79" s="11">
        <f t="shared" si="36"/>
        <v>18.318509856310122</v>
      </c>
      <c r="AR79" s="18">
        <v>218.88601281087566</v>
      </c>
      <c r="AS79" s="19">
        <v>-28.715897192028986</v>
      </c>
      <c r="AT79" s="19">
        <v>-2.2203977615672525</v>
      </c>
      <c r="AU79" s="19">
        <v>0.60432971014492753</v>
      </c>
      <c r="AV79" s="19">
        <v>50.868659420289852</v>
      </c>
      <c r="AW79" s="20">
        <v>1.9014103058152175E-2</v>
      </c>
      <c r="AX79" s="19">
        <f t="shared" si="25"/>
        <v>1.4229725403220303E-2</v>
      </c>
      <c r="AY79" s="18">
        <f t="shared" si="26"/>
        <v>1.3227932067677537</v>
      </c>
      <c r="AZ79" s="18">
        <f t="shared" si="27"/>
        <v>4.1619212055740068E-2</v>
      </c>
    </row>
    <row r="80" spans="1:52" x14ac:dyDescent="0.3">
      <c r="A80" s="1">
        <v>79</v>
      </c>
      <c r="B80" s="1" t="s">
        <v>92</v>
      </c>
      <c r="E80" s="4" t="s">
        <v>86</v>
      </c>
      <c r="F80" s="4" t="s">
        <v>93</v>
      </c>
      <c r="G80" s="10" t="s">
        <v>87</v>
      </c>
      <c r="H80" s="11">
        <v>4.8225198696249388E-2</v>
      </c>
      <c r="I80" s="11">
        <v>0.22165757095651947</v>
      </c>
      <c r="J80" s="11">
        <v>-1.0820812073942419</v>
      </c>
      <c r="K80" s="11">
        <v>-4.9735718772136311E-3</v>
      </c>
      <c r="L80" s="11">
        <v>5.7135132500795098</v>
      </c>
      <c r="M80" s="11">
        <v>2.6261031636537521E-2</v>
      </c>
      <c r="O80" s="11">
        <v>4.4034064418646963</v>
      </c>
      <c r="P80" s="11">
        <v>2.0239385263827413E-2</v>
      </c>
      <c r="Q80" s="11">
        <v>80.344416325554008</v>
      </c>
      <c r="R80" s="11">
        <v>0.36928719101424218</v>
      </c>
      <c r="S80" s="11">
        <v>18.245968748578843</v>
      </c>
      <c r="T80" s="11">
        <v>85.101749776424839</v>
      </c>
      <c r="U80" s="11" t="s">
        <v>54</v>
      </c>
      <c r="V80" s="11">
        <v>0.93947202714093236</v>
      </c>
      <c r="W80" s="11">
        <v>0.93013873657744661</v>
      </c>
      <c r="X80" s="11">
        <f t="shared" si="28"/>
        <v>2.5345900100266494</v>
      </c>
      <c r="Y80" s="11">
        <f t="shared" si="29"/>
        <v>0.14569898466946113</v>
      </c>
      <c r="Z80" s="11">
        <f t="shared" si="30"/>
        <v>0.23690891816172541</v>
      </c>
      <c r="AA80" s="11">
        <v>31.699176595708764</v>
      </c>
      <c r="AC80" s="11">
        <v>250</v>
      </c>
      <c r="AD80" s="11">
        <v>131.52431914139777</v>
      </c>
      <c r="AE80" s="11">
        <f t="shared" si="31"/>
        <v>0.52609727656559102</v>
      </c>
      <c r="AF80" s="11">
        <f t="shared" si="32"/>
        <v>118.47568085860223</v>
      </c>
      <c r="AH80" s="11">
        <v>3.8848035918388035E-2</v>
      </c>
      <c r="AI80" s="11">
        <v>386.25666666666666</v>
      </c>
      <c r="AJ80" s="11">
        <v>5.7620050280661621</v>
      </c>
      <c r="AK80" s="11">
        <v>235.00243178595528</v>
      </c>
      <c r="AL80" s="11">
        <v>0.60841003422410478</v>
      </c>
      <c r="AM80" s="11">
        <f t="shared" si="33"/>
        <v>115.52122312658506</v>
      </c>
      <c r="AN80" s="11">
        <f t="shared" si="34"/>
        <v>0.10558998669050081</v>
      </c>
      <c r="AO80" s="11">
        <f t="shared" si="35"/>
        <v>5.1535949938420575</v>
      </c>
      <c r="AP80" s="11">
        <f t="shared" si="36"/>
        <v>15.661281705521812</v>
      </c>
      <c r="AR80" s="22">
        <v>217.56621480666357</v>
      </c>
      <c r="AS80" s="19">
        <v>-28.525080792565934</v>
      </c>
      <c r="AT80" s="19">
        <v>-2.1032967032967034</v>
      </c>
      <c r="AU80" s="16">
        <v>0.48</v>
      </c>
      <c r="AV80" s="19">
        <v>51.976923076923072</v>
      </c>
      <c r="AW80" s="20">
        <v>1.236895453612637E-2</v>
      </c>
      <c r="AX80" s="19">
        <f t="shared" si="25"/>
        <v>1.16543049389975E-2</v>
      </c>
      <c r="AY80" s="18">
        <f t="shared" si="26"/>
        <v>1.0443178310719852</v>
      </c>
      <c r="AZ80" s="18">
        <f t="shared" si="27"/>
        <v>2.6910666195407256E-2</v>
      </c>
    </row>
    <row r="81" spans="1:52" x14ac:dyDescent="0.3">
      <c r="A81" s="1">
        <v>82</v>
      </c>
      <c r="B81" s="1" t="s">
        <v>92</v>
      </c>
      <c r="E81" s="4" t="s">
        <v>86</v>
      </c>
      <c r="F81" s="4" t="s">
        <v>93</v>
      </c>
      <c r="G81" s="10" t="s">
        <v>87</v>
      </c>
      <c r="H81" s="11">
        <v>3.4656800109323288E-2</v>
      </c>
      <c r="I81" s="11">
        <v>0.15296525794945853</v>
      </c>
      <c r="J81" s="11">
        <v>-0.85126505914891404</v>
      </c>
      <c r="K81" s="11">
        <v>-3.7572418384074894E-3</v>
      </c>
      <c r="L81" s="11">
        <v>4.0299358767516331</v>
      </c>
      <c r="M81" s="11">
        <v>1.7786990690501103E-2</v>
      </c>
      <c r="O81" s="11">
        <v>2.8990515068903235</v>
      </c>
      <c r="P81" s="11">
        <v>1.2795588749145593E-2</v>
      </c>
      <c r="Q81" s="11">
        <v>62.492322510167959</v>
      </c>
      <c r="R81" s="11">
        <v>0.27582333632864781</v>
      </c>
      <c r="S81" s="11">
        <v>21.556127016591208</v>
      </c>
      <c r="T81" s="11">
        <v>72.531100526506179</v>
      </c>
      <c r="U81" s="11" t="s">
        <v>54</v>
      </c>
      <c r="V81" s="11">
        <v>0.73445618618085429</v>
      </c>
      <c r="W81" s="11">
        <v>0.98196841778915789</v>
      </c>
      <c r="X81" s="11">
        <f t="shared" si="28"/>
        <v>2.8023086494509895</v>
      </c>
      <c r="Y81" s="11">
        <f t="shared" si="29"/>
        <v>9.8427179455298539E-2</v>
      </c>
      <c r="Z81" s="11">
        <f t="shared" si="30"/>
        <v>0.24781036526904432</v>
      </c>
      <c r="AA81" s="11">
        <v>22.30029961989057</v>
      </c>
      <c r="AC81" s="11">
        <v>250</v>
      </c>
      <c r="AD81" s="11">
        <v>133.71875464441638</v>
      </c>
      <c r="AE81" s="11">
        <f t="shared" si="31"/>
        <v>0.53487501857766551</v>
      </c>
      <c r="AF81" s="11">
        <f t="shared" si="32"/>
        <v>116.28124535558362</v>
      </c>
      <c r="AH81" s="11">
        <v>1.9032557671562908E-2</v>
      </c>
      <c r="AI81" s="11">
        <v>371.35</v>
      </c>
      <c r="AJ81" s="11">
        <v>3.4318109759120512</v>
      </c>
      <c r="AK81" s="11">
        <v>192.94351453940919</v>
      </c>
      <c r="AL81" s="11">
        <v>0.51957321809454471</v>
      </c>
      <c r="AM81" s="11">
        <f t="shared" si="33"/>
        <v>93.920784077088356</v>
      </c>
      <c r="AN81" s="11">
        <f t="shared" si="34"/>
        <v>0.15139913641556582</v>
      </c>
      <c r="AO81" s="11">
        <f t="shared" si="35"/>
        <v>2.9122377578175067</v>
      </c>
      <c r="AP81" s="11">
        <f t="shared" si="36"/>
        <v>27.299180018818699</v>
      </c>
      <c r="AR81" s="22">
        <v>226.56648034924564</v>
      </c>
      <c r="AS81" s="19">
        <v>-28.491414598108747</v>
      </c>
      <c r="AT81" s="19">
        <v>-2.443535758081532</v>
      </c>
      <c r="AU81" s="16">
        <v>0.31</v>
      </c>
      <c r="AV81" s="16">
        <v>51.9</v>
      </c>
      <c r="AW81" s="20">
        <v>1.8181894170756503E-2</v>
      </c>
      <c r="AX81" s="19">
        <f t="shared" si="25"/>
        <v>2.6526017590543932E-2</v>
      </c>
      <c r="AY81" s="18">
        <f t="shared" si="26"/>
        <v>0.70235608908266145</v>
      </c>
      <c r="AZ81" s="18">
        <f t="shared" si="27"/>
        <v>4.119407768350767E-2</v>
      </c>
    </row>
    <row r="82" spans="1:52" x14ac:dyDescent="0.3">
      <c r="A82" s="1">
        <v>60</v>
      </c>
      <c r="B82" s="1" t="s">
        <v>94</v>
      </c>
      <c r="E82" s="6" t="s">
        <v>86</v>
      </c>
      <c r="F82" s="4" t="s">
        <v>93</v>
      </c>
      <c r="G82" s="10" t="s">
        <v>87</v>
      </c>
      <c r="H82" s="11">
        <v>2.1975859605832558E-2</v>
      </c>
      <c r="I82" s="11">
        <v>0.13414267498728788</v>
      </c>
      <c r="J82" s="11">
        <v>-1.5177859116632211</v>
      </c>
      <c r="K82" s="11">
        <v>-9.2647052675239577E-3</v>
      </c>
      <c r="L82" s="11">
        <v>2.1544833541583825</v>
      </c>
      <c r="M82" s="11">
        <v>1.3151165211561726E-2</v>
      </c>
      <c r="O82" s="11">
        <v>2.4194396659314439</v>
      </c>
      <c r="P82" s="11">
        <v>1.4768482989045669E-2</v>
      </c>
      <c r="Q82" s="11">
        <v>35.778451893077225</v>
      </c>
      <c r="R82" s="11">
        <v>0.21839497202501107</v>
      </c>
      <c r="S82" s="11">
        <v>14.78790829003918</v>
      </c>
      <c r="T82" s="11">
        <v>34.723464550354429</v>
      </c>
      <c r="U82" s="11" t="s">
        <v>57</v>
      </c>
      <c r="V82" s="11">
        <v>1.2849602970732585</v>
      </c>
      <c r="W82" s="11">
        <v>1.1213190847483945</v>
      </c>
      <c r="X82" s="11">
        <f t="shared" si="28"/>
        <v>2.6986058631511227</v>
      </c>
      <c r="Y82" s="11">
        <f t="shared" si="29"/>
        <v>8.0928814024732912E-2</v>
      </c>
      <c r="Z82" s="11">
        <f t="shared" si="30"/>
        <v>0.16843720642546037</v>
      </c>
      <c r="AA82" s="11">
        <v>13.2581242713596</v>
      </c>
      <c r="AC82" s="11">
        <v>250</v>
      </c>
      <c r="AD82" s="11">
        <v>151.96136156664534</v>
      </c>
      <c r="AE82" s="11">
        <f t="shared" si="31"/>
        <v>0.60784544626658132</v>
      </c>
      <c r="AF82" s="11">
        <f t="shared" si="32"/>
        <v>98.038638433354663</v>
      </c>
      <c r="AH82" s="11">
        <v>2.4115421508980845E-2</v>
      </c>
      <c r="AI82" s="11">
        <v>387.49666666666667</v>
      </c>
      <c r="AJ82" s="11">
        <v>2.1288104869090088</v>
      </c>
      <c r="AK82" s="11">
        <v>298.55913473822824</v>
      </c>
      <c r="AL82" s="11">
        <v>0.77048181422178663</v>
      </c>
      <c r="AM82" s="11">
        <f t="shared" si="33"/>
        <v>201.68872670449622</v>
      </c>
      <c r="AN82" s="11">
        <f t="shared" si="34"/>
        <v>0.36193067394200562</v>
      </c>
      <c r="AO82" s="11">
        <f t="shared" si="35"/>
        <v>1.3583286726872221</v>
      </c>
      <c r="AP82" s="11">
        <f t="shared" si="36"/>
        <v>31.949755219283677</v>
      </c>
      <c r="AR82" s="18">
        <v>163.82452197196096</v>
      </c>
      <c r="AS82" s="19">
        <v>-28.3</v>
      </c>
      <c r="AT82" s="19">
        <v>2.5</v>
      </c>
      <c r="AU82" s="19">
        <v>0.375</v>
      </c>
      <c r="AV82" s="19">
        <v>52.8</v>
      </c>
      <c r="AW82" s="19">
        <v>2.3285696500000001E-2</v>
      </c>
      <c r="AX82" s="19">
        <f t="shared" si="25"/>
        <v>2.8083587572192446E-2</v>
      </c>
      <c r="AY82" s="18">
        <f t="shared" si="26"/>
        <v>0.61434195739485364</v>
      </c>
      <c r="AZ82" s="18">
        <f t="shared" si="27"/>
        <v>3.8147680978966647E-2</v>
      </c>
    </row>
    <row r="83" spans="1:52" x14ac:dyDescent="0.3">
      <c r="A83" s="1">
        <v>67</v>
      </c>
      <c r="B83" s="1" t="s">
        <v>94</v>
      </c>
      <c r="E83" s="6" t="s">
        <v>86</v>
      </c>
      <c r="F83" s="4" t="s">
        <v>93</v>
      </c>
      <c r="G83" s="10" t="s">
        <v>87</v>
      </c>
      <c r="H83" s="11">
        <v>2.5297772371214212E-2</v>
      </c>
      <c r="I83" s="11">
        <v>0.15728030822129085</v>
      </c>
      <c r="J83" s="11">
        <v>-1.3794479725795086</v>
      </c>
      <c r="K83" s="11">
        <v>-8.5762492886296161E-3</v>
      </c>
      <c r="L83" s="11">
        <v>2.9381221407261298</v>
      </c>
      <c r="M83" s="11">
        <v>1.8266776580337488E-2</v>
      </c>
      <c r="O83" s="11">
        <v>3.0037768004965653</v>
      </c>
      <c r="P83" s="11">
        <v>1.8674962130169063E-2</v>
      </c>
      <c r="Q83" s="11">
        <v>40.215828454456883</v>
      </c>
      <c r="R83" s="11">
        <v>0.25002825552690944</v>
      </c>
      <c r="S83" s="11">
        <v>13.388421019767067</v>
      </c>
      <c r="T83" s="11">
        <v>40.294558282476295</v>
      </c>
      <c r="U83" s="11" t="s">
        <v>57</v>
      </c>
      <c r="V83" s="11">
        <v>1.1757941266494625</v>
      </c>
      <c r="W83" s="11">
        <v>1.0821867079454739</v>
      </c>
      <c r="X83" s="11">
        <f t="shared" si="28"/>
        <v>2.2165800066785968</v>
      </c>
      <c r="Y83" s="11">
        <f t="shared" si="29"/>
        <v>0.11279911159243956</v>
      </c>
      <c r="Z83" s="11">
        <f t="shared" si="30"/>
        <v>0.23794143513237084</v>
      </c>
      <c r="AA83" s="11">
        <v>18.143188305085243</v>
      </c>
      <c r="AC83" s="11">
        <v>250</v>
      </c>
      <c r="AD83" s="11">
        <v>133.8584639938752</v>
      </c>
      <c r="AE83" s="11">
        <f t="shared" si="31"/>
        <v>0.53543385597550086</v>
      </c>
      <c r="AF83" s="11">
        <f t="shared" si="32"/>
        <v>116.1415360061248</v>
      </c>
      <c r="AH83" s="11">
        <v>4.0396816001907969E-2</v>
      </c>
      <c r="AI83" s="11">
        <v>387.57666666666665</v>
      </c>
      <c r="AJ83" s="11">
        <v>3.0737571647989963</v>
      </c>
      <c r="AK83" s="11">
        <v>310.89424952883172</v>
      </c>
      <c r="AL83" s="11">
        <v>0.80214903596406317</v>
      </c>
      <c r="AM83" s="11">
        <f t="shared" si="33"/>
        <v>189.39117330159212</v>
      </c>
      <c r="AN83" s="11">
        <f t="shared" si="34"/>
        <v>0.26096695117960578</v>
      </c>
      <c r="AO83" s="11">
        <f t="shared" si="35"/>
        <v>2.271608128834933</v>
      </c>
      <c r="AP83" s="11">
        <f t="shared" si="36"/>
        <v>19.856739103551554</v>
      </c>
      <c r="AR83" s="18">
        <v>160.84513476169349</v>
      </c>
      <c r="AS83" s="19">
        <v>-29.558700000000002</v>
      </c>
      <c r="AT83" s="19">
        <v>3.0320808832684722</v>
      </c>
      <c r="AU83" s="19">
        <v>0.37</v>
      </c>
      <c r="AV83" s="19">
        <v>53.1</v>
      </c>
      <c r="AW83" s="19">
        <v>2.3273253712500001E-2</v>
      </c>
      <c r="AX83" s="19">
        <f t="shared" si="25"/>
        <v>2.8447886164891373E-2</v>
      </c>
      <c r="AY83" s="18">
        <f t="shared" si="26"/>
        <v>0.5951269986182659</v>
      </c>
      <c r="AZ83" s="18">
        <f t="shared" si="27"/>
        <v>3.7433896297301456E-2</v>
      </c>
    </row>
    <row r="84" spans="1:52" x14ac:dyDescent="0.3">
      <c r="A84" s="1">
        <v>83</v>
      </c>
      <c r="B84" s="1" t="s">
        <v>95</v>
      </c>
      <c r="E84" s="4" t="s">
        <v>93</v>
      </c>
      <c r="F84" s="4" t="s">
        <v>93</v>
      </c>
      <c r="G84" s="10" t="s">
        <v>96</v>
      </c>
      <c r="H84" s="11">
        <v>8.8232401641750127E-2</v>
      </c>
      <c r="I84" s="11">
        <v>0.46628543974787962</v>
      </c>
      <c r="J84" s="11">
        <v>-1.0313968286770727</v>
      </c>
      <c r="K84" s="11">
        <v>-5.4506656836448538E-3</v>
      </c>
      <c r="L84" s="11">
        <v>6.6468452925624684</v>
      </c>
      <c r="M84" s="11">
        <v>3.5126859549429547E-2</v>
      </c>
      <c r="O84" s="11">
        <v>5.4415023066932626</v>
      </c>
      <c r="P84" s="11">
        <v>2.8756933379958723E-2</v>
      </c>
      <c r="Q84" s="11">
        <v>78.665350046229719</v>
      </c>
      <c r="R84" s="11">
        <v>0.41572604459029583</v>
      </c>
      <c r="S84" s="11">
        <v>14.456549976918733</v>
      </c>
      <c r="T84" s="11">
        <v>77.626334087670728</v>
      </c>
      <c r="U84" s="11" t="s">
        <v>54</v>
      </c>
      <c r="V84" s="11">
        <v>1.0159538037114813</v>
      </c>
      <c r="W84" s="11">
        <v>0.93426894304178087</v>
      </c>
      <c r="X84" s="11">
        <f t="shared" si="28"/>
        <v>2.6670849223159014</v>
      </c>
      <c r="Y84" s="11">
        <f t="shared" si="29"/>
        <v>0.15587281871374001</v>
      </c>
      <c r="Z84" s="11">
        <f t="shared" si="30"/>
        <v>0.20619802392888301</v>
      </c>
      <c r="AA84" s="11">
        <v>29.494880117248943</v>
      </c>
      <c r="AC84" s="11">
        <v>250</v>
      </c>
      <c r="AD84" s="11">
        <v>174.66661715102526</v>
      </c>
      <c r="AE84" s="11">
        <f t="shared" si="31"/>
        <v>0.69866646860410109</v>
      </c>
      <c r="AF84" s="11">
        <f t="shared" si="32"/>
        <v>75.333382848974736</v>
      </c>
      <c r="AH84" s="11">
        <v>2.487059857893871E-2</v>
      </c>
      <c r="AI84" s="11">
        <v>385.6366666666666</v>
      </c>
      <c r="AJ84" s="11">
        <v>4.7961065567602175</v>
      </c>
      <c r="AK84" s="11">
        <v>193.41447015801887</v>
      </c>
      <c r="AL84" s="11">
        <v>0.50154585099450844</v>
      </c>
      <c r="AM84" s="11">
        <f t="shared" si="33"/>
        <v>139.05681392835123</v>
      </c>
      <c r="AN84" s="11">
        <f t="shared" si="34"/>
        <v>0.1045735421135647</v>
      </c>
      <c r="AO84" s="11">
        <f t="shared" si="35"/>
        <v>4.2945607057657087</v>
      </c>
      <c r="AP84" s="11">
        <f t="shared" si="36"/>
        <v>20.166215517596548</v>
      </c>
      <c r="AR84" s="18">
        <v>189.2240119902894</v>
      </c>
      <c r="AS84" s="19">
        <v>-29.783000000000001</v>
      </c>
      <c r="AT84" s="19">
        <v>-2.8</v>
      </c>
      <c r="AU84" s="19">
        <v>0.59</v>
      </c>
      <c r="AV84" s="19">
        <v>52.3</v>
      </c>
      <c r="AW84" s="20">
        <v>1.9162134087499998E-2</v>
      </c>
      <c r="AX84" s="19">
        <f t="shared" si="25"/>
        <v>1.4688805652456791E-2</v>
      </c>
      <c r="AY84" s="18">
        <f t="shared" si="26"/>
        <v>1.1164216707427075</v>
      </c>
      <c r="AZ84" s="18">
        <f t="shared" si="27"/>
        <v>3.6259358903326329E-2</v>
      </c>
    </row>
    <row r="85" spans="1:52" x14ac:dyDescent="0.3">
      <c r="A85" s="1">
        <v>84</v>
      </c>
      <c r="B85" s="1" t="s">
        <v>95</v>
      </c>
      <c r="E85" s="4" t="s">
        <v>93</v>
      </c>
      <c r="F85" s="4" t="s">
        <v>93</v>
      </c>
      <c r="G85" s="10" t="s">
        <v>96</v>
      </c>
      <c r="H85" s="11">
        <v>8.4986446219301376E-2</v>
      </c>
      <c r="I85" s="11">
        <v>0.4972326845913409</v>
      </c>
      <c r="J85" s="11">
        <v>-1.147728428746992</v>
      </c>
      <c r="K85" s="11">
        <v>-6.7150482599901756E-3</v>
      </c>
      <c r="L85" s="11">
        <v>4.9571597603250508</v>
      </c>
      <c r="M85" s="11">
        <v>2.9002999480813627E-2</v>
      </c>
      <c r="O85" s="11">
        <v>3.5032589387965785</v>
      </c>
      <c r="P85" s="11">
        <v>2.0496619454606891E-2</v>
      </c>
      <c r="Q85" s="15">
        <v>70.349379559162756</v>
      </c>
      <c r="R85" s="11">
        <v>0.41159517092024667</v>
      </c>
      <c r="S85" s="11">
        <v>20.081124686526543</v>
      </c>
      <c r="T85" s="11">
        <v>53.873837502137235</v>
      </c>
      <c r="U85" s="11" t="s">
        <v>54</v>
      </c>
      <c r="V85" s="11">
        <v>0.99492941486929509</v>
      </c>
      <c r="W85" s="11">
        <v>0.9492255706597067</v>
      </c>
      <c r="X85" s="11">
        <f t="shared" si="28"/>
        <v>3.2943004345369293</v>
      </c>
      <c r="Y85" s="11">
        <f t="shared" si="29"/>
        <v>0.12494160113787663</v>
      </c>
      <c r="Z85" s="11">
        <f t="shared" si="30"/>
        <v>0.23497685785554231</v>
      </c>
      <c r="AA85" s="15">
        <v>21.3548766899433</v>
      </c>
      <c r="AC85" s="11">
        <v>250</v>
      </c>
      <c r="AD85" s="11">
        <v>191.67117251223885</v>
      </c>
      <c r="AE85" s="11">
        <f t="shared" si="31"/>
        <v>0.76668469004895545</v>
      </c>
      <c r="AF85" s="11">
        <f t="shared" si="32"/>
        <v>58.328827487761146</v>
      </c>
      <c r="AH85" s="11">
        <f>0.0179479564794178*1.2</f>
        <v>2.1537547775301362E-2</v>
      </c>
      <c r="AI85" s="11">
        <v>386.65</v>
      </c>
      <c r="AJ85" s="11">
        <v>4.2051436900250039</v>
      </c>
      <c r="AK85" s="11">
        <f>AI85-AJ85/AH85</f>
        <v>191.40290251718713</v>
      </c>
      <c r="AL85" s="11">
        <f>AK85/AI85</f>
        <v>0.49502884396013747</v>
      </c>
      <c r="AM85" s="11">
        <f t="shared" si="33"/>
        <v>141.92273388919278</v>
      </c>
      <c r="AN85" s="11">
        <f t="shared" si="34"/>
        <v>0.11771984037891318</v>
      </c>
      <c r="AO85" s="11">
        <f t="shared" si="35"/>
        <v>3.7101148460648665</v>
      </c>
      <c r="AP85" s="11">
        <f t="shared" si="36"/>
        <v>22.984457150122832</v>
      </c>
      <c r="AR85" s="18">
        <v>170.91886525751806</v>
      </c>
      <c r="AS85" s="19">
        <v>-31.310375000000001</v>
      </c>
      <c r="AT85" s="19">
        <v>-2.1</v>
      </c>
      <c r="AU85" s="19">
        <v>0.41499999999999998</v>
      </c>
      <c r="AV85" s="19">
        <v>51.3</v>
      </c>
      <c r="AW85" s="20">
        <v>2.2441819700000001E-2</v>
      </c>
      <c r="AX85" s="19">
        <f t="shared" si="25"/>
        <v>2.4457079411633494E-2</v>
      </c>
      <c r="AY85" s="18">
        <f t="shared" si="26"/>
        <v>0.70931329081869987</v>
      </c>
      <c r="AZ85" s="18">
        <f t="shared" si="27"/>
        <v>3.8357303574378145E-2</v>
      </c>
    </row>
    <row r="86" spans="1:52" x14ac:dyDescent="0.3">
      <c r="A86" s="1">
        <v>66</v>
      </c>
      <c r="B86" s="1" t="s">
        <v>97</v>
      </c>
      <c r="E86" s="6" t="s">
        <v>93</v>
      </c>
      <c r="F86" s="4" t="s">
        <v>93</v>
      </c>
      <c r="G86" s="10" t="s">
        <v>96</v>
      </c>
      <c r="H86" s="11">
        <v>4.4045228007154977E-2</v>
      </c>
      <c r="I86" s="11">
        <v>0.22503942089168869</v>
      </c>
      <c r="J86" s="11">
        <v>-2.336420453690244</v>
      </c>
      <c r="K86" s="11">
        <v>-1.1937427268455439E-2</v>
      </c>
      <c r="L86" s="11">
        <v>5.6777696380352367</v>
      </c>
      <c r="M86" s="11">
        <v>2.9009317220296864E-2</v>
      </c>
      <c r="O86" s="11">
        <v>4.8151678272113765</v>
      </c>
      <c r="P86" s="11">
        <v>2.4602042681125685E-2</v>
      </c>
      <c r="Q86" s="11">
        <v>78.772226573459392</v>
      </c>
      <c r="R86" s="11">
        <v>0.40246939458595909</v>
      </c>
      <c r="S86" s="11">
        <v>16.359186096962897</v>
      </c>
      <c r="T86" s="11">
        <v>70.529176370502853</v>
      </c>
      <c r="U86" s="11" t="s">
        <v>57</v>
      </c>
      <c r="V86" s="11">
        <v>1.0945251127092417</v>
      </c>
      <c r="W86" s="11">
        <v>1.1038890285665539</v>
      </c>
      <c r="X86" s="11">
        <f t="shared" si="28"/>
        <v>2.1309567915304766</v>
      </c>
      <c r="Y86" s="11">
        <f t="shared" si="29"/>
        <v>0.18886792833415506</v>
      </c>
      <c r="Z86" s="11">
        <f t="shared" si="30"/>
        <v>0.22001360417520793</v>
      </c>
      <c r="AA86" s="11">
        <v>36.965661099530934</v>
      </c>
      <c r="AC86" s="11">
        <v>250</v>
      </c>
      <c r="AD86" s="11">
        <v>121.09201880676281</v>
      </c>
      <c r="AE86" s="11">
        <f t="shared" si="31"/>
        <v>0.48436807522705122</v>
      </c>
      <c r="AF86" s="11">
        <f t="shared" si="32"/>
        <v>128.90798119323719</v>
      </c>
      <c r="AH86" s="11">
        <v>2.1202376124677839E-2</v>
      </c>
      <c r="AI86" s="11">
        <v>371.11</v>
      </c>
      <c r="AJ86" s="11">
        <v>2.9766487514954747</v>
      </c>
      <c r="AK86" s="11">
        <v>229.79943509205174</v>
      </c>
      <c r="AL86" s="11">
        <v>0.61922188863693173</v>
      </c>
      <c r="AM86" s="11">
        <f t="shared" si="33"/>
        <v>162.21779489684309</v>
      </c>
      <c r="AN86" s="11">
        <f t="shared" si="34"/>
        <v>0.20802652255353721</v>
      </c>
      <c r="AO86" s="11">
        <f t="shared" si="35"/>
        <v>2.3574268628585431</v>
      </c>
      <c r="AP86" s="11">
        <f t="shared" si="36"/>
        <v>29.205306282450479</v>
      </c>
      <c r="AR86" s="18">
        <v>195.72227760199362</v>
      </c>
      <c r="AS86" s="19">
        <v>-31.25</v>
      </c>
      <c r="AT86" s="19">
        <v>2.8113061057377844</v>
      </c>
      <c r="AU86" s="19">
        <v>0.67</v>
      </c>
      <c r="AV86" s="19">
        <v>52.3</v>
      </c>
      <c r="AW86" s="19">
        <v>2.879460105E-2</v>
      </c>
      <c r="AX86" s="19">
        <f t="shared" si="25"/>
        <v>1.9437073842622617E-2</v>
      </c>
      <c r="AY86" s="18">
        <f t="shared" si="26"/>
        <v>1.3113392599333573</v>
      </c>
      <c r="AZ86" s="18">
        <f t="shared" si="27"/>
        <v>5.6357449001467573E-2</v>
      </c>
    </row>
    <row r="87" spans="1:52" x14ac:dyDescent="0.3">
      <c r="A87" s="1">
        <v>73</v>
      </c>
      <c r="B87" s="1" t="s">
        <v>97</v>
      </c>
      <c r="E87" s="4" t="s">
        <v>93</v>
      </c>
      <c r="F87" s="4" t="s">
        <v>93</v>
      </c>
      <c r="G87" s="10" t="s">
        <v>96</v>
      </c>
      <c r="H87" s="11">
        <v>3.8590483295336306E-2</v>
      </c>
      <c r="I87" s="11">
        <v>0.20284436973576164</v>
      </c>
      <c r="J87" s="11">
        <v>-2.1826763982388822</v>
      </c>
      <c r="K87" s="11">
        <v>-1.1472870524826888E-2</v>
      </c>
      <c r="L87" s="11">
        <v>4.1086936719897356</v>
      </c>
      <c r="M87" s="11">
        <v>2.1596655630192384E-2</v>
      </c>
      <c r="O87" s="11">
        <v>4.4577790246666824</v>
      </c>
      <c r="P87" s="11">
        <v>2.3431563936621883E-2</v>
      </c>
      <c r="Q87" s="11">
        <v>65.055059537392211</v>
      </c>
      <c r="R87" s="11">
        <v>0.34195095326985775</v>
      </c>
      <c r="S87" s="11">
        <v>14.593603491204123</v>
      </c>
      <c r="T87" s="11">
        <v>64.973029890242856</v>
      </c>
      <c r="U87" s="11" t="s">
        <v>57</v>
      </c>
      <c r="V87" s="11">
        <v>1.3040979060244242</v>
      </c>
      <c r="W87" s="11">
        <v>1.1094078307778859</v>
      </c>
      <c r="X87" s="11">
        <f t="shared" si="28"/>
        <v>2.6358151140648003</v>
      </c>
      <c r="Y87" s="11">
        <f t="shared" si="29"/>
        <v>0.12973252617195935</v>
      </c>
      <c r="Z87" s="11">
        <f t="shared" si="30"/>
        <v>0.14464950653319508</v>
      </c>
      <c r="AA87" s="11">
        <v>24.681192239264494</v>
      </c>
      <c r="AC87" s="11">
        <v>250</v>
      </c>
      <c r="AD87" s="11">
        <v>143.53090914810389</v>
      </c>
      <c r="AE87" s="11">
        <f t="shared" si="31"/>
        <v>0.5741236365924155</v>
      </c>
      <c r="AF87" s="11">
        <f t="shared" si="32"/>
        <v>106.46909085189611</v>
      </c>
      <c r="AH87" s="11">
        <v>1.3086441043217226E-2</v>
      </c>
      <c r="AI87" s="11">
        <v>461.90750000000003</v>
      </c>
      <c r="AJ87" s="11">
        <v>2.9159028679630077</v>
      </c>
      <c r="AK87" s="11">
        <v>210.65204614114529</v>
      </c>
      <c r="AL87" s="11">
        <v>0.45604811816466567</v>
      </c>
      <c r="AM87" s="11">
        <f t="shared" si="33"/>
        <v>135.09189195371647</v>
      </c>
      <c r="AN87" s="11">
        <f t="shared" si="34"/>
        <v>0.15640031194977763</v>
      </c>
      <c r="AO87" s="11">
        <f t="shared" si="35"/>
        <v>2.4598547497983421</v>
      </c>
      <c r="AP87" s="11">
        <f t="shared" si="36"/>
        <v>34.848903277720254</v>
      </c>
      <c r="AR87" s="18">
        <v>190.2467559026006</v>
      </c>
      <c r="AS87" s="19">
        <v>-30.49155</v>
      </c>
      <c r="AT87" s="19">
        <v>-4.1092599999999999</v>
      </c>
      <c r="AU87" s="19">
        <v>0.7</v>
      </c>
      <c r="AV87" s="19">
        <v>53.4</v>
      </c>
      <c r="AW87" s="20">
        <v>3.0985625025000001E-2</v>
      </c>
      <c r="AX87" s="19">
        <f t="shared" si="25"/>
        <v>2.0019666683780041E-2</v>
      </c>
      <c r="AY87" s="18">
        <f t="shared" si="26"/>
        <v>1.3317272913182041</v>
      </c>
      <c r="AZ87" s="18">
        <f t="shared" si="27"/>
        <v>5.8949146406206882E-2</v>
      </c>
    </row>
    <row r="88" spans="1:52" x14ac:dyDescent="0.3">
      <c r="A88" s="1">
        <v>78</v>
      </c>
      <c r="B88" s="1" t="s">
        <v>97</v>
      </c>
      <c r="E88" s="4" t="s">
        <v>93</v>
      </c>
      <c r="F88" s="4" t="s">
        <v>93</v>
      </c>
      <c r="G88" s="10" t="s">
        <v>96</v>
      </c>
      <c r="H88" s="11">
        <v>8.9199118897160257E-2</v>
      </c>
      <c r="I88" s="11">
        <v>0.42492110472016964</v>
      </c>
      <c r="J88" s="11">
        <v>-1.5348870149377136</v>
      </c>
      <c r="K88" s="11">
        <v>-7.3117974041864717E-3</v>
      </c>
      <c r="L88" s="11">
        <v>9.641853186910943</v>
      </c>
      <c r="M88" s="11">
        <v>4.593124863100323E-2</v>
      </c>
      <c r="O88" s="11">
        <v>5.0856322337509896</v>
      </c>
      <c r="P88" s="11">
        <v>2.4226612254516024E-2</v>
      </c>
      <c r="Q88" s="11">
        <v>98.254211516023574</v>
      </c>
      <c r="R88" s="11">
        <v>0.46805718057521206</v>
      </c>
      <c r="S88" s="11">
        <v>19.319960036424931</v>
      </c>
      <c r="T88" s="11">
        <v>92.949411365935049</v>
      </c>
      <c r="U88" s="11" t="s">
        <v>54</v>
      </c>
      <c r="V88" s="11">
        <v>0.89524221488993239</v>
      </c>
      <c r="W88" s="11">
        <v>0.86247588766705319</v>
      </c>
      <c r="X88" s="11">
        <f t="shared" si="28"/>
        <v>1.9719348936990677</v>
      </c>
      <c r="Y88" s="11">
        <f t="shared" si="29"/>
        <v>0.23735934795352387</v>
      </c>
      <c r="Z88" s="11">
        <f t="shared" si="30"/>
        <v>0.21667377362752141</v>
      </c>
      <c r="AA88" s="11">
        <v>49.826295903569481</v>
      </c>
      <c r="AC88" s="11">
        <v>250</v>
      </c>
      <c r="AD88" s="11">
        <v>141.90640775244361</v>
      </c>
      <c r="AE88" s="11">
        <f t="shared" si="31"/>
        <v>0.56762563100977448</v>
      </c>
      <c r="AF88" s="11">
        <f t="shared" si="32"/>
        <v>108.09359224755639</v>
      </c>
      <c r="AH88" s="11">
        <v>4.3367257435337245E-2</v>
      </c>
      <c r="AI88" s="11">
        <v>368.11</v>
      </c>
      <c r="AJ88" s="11">
        <v>7.1554869301619188</v>
      </c>
      <c r="AK88" s="11">
        <v>203.34081373962897</v>
      </c>
      <c r="AL88" s="11">
        <v>0.55239144206793878</v>
      </c>
      <c r="AM88" s="11">
        <f t="shared" si="33"/>
        <v>123.12155800447259</v>
      </c>
      <c r="AN88" s="11">
        <f t="shared" si="34"/>
        <v>7.7198302150408502E-2</v>
      </c>
      <c r="AO88" s="11">
        <f t="shared" si="35"/>
        <v>6.6030954880939801</v>
      </c>
      <c r="AP88" s="11">
        <f t="shared" si="36"/>
        <v>12.737523070062295</v>
      </c>
      <c r="AR88" s="18">
        <v>209.91924831764248</v>
      </c>
      <c r="AS88" s="19">
        <v>-31.32075</v>
      </c>
      <c r="AT88" s="19">
        <v>-2.7</v>
      </c>
      <c r="AU88" s="19">
        <v>0.85499999999999998</v>
      </c>
      <c r="AV88" s="19">
        <v>53.75</v>
      </c>
      <c r="AW88" s="20">
        <v>3.8084134962499995E-2</v>
      </c>
      <c r="AX88" s="19">
        <f t="shared" si="25"/>
        <v>2.0145247265482297E-2</v>
      </c>
      <c r="AY88" s="18">
        <f t="shared" si="26"/>
        <v>1.7948095731158431</v>
      </c>
      <c r="AZ88" s="18">
        <f t="shared" si="27"/>
        <v>7.9945929841556462E-2</v>
      </c>
    </row>
    <row r="89" spans="1:52" x14ac:dyDescent="0.3">
      <c r="A89" s="1">
        <v>68</v>
      </c>
      <c r="B89" s="1" t="s">
        <v>94</v>
      </c>
      <c r="E89" s="6" t="s">
        <v>93</v>
      </c>
      <c r="F89" s="4" t="s">
        <v>93</v>
      </c>
      <c r="G89" s="10" t="s">
        <v>96</v>
      </c>
      <c r="H89" s="11">
        <v>5.0447671117732719E-2</v>
      </c>
      <c r="I89" s="11">
        <v>0.31725546586123965</v>
      </c>
      <c r="J89" s="11">
        <v>-0.89020349530600718</v>
      </c>
      <c r="K89" s="11">
        <v>-5.5983144188263192E-3</v>
      </c>
      <c r="L89" s="11">
        <v>3.449747765590752</v>
      </c>
      <c r="M89" s="11">
        <v>2.1694784124366782E-2</v>
      </c>
      <c r="O89" s="11">
        <v>1.9106228040134798</v>
      </c>
      <c r="P89" s="11">
        <v>1.2015530436633703E-2</v>
      </c>
      <c r="Q89" s="15">
        <v>44.548952235105752</v>
      </c>
      <c r="R89" s="11">
        <v>0.28015958481006265</v>
      </c>
      <c r="S89" s="11">
        <v>23.316455839177479</v>
      </c>
      <c r="T89" s="11">
        <v>36.306439912573353</v>
      </c>
      <c r="U89" s="11" t="s">
        <v>57</v>
      </c>
      <c r="V89" s="11">
        <v>1.0287560530790296</v>
      </c>
      <c r="W89" s="11">
        <v>1.2314176012667293</v>
      </c>
      <c r="X89" s="11">
        <f t="shared" si="28"/>
        <v>2.8544364696292011</v>
      </c>
      <c r="Y89" s="11">
        <f t="shared" si="29"/>
        <v>9.8148824747343599E-2</v>
      </c>
      <c r="Z89" s="11">
        <f t="shared" si="30"/>
        <v>0.17409991086003299</v>
      </c>
      <c r="AA89" s="15">
        <v>15.606916709865601</v>
      </c>
      <c r="AC89" s="11">
        <v>250</v>
      </c>
      <c r="AD89" s="11">
        <v>181.61730384857862</v>
      </c>
      <c r="AE89" s="11">
        <f t="shared" si="31"/>
        <v>0.72646921539431442</v>
      </c>
      <c r="AF89" s="11">
        <f t="shared" si="32"/>
        <v>68.382696151421385</v>
      </c>
      <c r="AH89" s="11">
        <v>3.0523941431292684E-2</v>
      </c>
      <c r="AI89" s="11">
        <v>387.14333333333337</v>
      </c>
      <c r="AJ89" s="11">
        <v>3.110725327916084</v>
      </c>
      <c r="AK89" s="11">
        <v>284.96044757419196</v>
      </c>
      <c r="AL89" s="11">
        <v>0.73605929132412262</v>
      </c>
      <c r="AM89" s="11">
        <f t="shared" si="33"/>
        <v>223.29803067775288</v>
      </c>
      <c r="AN89" s="11">
        <f t="shared" si="34"/>
        <v>0.23661982776769894</v>
      </c>
      <c r="AO89" s="11">
        <f t="shared" si="35"/>
        <v>2.3746660365919614</v>
      </c>
      <c r="AP89" s="11">
        <f t="shared" si="36"/>
        <v>24.114162746018302</v>
      </c>
      <c r="AR89" s="18">
        <v>159.01277218592475</v>
      </c>
      <c r="AS89" s="19">
        <v>-29.558700000000002</v>
      </c>
      <c r="AT89" s="19">
        <v>3.1986699999999999</v>
      </c>
      <c r="AU89" s="19">
        <v>0.44</v>
      </c>
      <c r="AV89" s="19">
        <v>52.9</v>
      </c>
      <c r="AW89" s="19">
        <v>2.8984498250000001E-2</v>
      </c>
      <c r="AX89" s="19">
        <f t="shared" si="25"/>
        <v>2.9792553764513684E-2</v>
      </c>
      <c r="AY89" s="18">
        <f t="shared" si="26"/>
        <v>0.69965619761806896</v>
      </c>
      <c r="AZ89" s="18">
        <f t="shared" si="27"/>
        <v>4.6089054171505842E-2</v>
      </c>
    </row>
    <row r="90" spans="1:52" x14ac:dyDescent="0.3">
      <c r="A90" s="3">
        <v>1</v>
      </c>
      <c r="B90" s="1" t="s">
        <v>98</v>
      </c>
      <c r="C90" s="1" t="s">
        <v>54</v>
      </c>
      <c r="D90" s="5" t="s">
        <v>99</v>
      </c>
      <c r="E90" s="4" t="s">
        <v>66</v>
      </c>
      <c r="F90" s="4" t="s">
        <v>66</v>
      </c>
      <c r="G90" s="4"/>
      <c r="J90" s="11">
        <v>-2.7246697006408063</v>
      </c>
      <c r="K90" s="11">
        <v>-2.0806294994513735E-2</v>
      </c>
      <c r="AH90" s="11">
        <v>6.6257459833171835E-3</v>
      </c>
      <c r="AI90" s="11">
        <v>372.94499999999999</v>
      </c>
      <c r="AJ90" s="11">
        <v>0.96687113410011238</v>
      </c>
      <c r="AK90" s="11">
        <v>227.96640625700996</v>
      </c>
      <c r="AL90" s="11">
        <v>0.61126012215476799</v>
      </c>
      <c r="AR90" s="18">
        <v>130.95410313846148</v>
      </c>
      <c r="AS90" s="19">
        <v>-24.9</v>
      </c>
      <c r="AT90" s="19">
        <v>1.1876880616443524</v>
      </c>
      <c r="AU90" s="19"/>
      <c r="AV90" s="19"/>
      <c r="AW90" s="20">
        <v>3.7770790800000002E-2</v>
      </c>
      <c r="AX90" s="19"/>
      <c r="AZ90" s="18">
        <f t="shared" si="27"/>
        <v>4.9462400340444523E-2</v>
      </c>
    </row>
    <row r="91" spans="1:52" x14ac:dyDescent="0.3">
      <c r="A91" s="3">
        <v>6</v>
      </c>
      <c r="B91" s="1" t="s">
        <v>98</v>
      </c>
      <c r="C91" s="1" t="s">
        <v>54</v>
      </c>
      <c r="D91" s="5" t="s">
        <v>99</v>
      </c>
      <c r="E91" s="4" t="s">
        <v>66</v>
      </c>
      <c r="F91" s="4" t="s">
        <v>66</v>
      </c>
      <c r="G91" s="4"/>
      <c r="H91" s="11">
        <v>4.1658202395297383E-2</v>
      </c>
      <c r="I91" s="11">
        <v>0.31974511487218144</v>
      </c>
      <c r="J91" s="11">
        <v>-1.8676614736227424</v>
      </c>
      <c r="K91" s="11">
        <v>-1.4335127251992612E-2</v>
      </c>
      <c r="L91" s="11">
        <v>2.7689552154865469</v>
      </c>
      <c r="M91" s="11">
        <v>2.1252955061537085E-2</v>
      </c>
      <c r="Q91" s="11">
        <v>39.525314206087877</v>
      </c>
      <c r="R91" s="11">
        <v>0.3033742553570023</v>
      </c>
      <c r="T91" s="11">
        <v>41.433239124315953</v>
      </c>
      <c r="X91" s="11">
        <f t="shared" ref="X91:X98" si="37">Q91/AA91</f>
        <v>2.6833742855850558</v>
      </c>
      <c r="Y91" s="11">
        <f t="shared" ref="Y91:Y98" si="38">AA91/AR91</f>
        <v>0.11305700326142078</v>
      </c>
      <c r="Z91" s="11">
        <f t="shared" ref="Z91:Z98" si="39">Y91/6.25/20.5/(AU91/100)</f>
        <v>8.0217829365087909E-2</v>
      </c>
      <c r="AA91" s="11">
        <v>14.729705959550916</v>
      </c>
      <c r="AC91" s="11">
        <v>250</v>
      </c>
      <c r="AD91" s="11">
        <v>183.53157226488673</v>
      </c>
      <c r="AE91" s="11">
        <f t="shared" ref="AE91:AE98" si="40">AD91/AC91</f>
        <v>0.73412628905954691</v>
      </c>
      <c r="AF91" s="11">
        <f t="shared" ref="AF91:AF98" si="41">AC91-AD91</f>
        <v>66.468427735113266</v>
      </c>
      <c r="AH91" s="11">
        <v>2.5123672708101796E-2</v>
      </c>
      <c r="AI91" s="11">
        <v>321.44</v>
      </c>
      <c r="AJ91" s="11">
        <v>2.871291932669692</v>
      </c>
      <c r="AK91" s="11">
        <v>207.15368660825743</v>
      </c>
      <c r="AL91" s="11">
        <v>0.64445522215112439</v>
      </c>
      <c r="AM91" s="11">
        <f t="shared" ref="AM91:AM98" si="42">AK91-AJ91/H91</f>
        <v>138.22867862486399</v>
      </c>
      <c r="AN91" s="11">
        <f t="shared" ref="AN91:AN98" si="43">AL91/AJ91</f>
        <v>0.22444782253538317</v>
      </c>
      <c r="AO91" s="11">
        <f t="shared" ref="AO91:AO98" si="44">AJ91-AL91</f>
        <v>2.2268367105185676</v>
      </c>
      <c r="AP91" s="11">
        <f t="shared" ref="AP91:AP98" si="45">AL91/AH91</f>
        <v>25.651314186373025</v>
      </c>
      <c r="AR91" s="18">
        <v>130.28565709893741</v>
      </c>
      <c r="AS91" s="19">
        <v>-24.322204778410502</v>
      </c>
      <c r="AT91" s="19">
        <v>3.4</v>
      </c>
      <c r="AU91" s="19">
        <v>1.1000000000000001</v>
      </c>
      <c r="AV91" s="19">
        <v>52.2</v>
      </c>
      <c r="AW91" s="20">
        <v>7.8027561412500002E-2</v>
      </c>
      <c r="AX91" s="19">
        <f t="shared" ref="AX91:AX98" si="46">AW91/AU91*14.0067/30.97</f>
        <v>3.2081153152213694E-2</v>
      </c>
      <c r="AY91" s="18">
        <f t="shared" ref="AY91:AY98" si="47">AU91*AR91/100</f>
        <v>1.4331422280883115</v>
      </c>
      <c r="AZ91" s="18">
        <f t="shared" si="27"/>
        <v>0.10165872110455255</v>
      </c>
    </row>
    <row r="92" spans="1:52" x14ac:dyDescent="0.3">
      <c r="A92" s="1">
        <v>95</v>
      </c>
      <c r="B92" s="1" t="s">
        <v>98</v>
      </c>
      <c r="C92" s="1" t="s">
        <v>54</v>
      </c>
      <c r="D92" s="5" t="s">
        <v>99</v>
      </c>
      <c r="E92" s="4" t="s">
        <v>66</v>
      </c>
      <c r="F92" s="4" t="s">
        <v>66</v>
      </c>
      <c r="G92" s="4"/>
      <c r="H92" s="11">
        <v>0.11637815638969909</v>
      </c>
      <c r="I92" s="11">
        <v>0.68815368198293947</v>
      </c>
      <c r="J92" s="11">
        <v>-0.65920652229418331</v>
      </c>
      <c r="K92" s="11">
        <v>-3.8979427890650387E-3</v>
      </c>
      <c r="L92" s="11">
        <v>6.3900416100114192</v>
      </c>
      <c r="M92" s="11">
        <v>3.7784845527444419E-2</v>
      </c>
      <c r="O92" s="11">
        <v>4.373424734928693</v>
      </c>
      <c r="P92" s="11">
        <v>2.5860422845492226E-2</v>
      </c>
      <c r="Q92" s="11">
        <v>61.704133173630183</v>
      </c>
      <c r="R92" s="11">
        <v>0.36486165234318541</v>
      </c>
      <c r="S92" s="11">
        <v>14.108881920574824</v>
      </c>
      <c r="T92" s="11">
        <v>67.642606834617638</v>
      </c>
      <c r="U92" s="11" t="s">
        <v>54</v>
      </c>
      <c r="V92" s="11">
        <v>1.110275226479893</v>
      </c>
      <c r="W92" s="11">
        <v>0.95634126877166947</v>
      </c>
      <c r="X92" s="11">
        <f t="shared" si="37"/>
        <v>2.4072177008111417</v>
      </c>
      <c r="Y92" s="11">
        <f t="shared" si="38"/>
        <v>0.15156986101433234</v>
      </c>
      <c r="Z92" s="11">
        <f t="shared" si="39"/>
        <v>0.13443003194175815</v>
      </c>
      <c r="AA92" s="11">
        <v>25.632967534609858</v>
      </c>
      <c r="AC92" s="11">
        <v>250</v>
      </c>
      <c r="AD92" s="11">
        <v>195.09243136131155</v>
      </c>
      <c r="AE92" s="11">
        <f t="shared" si="40"/>
        <v>0.78036972544524619</v>
      </c>
      <c r="AF92" s="11">
        <f t="shared" si="41"/>
        <v>54.907568638688446</v>
      </c>
      <c r="AH92" s="11">
        <v>2.052468405220674E-2</v>
      </c>
      <c r="AI92" s="11">
        <v>369.92500000000001</v>
      </c>
      <c r="AJ92" s="11">
        <v>4.1847096766702796</v>
      </c>
      <c r="AK92" s="11">
        <v>166.91830581315796</v>
      </c>
      <c r="AL92" s="11">
        <v>0.45122202017478663</v>
      </c>
      <c r="AM92" s="11">
        <f t="shared" si="42"/>
        <v>130.96044390428278</v>
      </c>
      <c r="AN92" s="11">
        <f t="shared" si="43"/>
        <v>0.10782636193147294</v>
      </c>
      <c r="AO92" s="11">
        <f t="shared" si="44"/>
        <v>3.7334876564954929</v>
      </c>
      <c r="AP92" s="11">
        <f t="shared" si="45"/>
        <v>21.984358883530433</v>
      </c>
      <c r="AR92" s="18">
        <v>169.11652067943785</v>
      </c>
      <c r="AS92" s="19">
        <v>-28.371802006466499</v>
      </c>
      <c r="AT92" s="19">
        <v>2.7377199999999999</v>
      </c>
      <c r="AU92" s="19">
        <v>0.88</v>
      </c>
      <c r="AV92" s="19">
        <v>52.3</v>
      </c>
      <c r="AW92" s="20">
        <v>7.8724480649999998E-2</v>
      </c>
      <c r="AX92" s="19">
        <f t="shared" si="46"/>
        <v>4.0459615724908089E-2</v>
      </c>
      <c r="AY92" s="18">
        <f t="shared" si="47"/>
        <v>1.4882253819790532</v>
      </c>
      <c r="AZ92" s="18">
        <f t="shared" si="27"/>
        <v>0.1331361025982373</v>
      </c>
    </row>
    <row r="93" spans="1:52" x14ac:dyDescent="0.3">
      <c r="A93" s="1">
        <v>92</v>
      </c>
      <c r="B93" s="1" t="s">
        <v>100</v>
      </c>
      <c r="C93" s="1" t="s">
        <v>54</v>
      </c>
      <c r="D93" s="5" t="s">
        <v>99</v>
      </c>
      <c r="E93" s="4" t="s">
        <v>66</v>
      </c>
      <c r="F93" s="4" t="s">
        <v>66</v>
      </c>
      <c r="G93" s="4"/>
      <c r="H93" s="11">
        <v>6.2656309595617424E-2</v>
      </c>
      <c r="I93" s="11">
        <v>0.3953166964305222</v>
      </c>
      <c r="J93" s="11">
        <v>-1.0168463572925177</v>
      </c>
      <c r="K93" s="11">
        <v>-6.4155764253693813E-3</v>
      </c>
      <c r="L93" s="11">
        <v>5.8180479915736143</v>
      </c>
      <c r="M93" s="11">
        <v>3.6707739835733805E-2</v>
      </c>
      <c r="O93" s="11">
        <v>5.115002907739167</v>
      </c>
      <c r="P93" s="11">
        <v>3.227202599020286E-2</v>
      </c>
      <c r="Q93" s="11">
        <v>75.560533070008532</v>
      </c>
      <c r="R93" s="11">
        <v>0.47673315754706236</v>
      </c>
      <c r="S93" s="11">
        <v>14.772334333511909</v>
      </c>
      <c r="T93" s="11">
        <v>80.886219481904689</v>
      </c>
      <c r="U93" s="11" t="s">
        <v>57</v>
      </c>
      <c r="V93" s="11">
        <v>1.3477028586871276</v>
      </c>
      <c r="W93" s="11">
        <v>1.1300350369378818</v>
      </c>
      <c r="X93" s="11">
        <f t="shared" si="37"/>
        <v>2.6894007737817573</v>
      </c>
      <c r="Y93" s="11">
        <f t="shared" si="38"/>
        <v>0.17726370952020437</v>
      </c>
      <c r="Z93" s="11">
        <f t="shared" si="39"/>
        <v>0.10642474117535722</v>
      </c>
      <c r="AA93" s="11">
        <v>28.095676109945302</v>
      </c>
      <c r="AC93" s="11">
        <v>250</v>
      </c>
      <c r="AD93" s="11">
        <v>157.14346202125242</v>
      </c>
      <c r="AE93" s="11">
        <f t="shared" si="40"/>
        <v>0.62857384808500971</v>
      </c>
      <c r="AF93" s="11">
        <f t="shared" si="41"/>
        <v>92.856537978747582</v>
      </c>
      <c r="AH93" s="11">
        <v>2.051149860208426E-2</v>
      </c>
      <c r="AI93" s="11">
        <v>370.06</v>
      </c>
      <c r="AJ93" s="11">
        <v>3.9007646937332003</v>
      </c>
      <c r="AK93" s="11">
        <v>175.62006093953204</v>
      </c>
      <c r="AL93" s="11">
        <v>0.47457185575185656</v>
      </c>
      <c r="AM93" s="11">
        <f t="shared" si="42"/>
        <v>113.3635265392672</v>
      </c>
      <c r="AN93" s="11">
        <f t="shared" si="43"/>
        <v>0.12166123645301732</v>
      </c>
      <c r="AO93" s="11">
        <f t="shared" si="44"/>
        <v>3.4261928379813438</v>
      </c>
      <c r="AP93" s="11">
        <f t="shared" si="45"/>
        <v>23.136868980584058</v>
      </c>
      <c r="AR93" s="18">
        <v>158.49649195535412</v>
      </c>
      <c r="AS93" s="19">
        <v>-27.194828205352248</v>
      </c>
      <c r="AT93" s="19">
        <v>2.4563076776658459</v>
      </c>
      <c r="AU93" s="19">
        <v>1.3</v>
      </c>
      <c r="AV93" s="19">
        <v>48.9</v>
      </c>
      <c r="AW93" s="20">
        <v>0.165528400375</v>
      </c>
      <c r="AX93" s="19">
        <f t="shared" si="46"/>
        <v>5.7586911540510981E-2</v>
      </c>
      <c r="AY93" s="18">
        <f t="shared" si="47"/>
        <v>2.0604543954196033</v>
      </c>
      <c r="AZ93" s="18">
        <f t="shared" si="27"/>
        <v>0.26235670778418824</v>
      </c>
    </row>
    <row r="94" spans="1:52" x14ac:dyDescent="0.3">
      <c r="A94" s="1">
        <v>94</v>
      </c>
      <c r="B94" s="1" t="s">
        <v>101</v>
      </c>
      <c r="C94" s="1" t="s">
        <v>54</v>
      </c>
      <c r="E94" s="4" t="s">
        <v>66</v>
      </c>
      <c r="F94" s="4" t="s">
        <v>66</v>
      </c>
      <c r="G94" s="4"/>
      <c r="H94" s="11">
        <v>0.11074340189541239</v>
      </c>
      <c r="I94" s="11">
        <v>0.71360626450789066</v>
      </c>
      <c r="J94" s="11">
        <v>-0.79610865207914405</v>
      </c>
      <c r="K94" s="11">
        <v>-5.1299500613963362E-3</v>
      </c>
      <c r="L94" s="11">
        <v>7.3172494522613816</v>
      </c>
      <c r="M94" s="11">
        <v>4.7150755338291286E-2</v>
      </c>
      <c r="O94" s="11">
        <v>5.9699763572321665</v>
      </c>
      <c r="P94" s="11">
        <v>3.8469222134861585E-2</v>
      </c>
      <c r="Q94" s="11">
        <v>84.21618889969703</v>
      </c>
      <c r="R94" s="11">
        <v>0.54267070491983183</v>
      </c>
      <c r="S94" s="11">
        <v>14.10662017072741</v>
      </c>
      <c r="T94" s="11">
        <v>86.959999333934036</v>
      </c>
      <c r="U94" s="11" t="s">
        <v>54</v>
      </c>
      <c r="V94" s="11">
        <v>0.97316587014539246</v>
      </c>
      <c r="W94" s="11">
        <v>0.95253907179914632</v>
      </c>
      <c r="X94" s="11">
        <f t="shared" si="37"/>
        <v>2.7480408700320962</v>
      </c>
      <c r="Y94" s="11">
        <f t="shared" si="38"/>
        <v>0.19747548547685667</v>
      </c>
      <c r="Z94" s="11">
        <f t="shared" si="39"/>
        <v>9.6935351054753996E-2</v>
      </c>
      <c r="AA94" s="11">
        <v>30.64590116474993</v>
      </c>
      <c r="AC94" s="11">
        <v>250</v>
      </c>
      <c r="AD94" s="11">
        <v>183.92609106254565</v>
      </c>
      <c r="AE94" s="11">
        <f t="shared" si="40"/>
        <v>0.7357043642501826</v>
      </c>
      <c r="AF94" s="11">
        <f t="shared" si="41"/>
        <v>66.073908937454348</v>
      </c>
      <c r="AH94" s="11">
        <v>3.8212281658440435E-2</v>
      </c>
      <c r="AI94" s="11">
        <v>385.47666666666669</v>
      </c>
      <c r="AJ94" s="11">
        <v>6.7550169448096087</v>
      </c>
      <c r="AK94" s="11">
        <v>205.99255415249286</v>
      </c>
      <c r="AL94" s="11">
        <v>0.53438397694411122</v>
      </c>
      <c r="AM94" s="11">
        <f t="shared" si="42"/>
        <v>144.99553916834833</v>
      </c>
      <c r="AN94" s="11">
        <f t="shared" si="43"/>
        <v>7.9109198586795396E-2</v>
      </c>
      <c r="AO94" s="11">
        <f t="shared" si="44"/>
        <v>6.2206329678654972</v>
      </c>
      <c r="AP94" s="11">
        <f t="shared" si="45"/>
        <v>13.9846131597346</v>
      </c>
      <c r="AR94" s="22">
        <v>155.18838245034473</v>
      </c>
      <c r="AS94" s="19">
        <v>-26.037567729916248</v>
      </c>
      <c r="AT94" s="19">
        <v>1.61582</v>
      </c>
      <c r="AU94" s="19">
        <v>1.59</v>
      </c>
      <c r="AV94" s="19">
        <v>51.4</v>
      </c>
      <c r="AW94" s="19">
        <v>0.13515012812499999</v>
      </c>
      <c r="AX94" s="19">
        <f t="shared" si="46"/>
        <v>3.8442706770569962E-2</v>
      </c>
      <c r="AY94" s="18">
        <f t="shared" si="47"/>
        <v>2.4674952809604811</v>
      </c>
      <c r="AZ94" s="18">
        <f t="shared" si="27"/>
        <v>0.20973729771675589</v>
      </c>
    </row>
    <row r="95" spans="1:52" x14ac:dyDescent="0.3">
      <c r="A95" s="1">
        <v>91</v>
      </c>
      <c r="B95" s="1" t="s">
        <v>102</v>
      </c>
      <c r="C95" s="1" t="s">
        <v>54</v>
      </c>
      <c r="E95" s="4" t="s">
        <v>66</v>
      </c>
      <c r="F95" s="4" t="s">
        <v>66</v>
      </c>
      <c r="G95" s="4"/>
      <c r="H95" s="11">
        <v>5.2526292773439037E-2</v>
      </c>
      <c r="I95" s="11">
        <v>1.1460582735796425</v>
      </c>
      <c r="J95" s="11">
        <v>-0.92555383100015687</v>
      </c>
      <c r="K95" s="11">
        <v>-2.0194431581842906E-2</v>
      </c>
      <c r="L95" s="11">
        <v>4.2979691816361925</v>
      </c>
      <c r="M95" s="11">
        <v>9.3776333339391393E-2</v>
      </c>
      <c r="O95" s="11">
        <v>2.9579438746168605</v>
      </c>
      <c r="P95" s="11">
        <v>6.4538650479500179E-2</v>
      </c>
      <c r="Q95" s="11">
        <v>42.394039763812593</v>
      </c>
      <c r="R95" s="11">
        <v>0.92498513518453129</v>
      </c>
      <c r="S95" s="11">
        <v>14.332266452927152</v>
      </c>
      <c r="T95" s="11">
        <v>44.895773422586586</v>
      </c>
      <c r="U95" s="11" t="s">
        <v>54</v>
      </c>
      <c r="V95" s="11">
        <v>1.0481599315759718</v>
      </c>
      <c r="W95" s="11">
        <v>0.96547696391242266</v>
      </c>
      <c r="X95" s="11">
        <f t="shared" si="37"/>
        <v>2.1053014234121674</v>
      </c>
      <c r="Y95" s="11">
        <f t="shared" si="38"/>
        <v>0.43935995335307459</v>
      </c>
      <c r="Z95" s="11">
        <f t="shared" si="39"/>
        <v>0.25978415571504782</v>
      </c>
      <c r="AA95" s="11">
        <v>20.136802878849743</v>
      </c>
      <c r="AC95" s="11">
        <v>250</v>
      </c>
      <c r="AD95" s="11">
        <v>168.1748995655459</v>
      </c>
      <c r="AE95" s="11">
        <f t="shared" si="40"/>
        <v>0.67269959826218362</v>
      </c>
      <c r="AF95" s="11">
        <f t="shared" si="41"/>
        <v>81.8251004344541</v>
      </c>
      <c r="AH95" s="11">
        <v>6.3771103643615309E-2</v>
      </c>
      <c r="AI95" s="11">
        <v>367.97</v>
      </c>
      <c r="AJ95" s="11">
        <v>4.8768721958260928</v>
      </c>
      <c r="AK95" s="11">
        <v>291.25630687655337</v>
      </c>
      <c r="AL95" s="11">
        <v>0.79152188188317896</v>
      </c>
      <c r="AM95" s="11">
        <f t="shared" si="42"/>
        <v>198.41000194387058</v>
      </c>
      <c r="AN95" s="11">
        <f t="shared" si="43"/>
        <v>0.16230113279585404</v>
      </c>
      <c r="AO95" s="11">
        <f t="shared" si="44"/>
        <v>4.0853503139429135</v>
      </c>
      <c r="AP95" s="11">
        <f t="shared" si="45"/>
        <v>12.411920707952579</v>
      </c>
      <c r="AR95" s="18">
        <v>45.832130864843712</v>
      </c>
      <c r="AS95" s="19">
        <v>-29.138451741878598</v>
      </c>
      <c r="AT95" s="19">
        <v>-2.2108300000000001</v>
      </c>
      <c r="AU95" s="19">
        <v>1.32</v>
      </c>
      <c r="AV95" s="19">
        <v>50.15</v>
      </c>
      <c r="AW95" s="23">
        <v>0.50830839937499994</v>
      </c>
      <c r="AX95" s="19">
        <f t="shared" si="46"/>
        <v>0.1741598237181097</v>
      </c>
      <c r="AY95" s="18">
        <f t="shared" si="47"/>
        <v>0.60498412741593699</v>
      </c>
      <c r="AZ95" s="18">
        <f t="shared" si="27"/>
        <v>0.23296857079854238</v>
      </c>
    </row>
    <row r="96" spans="1:52" x14ac:dyDescent="0.3">
      <c r="A96" s="1">
        <v>93</v>
      </c>
      <c r="B96" s="1" t="s">
        <v>102</v>
      </c>
      <c r="C96" s="1" t="s">
        <v>54</v>
      </c>
      <c r="E96" s="4" t="s">
        <v>66</v>
      </c>
      <c r="F96" s="4" t="s">
        <v>66</v>
      </c>
      <c r="G96" s="4"/>
      <c r="H96" s="11">
        <v>6.3017469441351212E-2</v>
      </c>
      <c r="I96" s="11">
        <v>0.85234465431975659</v>
      </c>
      <c r="J96" s="11">
        <v>-1.5822868561138108</v>
      </c>
      <c r="K96" s="11">
        <v>-2.1401267860560139E-2</v>
      </c>
      <c r="L96" s="11">
        <v>4.3125886811165515</v>
      </c>
      <c r="M96" s="11">
        <v>5.8330046274717016E-2</v>
      </c>
      <c r="O96" s="11">
        <v>3.8747439206583287</v>
      </c>
      <c r="P96" s="11">
        <v>5.2407963964734648E-2</v>
      </c>
      <c r="Q96" s="11">
        <v>57.157345953670976</v>
      </c>
      <c r="R96" s="11">
        <v>0.77308338006267974</v>
      </c>
      <c r="S96" s="11">
        <v>14.751257663489618</v>
      </c>
      <c r="T96" s="11">
        <v>61.949198889111614</v>
      </c>
      <c r="U96" s="11" t="s">
        <v>54</v>
      </c>
      <c r="V96" s="11">
        <v>1.0360590268808623</v>
      </c>
      <c r="W96" s="11">
        <v>0.94018379861026646</v>
      </c>
      <c r="X96" s="11">
        <f t="shared" si="37"/>
        <v>2.794287506290948</v>
      </c>
      <c r="Y96" s="11">
        <f t="shared" si="38"/>
        <v>0.27666565388214004</v>
      </c>
      <c r="Z96" s="11">
        <f t="shared" si="39"/>
        <v>0.10796708444181075</v>
      </c>
      <c r="AA96" s="11">
        <v>20.455069789701021</v>
      </c>
      <c r="AC96" s="11">
        <v>250</v>
      </c>
      <c r="AD96" s="11">
        <v>181.56518788603256</v>
      </c>
      <c r="AE96" s="11">
        <f t="shared" si="40"/>
        <v>0.72626075154413028</v>
      </c>
      <c r="AF96" s="11">
        <f t="shared" si="41"/>
        <v>68.434812113967439</v>
      </c>
      <c r="AH96" s="11">
        <v>2.8549142230702419E-2</v>
      </c>
      <c r="AI96" s="11">
        <v>369.22500000000002</v>
      </c>
      <c r="AJ96" s="11">
        <v>4.4942651239758584</v>
      </c>
      <c r="AK96" s="11">
        <v>211.98175895678503</v>
      </c>
      <c r="AL96" s="11">
        <v>0.57412623456370782</v>
      </c>
      <c r="AM96" s="11">
        <f t="shared" si="42"/>
        <v>140.66399320361467</v>
      </c>
      <c r="AN96" s="11">
        <f t="shared" si="43"/>
        <v>0.12774640986373456</v>
      </c>
      <c r="AO96" s="11">
        <f t="shared" si="44"/>
        <v>3.9201388894121507</v>
      </c>
      <c r="AP96" s="11">
        <f t="shared" si="45"/>
        <v>20.110104532187275</v>
      </c>
      <c r="AR96" s="18">
        <v>73.934257840385598</v>
      </c>
      <c r="AS96" s="19">
        <v>-24.908974036867747</v>
      </c>
      <c r="AT96" s="19">
        <v>0.74611000000000005</v>
      </c>
      <c r="AU96" s="19">
        <v>2</v>
      </c>
      <c r="AV96" s="19">
        <v>50.8</v>
      </c>
      <c r="AW96" s="23">
        <v>0.591468934</v>
      </c>
      <c r="AX96" s="19">
        <f t="shared" si="46"/>
        <v>0.13375085434061676</v>
      </c>
      <c r="AY96" s="18">
        <f t="shared" si="47"/>
        <v>1.478685156807712</v>
      </c>
      <c r="AZ96" s="18">
        <f t="shared" si="27"/>
        <v>0.43729816670934013</v>
      </c>
    </row>
    <row r="97" spans="1:52" x14ac:dyDescent="0.3">
      <c r="A97" s="3">
        <v>17</v>
      </c>
      <c r="B97" s="1" t="s">
        <v>103</v>
      </c>
      <c r="C97" s="1" t="s">
        <v>54</v>
      </c>
      <c r="D97" s="5" t="s">
        <v>99</v>
      </c>
      <c r="E97" s="4" t="s">
        <v>66</v>
      </c>
      <c r="F97" s="4" t="s">
        <v>66</v>
      </c>
      <c r="G97" s="4"/>
      <c r="H97" s="11">
        <v>7.2596167934083855E-2</v>
      </c>
      <c r="I97" s="11">
        <v>0.34749176064887943</v>
      </c>
      <c r="J97" s="11">
        <v>-1.2059363749978604</v>
      </c>
      <c r="K97" s="11">
        <v>-5.77238394399863E-3</v>
      </c>
      <c r="L97" s="11">
        <v>5.1180539496259989</v>
      </c>
      <c r="M97" s="11">
        <v>2.4498284532956646E-2</v>
      </c>
      <c r="O97" s="11">
        <v>4.25819299051774</v>
      </c>
      <c r="P97" s="11">
        <v>2.0382439205348397E-2</v>
      </c>
      <c r="Q97" s="11">
        <v>61.273112856397901</v>
      </c>
      <c r="R97" s="11">
        <v>0.29329236615133597</v>
      </c>
      <c r="S97" s="11">
        <v>14.389463557157351</v>
      </c>
      <c r="T97" s="11">
        <v>59.513373435476701</v>
      </c>
      <c r="U97" s="11" t="s">
        <v>54</v>
      </c>
      <c r="V97" s="11">
        <v>0.9765986631643484</v>
      </c>
      <c r="W97" s="11">
        <v>0.94244011769784963</v>
      </c>
      <c r="X97" s="11">
        <f t="shared" si="37"/>
        <v>2.6510753917115517</v>
      </c>
      <c r="Y97" s="11">
        <f t="shared" si="38"/>
        <v>0.11063146942870776</v>
      </c>
      <c r="Z97" s="11">
        <f t="shared" si="39"/>
        <v>9.5940569694272296E-2</v>
      </c>
      <c r="AA97" s="11">
        <v>23.112550117573072</v>
      </c>
      <c r="AC97" s="11">
        <v>250</v>
      </c>
      <c r="AD97" s="11">
        <v>179.49966788504446</v>
      </c>
      <c r="AE97" s="11">
        <f t="shared" si="40"/>
        <v>0.71799867154017782</v>
      </c>
      <c r="AF97" s="11">
        <f t="shared" si="41"/>
        <v>70.50033211495554</v>
      </c>
      <c r="AH97" s="11">
        <v>5.7522254269533411E-2</v>
      </c>
      <c r="AI97" s="11">
        <v>384.8</v>
      </c>
      <c r="AJ97" s="11">
        <v>5.8281510054175945</v>
      </c>
      <c r="AK97" s="11">
        <v>283.35871268229681</v>
      </c>
      <c r="AL97" s="11">
        <v>0.73637919096230975</v>
      </c>
      <c r="AM97" s="11">
        <f t="shared" si="42"/>
        <v>203.07691308773059</v>
      </c>
      <c r="AN97" s="11">
        <f t="shared" si="43"/>
        <v>0.12634868078706332</v>
      </c>
      <c r="AO97" s="11">
        <f t="shared" si="44"/>
        <v>5.091771814455285</v>
      </c>
      <c r="AP97" s="11">
        <f t="shared" si="45"/>
        <v>12.801639996788722</v>
      </c>
      <c r="AR97" s="18">
        <v>208.91478922701171</v>
      </c>
      <c r="AS97" s="19">
        <v>-26.998089999999998</v>
      </c>
      <c r="AT97" s="19">
        <v>-0.31821117653686481</v>
      </c>
      <c r="AU97" s="19">
        <v>0.9</v>
      </c>
      <c r="AV97" s="19">
        <v>46.6</v>
      </c>
      <c r="AW97" s="19">
        <v>0.176387021625</v>
      </c>
      <c r="AX97" s="19">
        <f t="shared" si="46"/>
        <v>8.8637753230541655E-2</v>
      </c>
      <c r="AY97" s="18">
        <f t="shared" si="47"/>
        <v>1.8802331030431054</v>
      </c>
      <c r="AZ97" s="18">
        <f t="shared" si="27"/>
        <v>0.36849857445167233</v>
      </c>
    </row>
    <row r="98" spans="1:52" x14ac:dyDescent="0.3">
      <c r="A98" s="1">
        <v>61</v>
      </c>
      <c r="B98" s="1" t="s">
        <v>103</v>
      </c>
      <c r="C98" s="1" t="s">
        <v>54</v>
      </c>
      <c r="D98" s="5" t="s">
        <v>99</v>
      </c>
      <c r="E98" s="6" t="s">
        <v>66</v>
      </c>
      <c r="F98" s="4" t="s">
        <v>66</v>
      </c>
      <c r="G98" s="6"/>
      <c r="H98" s="11">
        <v>3.6765778680873343E-2</v>
      </c>
      <c r="I98" s="11">
        <v>0.20037489362528144</v>
      </c>
      <c r="J98" s="11">
        <v>-1.0481453687303162</v>
      </c>
      <c r="K98" s="11">
        <v>-5.7124321665034724E-3</v>
      </c>
      <c r="L98" s="11">
        <v>2.9881875597897309</v>
      </c>
      <c r="M98" s="11">
        <v>1.6285735972641002E-2</v>
      </c>
      <c r="O98" s="11">
        <v>3.4785350087822824</v>
      </c>
      <c r="P98" s="11">
        <v>1.895814823906268E-2</v>
      </c>
      <c r="Q98" s="11">
        <v>49.586387449623707</v>
      </c>
      <c r="R98" s="11">
        <v>0.27024769954482902</v>
      </c>
      <c r="S98" s="11">
        <v>14.254962886511878</v>
      </c>
      <c r="T98" s="11">
        <v>48.001760859518811</v>
      </c>
      <c r="U98" s="11" t="s">
        <v>57</v>
      </c>
      <c r="V98" s="11">
        <v>1.1930348946415248</v>
      </c>
      <c r="W98" s="11">
        <v>1.0810808721930285</v>
      </c>
      <c r="X98" s="11">
        <f t="shared" si="37"/>
        <v>3.3455399699448725</v>
      </c>
      <c r="Y98" s="11">
        <f t="shared" si="38"/>
        <v>8.0778499725795289E-2</v>
      </c>
      <c r="Z98" s="11">
        <f t="shared" si="39"/>
        <v>6.3683468618513164E-2</v>
      </c>
      <c r="AA98" s="11">
        <v>14.821639524587951</v>
      </c>
      <c r="AC98" s="11">
        <v>250</v>
      </c>
      <c r="AD98" s="11">
        <v>168.72367002676117</v>
      </c>
      <c r="AE98" s="11">
        <f t="shared" si="40"/>
        <v>0.67489468010704468</v>
      </c>
      <c r="AF98" s="11">
        <f t="shared" si="41"/>
        <v>81.27632997323883</v>
      </c>
      <c r="AH98" s="11">
        <v>2.2152127470077387E-2</v>
      </c>
      <c r="AI98" s="11">
        <v>387.19333333333333</v>
      </c>
      <c r="AJ98" s="11">
        <v>3.25688286350201</v>
      </c>
      <c r="AK98" s="11">
        <v>239.85160446414116</v>
      </c>
      <c r="AL98" s="11">
        <v>0.61946212348045204</v>
      </c>
      <c r="AM98" s="11">
        <f t="shared" si="42"/>
        <v>151.26697548696848</v>
      </c>
      <c r="AN98" s="11">
        <f t="shared" si="43"/>
        <v>0.1902009219988853</v>
      </c>
      <c r="AO98" s="11">
        <f t="shared" si="44"/>
        <v>2.6374207400215579</v>
      </c>
      <c r="AP98" s="11">
        <f t="shared" si="45"/>
        <v>27.964001395225267</v>
      </c>
      <c r="AR98" s="18">
        <v>183.48495670135483</v>
      </c>
      <c r="AS98" s="19">
        <v>-26.878295035124417</v>
      </c>
      <c r="AT98" s="19">
        <v>2.5</v>
      </c>
      <c r="AU98" s="19">
        <v>0.99</v>
      </c>
      <c r="AV98" s="19">
        <v>47.5</v>
      </c>
      <c r="AW98" s="19">
        <v>0.1934302245</v>
      </c>
      <c r="AX98" s="19">
        <f t="shared" si="46"/>
        <v>8.836570827761471E-2</v>
      </c>
      <c r="AY98" s="18">
        <f t="shared" si="47"/>
        <v>1.8165010713434129</v>
      </c>
      <c r="AZ98" s="18">
        <f t="shared" si="27"/>
        <v>0.35491536367115839</v>
      </c>
    </row>
  </sheetData>
  <phoneticPr fontId="0" type="noConversion"/>
  <pageMargins left="0.75" right="0.75" top="1" bottom="1" header="0.5" footer="0.5"/>
  <pageSetup paperSize="9" orientation="portrait" horizontalDpi="1200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averages-final</vt:lpstr>
    </vt:vector>
  </TitlesOfParts>
  <Company>Eesti Maaülikool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Ulo Niinemets</dc:creator>
  <cp:lastModifiedBy>Lizzy Wenk</cp:lastModifiedBy>
  <dcterms:created xsi:type="dcterms:W3CDTF">2007-11-12T20:57:52Z</dcterms:created>
  <dcterms:modified xsi:type="dcterms:W3CDTF">2020-03-03T03:50:09Z</dcterms:modified>
</cp:coreProperties>
</file>